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13 水質試験月報・年報\○ 水質月報\令和3年度\"/>
    </mc:Choice>
  </mc:AlternateContent>
  <bookViews>
    <workbookView xWindow="1410" yWindow="2775" windowWidth="9570" windowHeight="8955" tabRatio="642"/>
  </bookViews>
  <sheets>
    <sheet name="南八幡" sheetId="36" r:id="rId1"/>
    <sheet name="印旛沼-原水" sheetId="33" r:id="rId2"/>
    <sheet name="印旛沼-配水" sheetId="35" r:id="rId3"/>
    <sheet name="郡本" sheetId="37" r:id="rId4"/>
    <sheet name="佐倉" sheetId="41" r:id="rId5"/>
    <sheet name="袖ケ浦" sheetId="21" r:id="rId6"/>
    <sheet name="皿木" sheetId="24" r:id="rId7"/>
    <sheet name="人見" sheetId="38" r:id="rId8"/>
    <sheet name="空港南部・横芝給水場" sheetId="39" r:id="rId9"/>
    <sheet name="排水・汚泥処理" sheetId="28" r:id="rId10"/>
    <sheet name="汚泥分析結果" sheetId="30" r:id="rId11"/>
    <sheet name="浄水薬品" sheetId="29" r:id="rId12"/>
  </sheets>
  <definedNames>
    <definedName name="_xlnm.Print_Area" localSheetId="11">浄水薬品!$A$1:$F$44,浄水薬品!$G$1:$V$32</definedName>
    <definedName name="_xlnm.Print_Area" localSheetId="9">排水・汚泥処理!$A$1:$I$45</definedName>
    <definedName name="_xlnm.Print_Titles" localSheetId="1">'印旛沼-原水'!$1:$5</definedName>
    <definedName name="_xlnm.Print_Titles" localSheetId="2">'印旛沼-配水'!$1:$5</definedName>
    <definedName name="_xlnm.Print_Titles" localSheetId="8">空港南部・横芝給水場!$1:$5</definedName>
    <definedName name="_xlnm.Print_Titles" localSheetId="3">郡本!$1:$3</definedName>
    <definedName name="_xlnm.Print_Titles" localSheetId="4">佐倉!$1:$3</definedName>
    <definedName name="_xlnm.Print_Titles" localSheetId="6">皿木!$1:$3</definedName>
    <definedName name="_xlnm.Print_Titles" localSheetId="7">人見!$1:$3</definedName>
    <definedName name="_xlnm.Print_Titles" localSheetId="5">袖ケ浦!$1:$3</definedName>
    <definedName name="_xlnm.Print_Titles" localSheetId="0">南八幡!$1:$3</definedName>
  </definedNames>
  <calcPr calcId="162913"/>
</workbook>
</file>

<file path=xl/calcChain.xml><?xml version="1.0" encoding="utf-8"?>
<calcChain xmlns="http://schemas.openxmlformats.org/spreadsheetml/2006/main">
  <c r="L26" i="29" l="1"/>
  <c r="K26" i="29"/>
  <c r="J26" i="29"/>
  <c r="M26" i="29"/>
  <c r="T26" i="29"/>
  <c r="R26" i="29"/>
  <c r="S26" i="29"/>
  <c r="P26" i="29"/>
  <c r="Q26" i="29"/>
  <c r="O26" i="29"/>
  <c r="I26" i="29"/>
  <c r="F408" i="39" l="1"/>
  <c r="G408" i="39"/>
  <c r="H408" i="39"/>
  <c r="F409" i="39"/>
  <c r="G409" i="39"/>
  <c r="H409" i="39"/>
  <c r="F410" i="39"/>
  <c r="G410" i="39"/>
  <c r="H410" i="39"/>
  <c r="D408" i="39"/>
  <c r="E408" i="39"/>
  <c r="D409" i="39"/>
  <c r="E409" i="39"/>
  <c r="D410" i="39"/>
  <c r="E410" i="39"/>
  <c r="C410" i="39"/>
  <c r="C409" i="39"/>
  <c r="C408" i="39"/>
  <c r="AC413" i="38" l="1"/>
  <c r="AB413" i="38"/>
  <c r="AA413" i="38"/>
  <c r="Z413" i="38"/>
  <c r="Y413" i="38"/>
  <c r="X413" i="38"/>
  <c r="W413" i="38"/>
  <c r="V413" i="38"/>
  <c r="U413" i="38"/>
  <c r="T413" i="38"/>
  <c r="S413" i="38"/>
  <c r="R413" i="38"/>
  <c r="Q413" i="38"/>
  <c r="P413" i="38"/>
  <c r="O413" i="38"/>
  <c r="N413" i="38"/>
  <c r="M413" i="38"/>
  <c r="L413" i="38"/>
  <c r="K413" i="38"/>
  <c r="J413" i="38"/>
  <c r="I413" i="38"/>
  <c r="H413" i="38"/>
  <c r="G413" i="38"/>
  <c r="F413" i="38"/>
  <c r="E413" i="38"/>
  <c r="D421" i="36" l="1"/>
  <c r="AC420" i="36"/>
  <c r="G419" i="36"/>
  <c r="H419" i="36"/>
  <c r="I419" i="36"/>
  <c r="J419" i="36"/>
  <c r="K419" i="36"/>
  <c r="L419" i="36"/>
  <c r="M419" i="36"/>
  <c r="N419" i="36"/>
  <c r="O419" i="36"/>
  <c r="P419" i="36"/>
  <c r="Q419" i="36"/>
  <c r="R419" i="36"/>
  <c r="S419" i="36"/>
  <c r="T419" i="36"/>
  <c r="U419" i="36"/>
  <c r="V419" i="36"/>
  <c r="W419" i="36"/>
  <c r="X419" i="36"/>
  <c r="Y419" i="36"/>
  <c r="Z419" i="36"/>
  <c r="AA419" i="36"/>
  <c r="AB419" i="36"/>
  <c r="AD419" i="36"/>
  <c r="F419" i="36"/>
  <c r="G418" i="36"/>
  <c r="H418" i="36"/>
  <c r="I418" i="36"/>
  <c r="J418" i="36"/>
  <c r="K418" i="36"/>
  <c r="L418" i="36"/>
  <c r="M418" i="36"/>
  <c r="N418" i="36"/>
  <c r="O418" i="36"/>
  <c r="P418" i="36"/>
  <c r="Q418" i="36"/>
  <c r="R418" i="36"/>
  <c r="S418" i="36"/>
  <c r="T418" i="36"/>
  <c r="U418" i="36"/>
  <c r="V418" i="36"/>
  <c r="W418" i="36"/>
  <c r="X418" i="36"/>
  <c r="Y418" i="36"/>
  <c r="Z418" i="36"/>
  <c r="AA418" i="36"/>
  <c r="AB418" i="36"/>
  <c r="AD418" i="36"/>
  <c r="F418" i="36"/>
  <c r="G417" i="36"/>
  <c r="H417" i="36"/>
  <c r="I417" i="36"/>
  <c r="J417" i="36"/>
  <c r="K417" i="36"/>
  <c r="L417" i="36"/>
  <c r="M417" i="36"/>
  <c r="N417" i="36"/>
  <c r="O417" i="36"/>
  <c r="P417" i="36"/>
  <c r="Q417" i="36"/>
  <c r="R417" i="36"/>
  <c r="S417" i="36"/>
  <c r="T417" i="36"/>
  <c r="U417" i="36"/>
  <c r="V417" i="36"/>
  <c r="W417" i="36"/>
  <c r="X417" i="36"/>
  <c r="Y417" i="36"/>
  <c r="Z417" i="36"/>
  <c r="AA417" i="36"/>
  <c r="AB417" i="36"/>
  <c r="AC417" i="36"/>
  <c r="AD417" i="36"/>
  <c r="F417" i="36"/>
  <c r="E420" i="36"/>
  <c r="E417" i="36"/>
  <c r="AC413" i="37" l="1"/>
  <c r="AB413" i="37"/>
  <c r="AA413" i="37"/>
  <c r="Z413" i="37"/>
  <c r="Y413" i="37"/>
  <c r="X413" i="37"/>
  <c r="W413" i="37"/>
  <c r="V413" i="37"/>
  <c r="U413" i="37"/>
  <c r="T413" i="37"/>
  <c r="S413" i="37"/>
  <c r="R413" i="37"/>
  <c r="Q413" i="37"/>
  <c r="P413" i="37"/>
  <c r="O413" i="37"/>
  <c r="N413" i="37"/>
  <c r="M413" i="37"/>
  <c r="L413" i="37"/>
  <c r="K413" i="37"/>
  <c r="J413" i="37"/>
  <c r="I413" i="37"/>
  <c r="H413" i="37"/>
  <c r="G413" i="37"/>
  <c r="F413" i="37"/>
  <c r="E413" i="37"/>
  <c r="AC378" i="38" l="1"/>
  <c r="AB378" i="38"/>
  <c r="AA378" i="38"/>
  <c r="Z378" i="38"/>
  <c r="Y378" i="38"/>
  <c r="X378" i="38"/>
  <c r="W378" i="38"/>
  <c r="V378" i="38"/>
  <c r="U378" i="38"/>
  <c r="T378" i="38"/>
  <c r="S378" i="38"/>
  <c r="R378" i="38"/>
  <c r="Q378" i="38"/>
  <c r="P378" i="38"/>
  <c r="O378" i="38"/>
  <c r="N378" i="38"/>
  <c r="M378" i="38"/>
  <c r="L378" i="38"/>
  <c r="K378" i="38"/>
  <c r="J378" i="38"/>
  <c r="I378" i="38"/>
  <c r="H378" i="38"/>
  <c r="G378" i="38"/>
  <c r="F378" i="38"/>
  <c r="E378" i="38"/>
  <c r="AC378" i="37" l="1"/>
  <c r="AB378" i="37"/>
  <c r="AA378" i="37"/>
  <c r="Z378" i="37"/>
  <c r="Y378" i="37"/>
  <c r="X378" i="37"/>
  <c r="W378" i="37"/>
  <c r="V378" i="37"/>
  <c r="U378" i="37"/>
  <c r="T378" i="37"/>
  <c r="S378" i="37"/>
  <c r="R378" i="37"/>
  <c r="Q378" i="37"/>
  <c r="P378" i="37"/>
  <c r="O378" i="37"/>
  <c r="N378" i="37"/>
  <c r="M378" i="37"/>
  <c r="L378" i="37"/>
  <c r="K378" i="37"/>
  <c r="J378" i="37"/>
  <c r="I378" i="37"/>
  <c r="H378" i="37"/>
  <c r="G378" i="37"/>
  <c r="F378" i="37"/>
  <c r="E378" i="37"/>
  <c r="AD276" i="41" l="1"/>
  <c r="AE276" i="41"/>
  <c r="G281" i="35" l="1"/>
  <c r="AJ280" i="35"/>
  <c r="AI280" i="35"/>
  <c r="AH280" i="35"/>
  <c r="AG280" i="35"/>
  <c r="AF280" i="35"/>
  <c r="AE280" i="35"/>
  <c r="AD280" i="35"/>
  <c r="AC280" i="35"/>
  <c r="AB280" i="35"/>
  <c r="AA280" i="35"/>
  <c r="Z280" i="35"/>
  <c r="Y280" i="35"/>
  <c r="X280" i="35"/>
  <c r="U280" i="35"/>
  <c r="T280" i="35"/>
  <c r="S280" i="35"/>
  <c r="R280" i="35"/>
  <c r="Q280" i="35"/>
  <c r="P280" i="35"/>
  <c r="O280" i="35"/>
  <c r="M280" i="35"/>
  <c r="L280" i="35"/>
  <c r="K280" i="35"/>
  <c r="I280" i="35"/>
  <c r="H280" i="35"/>
  <c r="AK279" i="35"/>
  <c r="AJ279" i="35"/>
  <c r="AI279" i="35"/>
  <c r="AH279" i="35"/>
  <c r="AG279" i="35"/>
  <c r="AF279" i="35"/>
  <c r="AE279" i="35"/>
  <c r="AD279" i="35"/>
  <c r="AC279" i="35"/>
  <c r="AB279" i="35"/>
  <c r="AA279" i="35"/>
  <c r="Z279" i="35"/>
  <c r="Y279" i="35"/>
  <c r="X279" i="35"/>
  <c r="W279" i="35"/>
  <c r="U279" i="35"/>
  <c r="T279" i="35"/>
  <c r="S279" i="35"/>
  <c r="R279" i="35"/>
  <c r="Q279" i="35"/>
  <c r="P279" i="35"/>
  <c r="O279" i="35"/>
  <c r="N279" i="35"/>
  <c r="M279" i="35"/>
  <c r="L279" i="35"/>
  <c r="K279" i="35"/>
  <c r="I279" i="35"/>
  <c r="H279" i="35"/>
  <c r="AK278" i="35"/>
  <c r="AJ278" i="35"/>
  <c r="AI278" i="35"/>
  <c r="AH278" i="35"/>
  <c r="AG278" i="35"/>
  <c r="AF278" i="35"/>
  <c r="AE278" i="35"/>
  <c r="AD278" i="35"/>
  <c r="AC278" i="35"/>
  <c r="AB278" i="35"/>
  <c r="AA278" i="35"/>
  <c r="Z278" i="35"/>
  <c r="Y278" i="35"/>
  <c r="X278" i="35"/>
  <c r="W278" i="35"/>
  <c r="V278" i="35"/>
  <c r="U278" i="35"/>
  <c r="T278" i="35"/>
  <c r="S278" i="35"/>
  <c r="R278" i="35"/>
  <c r="Q278" i="35"/>
  <c r="P278" i="35"/>
  <c r="O278" i="35"/>
  <c r="N278" i="35"/>
  <c r="M278" i="35"/>
  <c r="L278" i="35"/>
  <c r="K278" i="35"/>
  <c r="I278" i="35"/>
  <c r="H278" i="35"/>
  <c r="G278" i="35"/>
  <c r="F278" i="35"/>
  <c r="AJ280" i="33"/>
  <c r="AI280" i="33"/>
  <c r="AH280" i="33"/>
  <c r="AG280" i="33"/>
  <c r="AF280" i="33"/>
  <c r="AE280" i="33"/>
  <c r="AD280" i="33"/>
  <c r="AC280" i="33"/>
  <c r="AB280" i="33"/>
  <c r="AA280" i="33"/>
  <c r="Z280" i="33"/>
  <c r="Y280" i="33"/>
  <c r="X280" i="33"/>
  <c r="U280" i="33"/>
  <c r="T280" i="33"/>
  <c r="S280" i="33"/>
  <c r="R280" i="33"/>
  <c r="Q280" i="33"/>
  <c r="P280" i="33"/>
  <c r="O280" i="33"/>
  <c r="M280" i="33"/>
  <c r="L280" i="33"/>
  <c r="K280" i="33"/>
  <c r="I280" i="33"/>
  <c r="H280"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M279" i="33"/>
  <c r="L279" i="33"/>
  <c r="K279" i="33"/>
  <c r="I279" i="33"/>
  <c r="H279"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M278" i="33"/>
  <c r="L278" i="33"/>
  <c r="K278" i="33"/>
  <c r="I278" i="33"/>
  <c r="H278" i="33"/>
  <c r="F278" i="33"/>
  <c r="G278" i="33"/>
  <c r="G281" i="33"/>
  <c r="AD208" i="36" l="1"/>
  <c r="AD209" i="36"/>
  <c r="C172" i="36" l="1"/>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72" i="41"/>
  <c r="C171" i="41"/>
  <c r="C170" i="41"/>
  <c r="C169" i="41"/>
  <c r="C168" i="41"/>
  <c r="C167" i="41"/>
  <c r="C166" i="41"/>
  <c r="C165" i="41"/>
  <c r="C164" i="41"/>
  <c r="C163" i="41"/>
  <c r="C162" i="41"/>
  <c r="C161" i="41"/>
  <c r="C160" i="41"/>
  <c r="C159" i="41"/>
  <c r="C158" i="41"/>
  <c r="C157" i="41"/>
  <c r="C156" i="41"/>
  <c r="C155" i="41"/>
  <c r="C154" i="41"/>
  <c r="C153" i="41"/>
  <c r="C152" i="41"/>
  <c r="C151" i="41"/>
  <c r="C150" i="41"/>
  <c r="C149" i="41"/>
  <c r="C148" i="41"/>
  <c r="C147" i="41"/>
  <c r="C146" i="41"/>
  <c r="C145" i="41"/>
  <c r="C144" i="41"/>
  <c r="C143" i="41"/>
  <c r="C142" i="41"/>
  <c r="C142" i="37"/>
  <c r="C143" i="37"/>
  <c r="C144" i="37"/>
  <c r="C145" i="37"/>
  <c r="C146" i="37"/>
  <c r="C147" i="37"/>
  <c r="C148" i="37"/>
  <c r="C149" i="37"/>
  <c r="C150" i="37"/>
  <c r="C151" i="37"/>
  <c r="C152" i="37"/>
  <c r="C153" i="37"/>
  <c r="C154" i="37"/>
  <c r="C155" i="37"/>
  <c r="C156" i="37"/>
  <c r="C157" i="37"/>
  <c r="C158" i="37"/>
  <c r="C159" i="37"/>
  <c r="C160" i="37"/>
  <c r="C161" i="37"/>
  <c r="C162" i="37"/>
  <c r="C163" i="37"/>
  <c r="C164" i="37"/>
  <c r="C165" i="37"/>
  <c r="C166" i="37"/>
  <c r="C167" i="37"/>
  <c r="C168" i="37"/>
  <c r="C169" i="37"/>
  <c r="C170" i="37"/>
  <c r="C171" i="37"/>
  <c r="C172" i="37"/>
  <c r="AD139" i="36" l="1"/>
  <c r="AD140" i="36"/>
  <c r="G418" i="35" l="1"/>
  <c r="AJ417" i="35"/>
  <c r="AI417" i="35"/>
  <c r="AH417" i="35"/>
  <c r="AG417" i="35"/>
  <c r="AF417" i="35"/>
  <c r="AE417" i="35"/>
  <c r="AD417" i="35"/>
  <c r="AC417" i="35"/>
  <c r="AB417" i="35"/>
  <c r="AA417" i="35"/>
  <c r="Z417" i="35"/>
  <c r="Y417" i="35"/>
  <c r="X417" i="35"/>
  <c r="U417" i="35"/>
  <c r="T417" i="35"/>
  <c r="S417" i="35"/>
  <c r="R417" i="35"/>
  <c r="Q417" i="35"/>
  <c r="P417" i="35"/>
  <c r="O417" i="35"/>
  <c r="M417" i="35"/>
  <c r="L417" i="35"/>
  <c r="K417" i="35"/>
  <c r="I417" i="35"/>
  <c r="H417" i="35"/>
  <c r="AK416" i="35"/>
  <c r="AJ416" i="35"/>
  <c r="AI416" i="35"/>
  <c r="AH416" i="35"/>
  <c r="AG416" i="35"/>
  <c r="AF416" i="35"/>
  <c r="AE416" i="35"/>
  <c r="AD416" i="35"/>
  <c r="AC416" i="35"/>
  <c r="AB416" i="35"/>
  <c r="AA416" i="35"/>
  <c r="Z416" i="35"/>
  <c r="Y416" i="35"/>
  <c r="X416" i="35"/>
  <c r="W416" i="35"/>
  <c r="V416" i="35"/>
  <c r="U416" i="35"/>
  <c r="T416" i="35"/>
  <c r="S416" i="35"/>
  <c r="R416" i="35"/>
  <c r="Q416" i="35"/>
  <c r="P416" i="35"/>
  <c r="O416" i="35"/>
  <c r="M416" i="35"/>
  <c r="L416" i="35"/>
  <c r="K416" i="35"/>
  <c r="I416" i="35"/>
  <c r="H416" i="35"/>
  <c r="F416" i="35"/>
  <c r="AK415" i="35"/>
  <c r="AJ415" i="35"/>
  <c r="AI415" i="35"/>
  <c r="AH415" i="35"/>
  <c r="AG415" i="35"/>
  <c r="AF415" i="35"/>
  <c r="AE415" i="35"/>
  <c r="AD415" i="35"/>
  <c r="AC415" i="35"/>
  <c r="AB415" i="35"/>
  <c r="AA415" i="35"/>
  <c r="Z415" i="35"/>
  <c r="Y415" i="35"/>
  <c r="X415" i="35"/>
  <c r="W415" i="35"/>
  <c r="V415" i="35"/>
  <c r="U415" i="35"/>
  <c r="T415" i="35"/>
  <c r="S415" i="35"/>
  <c r="R415" i="35"/>
  <c r="Q415" i="35"/>
  <c r="P415" i="35"/>
  <c r="O415" i="35"/>
  <c r="M415" i="35"/>
  <c r="L415" i="35"/>
  <c r="K415" i="35"/>
  <c r="I415" i="35"/>
  <c r="H415" i="35"/>
  <c r="G415" i="35"/>
  <c r="F415" i="35"/>
  <c r="G418" i="33"/>
  <c r="AJ417" i="33"/>
  <c r="AI417" i="33"/>
  <c r="AH417" i="33"/>
  <c r="AG417" i="33"/>
  <c r="AF417" i="33"/>
  <c r="AE417" i="33"/>
  <c r="AD417" i="33"/>
  <c r="AC417" i="33"/>
  <c r="AB417" i="33"/>
  <c r="AA417" i="33"/>
  <c r="Z417" i="33"/>
  <c r="Y417" i="33"/>
  <c r="X417" i="33"/>
  <c r="U417" i="33"/>
  <c r="T417" i="33"/>
  <c r="S417" i="33"/>
  <c r="R417" i="33"/>
  <c r="Q417" i="33"/>
  <c r="P417" i="33"/>
  <c r="O417" i="33"/>
  <c r="M417" i="33"/>
  <c r="L417" i="33"/>
  <c r="K417" i="33"/>
  <c r="I417" i="33"/>
  <c r="H417" i="33"/>
  <c r="AK416" i="33"/>
  <c r="AJ416" i="33"/>
  <c r="AI416" i="33"/>
  <c r="AH416" i="33"/>
  <c r="AG416" i="33"/>
  <c r="AF416" i="33"/>
  <c r="AE416" i="33"/>
  <c r="AD416" i="33"/>
  <c r="AC416" i="33"/>
  <c r="AB416" i="33"/>
  <c r="AA416" i="33"/>
  <c r="Z416" i="33"/>
  <c r="Y416" i="33"/>
  <c r="X416" i="33"/>
  <c r="W416" i="33"/>
  <c r="V416" i="33"/>
  <c r="U416" i="33"/>
  <c r="T416" i="33"/>
  <c r="S416" i="33"/>
  <c r="R416" i="33"/>
  <c r="Q416" i="33"/>
  <c r="P416" i="33"/>
  <c r="O416" i="33"/>
  <c r="M416" i="33"/>
  <c r="L416" i="33"/>
  <c r="K416" i="33"/>
  <c r="I416" i="33"/>
  <c r="H416" i="33"/>
  <c r="AK415" i="33"/>
  <c r="AJ415" i="33"/>
  <c r="AI415" i="33"/>
  <c r="AH415" i="33"/>
  <c r="AG415" i="33"/>
  <c r="AF415" i="33"/>
  <c r="AE415" i="33"/>
  <c r="AD415" i="33"/>
  <c r="AC415" i="33"/>
  <c r="AB415" i="33"/>
  <c r="AA415" i="33"/>
  <c r="Z415" i="33"/>
  <c r="Y415" i="33"/>
  <c r="X415" i="33"/>
  <c r="W415" i="33"/>
  <c r="V415" i="33"/>
  <c r="U415" i="33"/>
  <c r="T415" i="33"/>
  <c r="S415" i="33"/>
  <c r="R415" i="33"/>
  <c r="Q415" i="33"/>
  <c r="P415" i="33"/>
  <c r="O415" i="33"/>
  <c r="M415" i="33"/>
  <c r="L415" i="33"/>
  <c r="K415" i="33"/>
  <c r="I415" i="33"/>
  <c r="H415" i="33"/>
  <c r="G415" i="33"/>
  <c r="F415" i="33"/>
  <c r="R104" i="36" l="1"/>
  <c r="AD103" i="36"/>
  <c r="AC103" i="36"/>
  <c r="AB103" i="36"/>
  <c r="AA103" i="36"/>
  <c r="Z103" i="36"/>
  <c r="Y103" i="36"/>
  <c r="X103" i="36"/>
  <c r="W103" i="36"/>
  <c r="V103" i="36"/>
  <c r="U103" i="36"/>
  <c r="T103" i="36"/>
  <c r="S103" i="36"/>
  <c r="R103" i="36"/>
  <c r="Q103" i="36"/>
  <c r="P103" i="36"/>
  <c r="O103" i="36"/>
  <c r="N103" i="36"/>
  <c r="M103" i="36"/>
  <c r="L103" i="36"/>
  <c r="K103" i="36"/>
  <c r="J103" i="36"/>
  <c r="I103" i="36"/>
  <c r="H103" i="36"/>
  <c r="G103" i="36"/>
  <c r="F103" i="36"/>
  <c r="E103" i="36"/>
  <c r="E34" i="41" l="1"/>
  <c r="F34" i="41"/>
  <c r="G34" i="41"/>
  <c r="H34" i="41"/>
  <c r="I34" i="41"/>
  <c r="J34" i="41"/>
  <c r="K34" i="41"/>
  <c r="L34" i="41"/>
  <c r="M34" i="41"/>
  <c r="N34" i="41"/>
  <c r="O34" i="41"/>
  <c r="P34" i="41"/>
  <c r="Q34" i="41"/>
  <c r="R34" i="41"/>
  <c r="S34" i="41"/>
  <c r="T34" i="41"/>
  <c r="U34" i="41"/>
  <c r="V34" i="41"/>
  <c r="W34" i="41"/>
  <c r="X34" i="41"/>
  <c r="Y34" i="41"/>
  <c r="Z34" i="41"/>
  <c r="AA34" i="41"/>
  <c r="AB34" i="41"/>
  <c r="AC34" i="41"/>
  <c r="AD34" i="41"/>
  <c r="C410" i="24" l="1"/>
  <c r="C411" i="24"/>
  <c r="C412" i="24"/>
  <c r="C410" i="38"/>
  <c r="C411" i="38"/>
  <c r="C412" i="38"/>
  <c r="C410" i="21"/>
  <c r="C411" i="21"/>
  <c r="C412" i="21"/>
  <c r="C409" i="24"/>
  <c r="C408" i="24"/>
  <c r="C407" i="24"/>
  <c r="C406" i="24"/>
  <c r="C405" i="24"/>
  <c r="C404" i="24"/>
  <c r="C403" i="24"/>
  <c r="C402" i="24"/>
  <c r="C401" i="24"/>
  <c r="C400" i="24"/>
  <c r="C399" i="24"/>
  <c r="C398" i="24"/>
  <c r="C397" i="24"/>
  <c r="C396" i="24"/>
  <c r="C395" i="24"/>
  <c r="C394" i="24"/>
  <c r="C393" i="24"/>
  <c r="C392" i="24"/>
  <c r="C391" i="24"/>
  <c r="C390" i="24"/>
  <c r="C389" i="24"/>
  <c r="C388" i="24"/>
  <c r="C387" i="24"/>
  <c r="C386" i="24"/>
  <c r="C385" i="24"/>
  <c r="C384" i="24"/>
  <c r="C383" i="24"/>
  <c r="C382" i="24"/>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409" i="21"/>
  <c r="C408" i="21"/>
  <c r="C407" i="21"/>
  <c r="C406" i="21"/>
  <c r="C405" i="21"/>
  <c r="C404" i="21"/>
  <c r="C403" i="21"/>
  <c r="C402" i="21"/>
  <c r="C401" i="21"/>
  <c r="C400" i="21"/>
  <c r="C399" i="21"/>
  <c r="C398" i="21"/>
  <c r="C397" i="21"/>
  <c r="C396" i="21"/>
  <c r="C395" i="21"/>
  <c r="C394" i="21"/>
  <c r="C393" i="21"/>
  <c r="C392" i="21"/>
  <c r="C391" i="21"/>
  <c r="C390" i="21"/>
  <c r="C389" i="21"/>
  <c r="C388" i="21"/>
  <c r="C387" i="21"/>
  <c r="C386" i="21"/>
  <c r="C385" i="21"/>
  <c r="C384" i="21"/>
  <c r="C383" i="21"/>
  <c r="C382" i="21"/>
  <c r="C377" i="24"/>
  <c r="C376" i="24"/>
  <c r="C375" i="24"/>
  <c r="C374" i="24"/>
  <c r="C373" i="24"/>
  <c r="C372" i="24"/>
  <c r="C371" i="24"/>
  <c r="C370" i="24"/>
  <c r="C369" i="24"/>
  <c r="C368" i="24"/>
  <c r="C367" i="24"/>
  <c r="C366" i="24"/>
  <c r="C365" i="24"/>
  <c r="C364" i="24"/>
  <c r="C363" i="24"/>
  <c r="C362" i="24"/>
  <c r="C361" i="24"/>
  <c r="C360" i="24"/>
  <c r="C359" i="24"/>
  <c r="C358" i="24"/>
  <c r="C357" i="24"/>
  <c r="C356" i="24"/>
  <c r="C355" i="24"/>
  <c r="C354" i="24"/>
  <c r="C353" i="24"/>
  <c r="C352" i="24"/>
  <c r="C351" i="24"/>
  <c r="C350" i="24"/>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77" i="21"/>
  <c r="C376" i="21"/>
  <c r="C375" i="21"/>
  <c r="C374" i="21"/>
  <c r="C373" i="21"/>
  <c r="C372" i="21"/>
  <c r="C371" i="21"/>
  <c r="C370" i="21"/>
  <c r="C369" i="21"/>
  <c r="C368" i="21"/>
  <c r="C367" i="21"/>
  <c r="C366" i="21"/>
  <c r="C365" i="21"/>
  <c r="C364" i="21"/>
  <c r="C363" i="21"/>
  <c r="C362" i="21"/>
  <c r="C361" i="21"/>
  <c r="C360" i="21"/>
  <c r="C359" i="21"/>
  <c r="C358" i="21"/>
  <c r="C357" i="21"/>
  <c r="C356" i="21"/>
  <c r="C355" i="21"/>
  <c r="C354" i="21"/>
  <c r="C353" i="21"/>
  <c r="C352" i="21"/>
  <c r="C351" i="21"/>
  <c r="C350" i="21"/>
  <c r="C345" i="24"/>
  <c r="C344" i="24"/>
  <c r="C343" i="24"/>
  <c r="C342" i="24"/>
  <c r="C341" i="24"/>
  <c r="C340" i="24"/>
  <c r="C339" i="24"/>
  <c r="C338" i="24"/>
  <c r="C337" i="24"/>
  <c r="C336" i="24"/>
  <c r="C335" i="24"/>
  <c r="C334" i="24"/>
  <c r="C333" i="24"/>
  <c r="C332" i="24"/>
  <c r="C331" i="24"/>
  <c r="C330" i="24"/>
  <c r="C329" i="24"/>
  <c r="C328" i="24"/>
  <c r="C327" i="24"/>
  <c r="C326" i="24"/>
  <c r="C325" i="24"/>
  <c r="C324" i="24"/>
  <c r="C323" i="24"/>
  <c r="C322" i="24"/>
  <c r="C321" i="24"/>
  <c r="C320" i="24"/>
  <c r="C319" i="24"/>
  <c r="C318" i="24"/>
  <c r="C317" i="24"/>
  <c r="C316" i="24"/>
  <c r="C315" i="24"/>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45" i="21"/>
  <c r="C344" i="21"/>
  <c r="C343" i="21"/>
  <c r="C342" i="21"/>
  <c r="C341" i="21"/>
  <c r="C340" i="21"/>
  <c r="C339" i="21"/>
  <c r="C338" i="21"/>
  <c r="C337" i="21"/>
  <c r="C336" i="21"/>
  <c r="C335" i="21"/>
  <c r="C334" i="21"/>
  <c r="C333" i="21"/>
  <c r="C332" i="21"/>
  <c r="C331" i="21"/>
  <c r="C330" i="21"/>
  <c r="C329" i="21"/>
  <c r="C328" i="21"/>
  <c r="C327" i="21"/>
  <c r="C326" i="21"/>
  <c r="C325" i="21"/>
  <c r="C324" i="21"/>
  <c r="C323" i="21"/>
  <c r="C322" i="21"/>
  <c r="C321" i="21"/>
  <c r="C320" i="21"/>
  <c r="C319" i="21"/>
  <c r="C318" i="21"/>
  <c r="C317" i="21"/>
  <c r="C316" i="21"/>
  <c r="C315" i="21"/>
  <c r="C310" i="24"/>
  <c r="C310" i="38"/>
  <c r="C310" i="21"/>
  <c r="C309" i="24"/>
  <c r="C308" i="24"/>
  <c r="C307" i="24"/>
  <c r="C306" i="24"/>
  <c r="C305" i="24"/>
  <c r="C304" i="24"/>
  <c r="C303" i="24"/>
  <c r="C302" i="24"/>
  <c r="C301" i="24"/>
  <c r="C300" i="24"/>
  <c r="C299" i="24"/>
  <c r="C298" i="24"/>
  <c r="C297" i="24"/>
  <c r="C296" i="24"/>
  <c r="C295" i="24"/>
  <c r="C294" i="24"/>
  <c r="C293" i="24"/>
  <c r="C292" i="24"/>
  <c r="C291" i="24"/>
  <c r="C290" i="24"/>
  <c r="C289" i="24"/>
  <c r="C288" i="24"/>
  <c r="C287" i="24"/>
  <c r="C286" i="24"/>
  <c r="C285" i="24"/>
  <c r="C284" i="24"/>
  <c r="C283" i="24"/>
  <c r="C282" i="24"/>
  <c r="C281" i="24"/>
  <c r="C280" i="24"/>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309" i="21"/>
  <c r="C308" i="21"/>
  <c r="C307" i="21"/>
  <c r="C306" i="21"/>
  <c r="C305" i="21"/>
  <c r="C304" i="21"/>
  <c r="C303" i="21"/>
  <c r="C302" i="21"/>
  <c r="C301" i="21"/>
  <c r="C300" i="21"/>
  <c r="C299" i="21"/>
  <c r="C298" i="21"/>
  <c r="C297" i="21"/>
  <c r="C296" i="21"/>
  <c r="C295" i="21"/>
  <c r="C294" i="21"/>
  <c r="C293" i="21"/>
  <c r="C292" i="21"/>
  <c r="C291" i="21"/>
  <c r="C290" i="21"/>
  <c r="C289" i="21"/>
  <c r="C288" i="21"/>
  <c r="C287" i="21"/>
  <c r="C286" i="21"/>
  <c r="C285" i="21"/>
  <c r="C284" i="21"/>
  <c r="C283" i="21"/>
  <c r="C282" i="21"/>
  <c r="C281" i="21"/>
  <c r="C280" i="21"/>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75" i="21"/>
  <c r="C274" i="21"/>
  <c r="C273" i="21"/>
  <c r="C272" i="21"/>
  <c r="C271" i="21"/>
  <c r="C270" i="21"/>
  <c r="C269" i="21"/>
  <c r="C268" i="21"/>
  <c r="C267" i="21"/>
  <c r="C266" i="21"/>
  <c r="C265" i="21"/>
  <c r="C264" i="21"/>
  <c r="C263" i="21"/>
  <c r="C262" i="21"/>
  <c r="C261" i="21"/>
  <c r="C260" i="21"/>
  <c r="C259" i="21"/>
  <c r="C258" i="21"/>
  <c r="C257" i="21"/>
  <c r="C256" i="21"/>
  <c r="C255" i="21"/>
  <c r="C254" i="21"/>
  <c r="C253" i="21"/>
  <c r="C252" i="21"/>
  <c r="C251" i="21"/>
  <c r="C250" i="21"/>
  <c r="C249" i="21"/>
  <c r="C248" i="21"/>
  <c r="C247" i="21"/>
  <c r="C246" i="21"/>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40" i="21"/>
  <c r="C239" i="21"/>
  <c r="C238" i="21"/>
  <c r="C237" i="21"/>
  <c r="C236" i="21"/>
  <c r="C235" i="21"/>
  <c r="C234" i="21"/>
  <c r="C233" i="21"/>
  <c r="C232" i="21"/>
  <c r="C231" i="21"/>
  <c r="C230" i="21"/>
  <c r="C229" i="21"/>
  <c r="C228" i="21"/>
  <c r="C227" i="21"/>
  <c r="C226" i="21"/>
  <c r="C225" i="21"/>
  <c r="C224" i="21"/>
  <c r="C223" i="21"/>
  <c r="C222" i="21"/>
  <c r="C221" i="21"/>
  <c r="C220" i="21"/>
  <c r="C219" i="21"/>
  <c r="C218" i="21"/>
  <c r="C217" i="21"/>
  <c r="C216" i="21"/>
  <c r="C215" i="21"/>
  <c r="C214" i="21"/>
  <c r="C213" i="21"/>
  <c r="C212" i="21"/>
  <c r="C211" i="21"/>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80" i="24"/>
  <c r="C179" i="24"/>
  <c r="C178" i="24"/>
  <c r="C177" i="24"/>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C172" i="24"/>
  <c r="C171" i="24"/>
  <c r="C170" i="24"/>
  <c r="C169" i="24"/>
  <c r="C168" i="24"/>
  <c r="C167" i="24"/>
  <c r="C166" i="24"/>
  <c r="C165" i="24"/>
  <c r="C164" i="24"/>
  <c r="C163" i="24"/>
  <c r="C162" i="24"/>
  <c r="C161" i="24"/>
  <c r="C160" i="24"/>
  <c r="C159" i="24"/>
  <c r="C158" i="24"/>
  <c r="C157" i="24"/>
  <c r="C156" i="24"/>
  <c r="C155" i="24"/>
  <c r="C154" i="24"/>
  <c r="C153" i="24"/>
  <c r="C152" i="24"/>
  <c r="C151" i="24"/>
  <c r="C150" i="24"/>
  <c r="C149" i="24"/>
  <c r="C148" i="24"/>
  <c r="C147" i="24"/>
  <c r="C146" i="24"/>
  <c r="C145" i="24"/>
  <c r="C144" i="24"/>
  <c r="C143" i="24"/>
  <c r="C142" i="24"/>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37" i="24"/>
  <c r="C137" i="38"/>
  <c r="C137" i="21"/>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68" i="24"/>
  <c r="C68" i="38"/>
  <c r="C68" i="21"/>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C5" i="24"/>
  <c r="C4" i="24"/>
  <c r="C33" i="38"/>
  <c r="C32" i="38"/>
  <c r="C31" i="38"/>
  <c r="C30" i="38"/>
  <c r="C29" i="38"/>
  <c r="C28" i="38"/>
  <c r="C27" i="38"/>
  <c r="C26" i="38"/>
  <c r="C25" i="38"/>
  <c r="C24" i="38"/>
  <c r="C23" i="38"/>
  <c r="C22" i="38"/>
  <c r="C21" i="38"/>
  <c r="C20" i="38"/>
  <c r="C19" i="38"/>
  <c r="C18" i="38"/>
  <c r="C17" i="38"/>
  <c r="C16" i="38"/>
  <c r="C15" i="38"/>
  <c r="C14" i="38"/>
  <c r="C13" i="38"/>
  <c r="C12" i="38"/>
  <c r="C11" i="38"/>
  <c r="C10" i="38"/>
  <c r="C9" i="38"/>
  <c r="C8" i="38"/>
  <c r="C7" i="38"/>
  <c r="C6" i="38"/>
  <c r="C5" i="38"/>
  <c r="C4" i="38"/>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412" i="37"/>
  <c r="C411" i="37"/>
  <c r="C410" i="37"/>
  <c r="C409" i="37"/>
  <c r="C408" i="37"/>
  <c r="C407" i="37"/>
  <c r="C406" i="37"/>
  <c r="C405" i="37"/>
  <c r="C404" i="37"/>
  <c r="C403" i="37"/>
  <c r="C402" i="37"/>
  <c r="C401" i="37"/>
  <c r="C400" i="37"/>
  <c r="C399" i="37"/>
  <c r="C398" i="37"/>
  <c r="C397" i="37"/>
  <c r="C396" i="37"/>
  <c r="C395" i="37"/>
  <c r="C394" i="37"/>
  <c r="C393" i="37"/>
  <c r="C392" i="37"/>
  <c r="C391" i="37"/>
  <c r="C390" i="37"/>
  <c r="C389" i="37"/>
  <c r="C388" i="37"/>
  <c r="C387" i="37"/>
  <c r="C386" i="37"/>
  <c r="C385" i="37"/>
  <c r="C384" i="37"/>
  <c r="C383" i="37"/>
  <c r="C382" i="37"/>
  <c r="C377" i="37"/>
  <c r="C376" i="37"/>
  <c r="C375" i="37"/>
  <c r="C374" i="37"/>
  <c r="C373" i="37"/>
  <c r="C372" i="37"/>
  <c r="C371" i="37"/>
  <c r="C370" i="37"/>
  <c r="C369" i="37"/>
  <c r="C368" i="37"/>
  <c r="C367" i="37"/>
  <c r="C366" i="37"/>
  <c r="C365" i="37"/>
  <c r="C364" i="37"/>
  <c r="C363" i="37"/>
  <c r="C362" i="37"/>
  <c r="C361" i="37"/>
  <c r="C360" i="37"/>
  <c r="C359" i="37"/>
  <c r="C358" i="37"/>
  <c r="C357" i="37"/>
  <c r="C356" i="37"/>
  <c r="C355" i="37"/>
  <c r="C354" i="37"/>
  <c r="C353" i="37"/>
  <c r="C352" i="37"/>
  <c r="C351" i="37"/>
  <c r="C350" i="37"/>
  <c r="C345" i="37"/>
  <c r="C344" i="37"/>
  <c r="C343" i="37"/>
  <c r="C342" i="37"/>
  <c r="C341" i="37"/>
  <c r="C340" i="37"/>
  <c r="C339" i="37"/>
  <c r="C338" i="37"/>
  <c r="C337" i="37"/>
  <c r="C336" i="37"/>
  <c r="C335" i="37"/>
  <c r="C334" i="37"/>
  <c r="C333" i="37"/>
  <c r="C332" i="37"/>
  <c r="C331" i="37"/>
  <c r="C330" i="37"/>
  <c r="C329" i="37"/>
  <c r="C328" i="37"/>
  <c r="C327" i="37"/>
  <c r="C326" i="37"/>
  <c r="C325" i="37"/>
  <c r="C324" i="37"/>
  <c r="C323" i="37"/>
  <c r="C322" i="37"/>
  <c r="C321" i="37"/>
  <c r="C320" i="37"/>
  <c r="C319" i="37"/>
  <c r="C318" i="37"/>
  <c r="C317" i="37"/>
  <c r="C316" i="37"/>
  <c r="C315" i="37"/>
  <c r="C310" i="37"/>
  <c r="C309" i="37"/>
  <c r="C308" i="37"/>
  <c r="C307" i="37"/>
  <c r="C306" i="37"/>
  <c r="C305" i="37"/>
  <c r="C304" i="37"/>
  <c r="C303" i="37"/>
  <c r="C302" i="37"/>
  <c r="C301" i="37"/>
  <c r="C300" i="37"/>
  <c r="C299" i="37"/>
  <c r="C298" i="37"/>
  <c r="C297" i="37"/>
  <c r="C296" i="37"/>
  <c r="C295" i="37"/>
  <c r="C294" i="37"/>
  <c r="C293" i="37"/>
  <c r="C292" i="37"/>
  <c r="C291" i="37"/>
  <c r="C290" i="37"/>
  <c r="C289" i="37"/>
  <c r="C288" i="37"/>
  <c r="C287" i="37"/>
  <c r="C286" i="37"/>
  <c r="C285" i="37"/>
  <c r="C284" i="37"/>
  <c r="C283" i="37"/>
  <c r="C282" i="37"/>
  <c r="C281" i="37"/>
  <c r="C280" i="37"/>
  <c r="C275" i="37"/>
  <c r="C274" i="37"/>
  <c r="C273" i="37"/>
  <c r="C272" i="37"/>
  <c r="C271" i="37"/>
  <c r="C270" i="37"/>
  <c r="C269" i="37"/>
  <c r="C268" i="37"/>
  <c r="C267" i="37"/>
  <c r="C266" i="37"/>
  <c r="C265" i="37"/>
  <c r="C264" i="37"/>
  <c r="C263" i="37"/>
  <c r="C262" i="37"/>
  <c r="C261" i="37"/>
  <c r="C260" i="37"/>
  <c r="C259" i="37"/>
  <c r="C258" i="37"/>
  <c r="C257" i="37"/>
  <c r="C256" i="37"/>
  <c r="C255" i="37"/>
  <c r="C254" i="37"/>
  <c r="C253" i="37"/>
  <c r="C252" i="37"/>
  <c r="C251" i="37"/>
  <c r="C250" i="37"/>
  <c r="C249" i="37"/>
  <c r="C248" i="37"/>
  <c r="C247" i="37"/>
  <c r="C246" i="37"/>
  <c r="C241" i="37"/>
  <c r="C240" i="37"/>
  <c r="C239" i="37"/>
  <c r="C238" i="37"/>
  <c r="C237" i="37"/>
  <c r="C236" i="37"/>
  <c r="C235" i="37"/>
  <c r="C234" i="37"/>
  <c r="C233" i="37"/>
  <c r="C232" i="37"/>
  <c r="C231" i="37"/>
  <c r="C230" i="37"/>
  <c r="C229" i="37"/>
  <c r="C228" i="37"/>
  <c r="C227" i="37"/>
  <c r="C226" i="37"/>
  <c r="C225" i="37"/>
  <c r="C224" i="37"/>
  <c r="C223" i="37"/>
  <c r="C222" i="37"/>
  <c r="C221" i="37"/>
  <c r="C220" i="37"/>
  <c r="C219" i="37"/>
  <c r="C218" i="37"/>
  <c r="C217" i="37"/>
  <c r="C216" i="37"/>
  <c r="C215" i="37"/>
  <c r="C214" i="37"/>
  <c r="C213" i="37"/>
  <c r="C212" i="37"/>
  <c r="C211" i="37"/>
  <c r="C206" i="37"/>
  <c r="C205" i="37"/>
  <c r="C204" i="37"/>
  <c r="C203" i="37"/>
  <c r="C202" i="37"/>
  <c r="C201" i="37"/>
  <c r="C200" i="37"/>
  <c r="C199" i="37"/>
  <c r="C198" i="37"/>
  <c r="C197" i="37"/>
  <c r="C196" i="37"/>
  <c r="C195" i="37"/>
  <c r="C194" i="37"/>
  <c r="C193" i="37"/>
  <c r="C192" i="37"/>
  <c r="C191" i="37"/>
  <c r="C190" i="37"/>
  <c r="C189" i="37"/>
  <c r="C188" i="37"/>
  <c r="C187" i="37"/>
  <c r="C186" i="37"/>
  <c r="C185" i="37"/>
  <c r="C184" i="37"/>
  <c r="C183" i="37"/>
  <c r="C182" i="37"/>
  <c r="C181" i="37"/>
  <c r="C180" i="37"/>
  <c r="C179" i="37"/>
  <c r="C178" i="37"/>
  <c r="C177" i="37"/>
  <c r="C137" i="37"/>
  <c r="C136" i="37"/>
  <c r="C135" i="37"/>
  <c r="C134" i="37"/>
  <c r="C133" i="37"/>
  <c r="C132" i="37"/>
  <c r="C131" i="37"/>
  <c r="C130" i="37"/>
  <c r="C129" i="37"/>
  <c r="C128" i="37"/>
  <c r="C127" i="37"/>
  <c r="C126" i="37"/>
  <c r="C125" i="37"/>
  <c r="C124" i="37"/>
  <c r="C123" i="37"/>
  <c r="C122" i="37"/>
  <c r="C121" i="37"/>
  <c r="C120" i="37"/>
  <c r="C119" i="37"/>
  <c r="C118" i="37"/>
  <c r="C117" i="37"/>
  <c r="C116" i="37"/>
  <c r="C115" i="37"/>
  <c r="C114" i="37"/>
  <c r="C113" i="37"/>
  <c r="C112" i="37"/>
  <c r="C111" i="37"/>
  <c r="C110" i="37"/>
  <c r="C109" i="37"/>
  <c r="C108" i="37"/>
  <c r="C107"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C6" i="37"/>
  <c r="C5" i="37"/>
  <c r="C4" i="37"/>
  <c r="C410" i="41"/>
  <c r="C411" i="41"/>
  <c r="C412" i="41"/>
  <c r="C409" i="41"/>
  <c r="C408" i="41"/>
  <c r="C407" i="41"/>
  <c r="C406" i="41"/>
  <c r="C405" i="41"/>
  <c r="C404" i="41"/>
  <c r="C403" i="41"/>
  <c r="C402" i="41"/>
  <c r="C401" i="41"/>
  <c r="C400" i="41"/>
  <c r="C399" i="41"/>
  <c r="C398" i="41"/>
  <c r="C397" i="41"/>
  <c r="C396" i="41"/>
  <c r="C395" i="41"/>
  <c r="C394" i="41"/>
  <c r="C393" i="41"/>
  <c r="C392" i="41"/>
  <c r="C391" i="41"/>
  <c r="C390" i="41"/>
  <c r="C389" i="41"/>
  <c r="C388" i="41"/>
  <c r="C387" i="41"/>
  <c r="C386" i="41"/>
  <c r="C385" i="41"/>
  <c r="C384" i="41"/>
  <c r="C383" i="41"/>
  <c r="C382" i="41"/>
  <c r="C377" i="41"/>
  <c r="C376" i="41"/>
  <c r="C375" i="41"/>
  <c r="C374" i="41"/>
  <c r="C373" i="41"/>
  <c r="C372" i="41"/>
  <c r="C371" i="41"/>
  <c r="C370" i="41"/>
  <c r="C369" i="41"/>
  <c r="C368" i="41"/>
  <c r="C367" i="41"/>
  <c r="C366" i="41"/>
  <c r="C365" i="41"/>
  <c r="C364" i="41"/>
  <c r="C363" i="41"/>
  <c r="C362" i="41"/>
  <c r="C361" i="41"/>
  <c r="C360" i="41"/>
  <c r="C359" i="41"/>
  <c r="C358" i="41"/>
  <c r="C357" i="41"/>
  <c r="C356" i="41"/>
  <c r="C355" i="41"/>
  <c r="C354" i="41"/>
  <c r="C353" i="41"/>
  <c r="C352" i="41"/>
  <c r="C351" i="41"/>
  <c r="C350" i="41"/>
  <c r="C345" i="41"/>
  <c r="C344" i="41"/>
  <c r="C343" i="41"/>
  <c r="C342" i="41"/>
  <c r="C341" i="41"/>
  <c r="C340" i="41"/>
  <c r="C339" i="41"/>
  <c r="C338" i="41"/>
  <c r="C337" i="41"/>
  <c r="C336" i="41"/>
  <c r="C335" i="41"/>
  <c r="C334" i="41"/>
  <c r="C333" i="41"/>
  <c r="C332" i="41"/>
  <c r="C331" i="41"/>
  <c r="C330" i="41"/>
  <c r="C329" i="41"/>
  <c r="C328" i="41"/>
  <c r="C327" i="41"/>
  <c r="C326" i="41"/>
  <c r="C325" i="41"/>
  <c r="C324" i="41"/>
  <c r="C323" i="41"/>
  <c r="C322" i="41"/>
  <c r="C321" i="41"/>
  <c r="C320" i="41"/>
  <c r="C319" i="41"/>
  <c r="C318" i="41"/>
  <c r="C317" i="41"/>
  <c r="C316" i="41"/>
  <c r="C315" i="41"/>
  <c r="C310" i="41"/>
  <c r="C309" i="41"/>
  <c r="C308" i="41"/>
  <c r="C307" i="41"/>
  <c r="C306" i="41"/>
  <c r="C305" i="41"/>
  <c r="C304" i="41"/>
  <c r="C303" i="41"/>
  <c r="C302" i="41"/>
  <c r="C301" i="41"/>
  <c r="C300" i="41"/>
  <c r="C299" i="41"/>
  <c r="C298" i="41"/>
  <c r="C297" i="41"/>
  <c r="C296" i="41"/>
  <c r="C295" i="41"/>
  <c r="C294" i="41"/>
  <c r="C293" i="41"/>
  <c r="C292" i="41"/>
  <c r="C291" i="41"/>
  <c r="C290" i="41"/>
  <c r="C289" i="41"/>
  <c r="C288" i="41"/>
  <c r="C287" i="41"/>
  <c r="C286" i="41"/>
  <c r="C285" i="41"/>
  <c r="C284" i="41"/>
  <c r="C283" i="41"/>
  <c r="C282" i="41"/>
  <c r="C281" i="41"/>
  <c r="C280" i="41"/>
  <c r="C275" i="41"/>
  <c r="C274" i="41"/>
  <c r="C273" i="41"/>
  <c r="C272" i="41"/>
  <c r="C271" i="41"/>
  <c r="C270" i="41"/>
  <c r="C269" i="41"/>
  <c r="C268" i="41"/>
  <c r="C267" i="41"/>
  <c r="C266" i="41"/>
  <c r="C265" i="41"/>
  <c r="C264" i="41"/>
  <c r="C263" i="41"/>
  <c r="C262" i="41"/>
  <c r="C261" i="41"/>
  <c r="C260" i="41"/>
  <c r="C259" i="41"/>
  <c r="C258" i="41"/>
  <c r="C257" i="41"/>
  <c r="C256" i="41"/>
  <c r="C255" i="41"/>
  <c r="C254" i="41"/>
  <c r="C253" i="41"/>
  <c r="C252" i="41"/>
  <c r="C251" i="41"/>
  <c r="C250" i="41"/>
  <c r="C249" i="41"/>
  <c r="C248" i="41"/>
  <c r="C247" i="41"/>
  <c r="C246" i="41"/>
  <c r="C241" i="41"/>
  <c r="C240" i="41"/>
  <c r="C239" i="41"/>
  <c r="C238" i="41"/>
  <c r="C237" i="41"/>
  <c r="C236" i="41"/>
  <c r="C235" i="41"/>
  <c r="C234" i="41"/>
  <c r="C233" i="41"/>
  <c r="C232" i="41"/>
  <c r="C231" i="41"/>
  <c r="C230" i="41"/>
  <c r="C229" i="41"/>
  <c r="C228" i="41"/>
  <c r="C227" i="41"/>
  <c r="C226" i="41"/>
  <c r="C225" i="41"/>
  <c r="C224" i="41"/>
  <c r="C223" i="41"/>
  <c r="C222" i="41"/>
  <c r="C221" i="41"/>
  <c r="C220" i="41"/>
  <c r="C219" i="41"/>
  <c r="C218" i="41"/>
  <c r="C217" i="41"/>
  <c r="C216" i="41"/>
  <c r="C215" i="41"/>
  <c r="C214" i="41"/>
  <c r="C213" i="41"/>
  <c r="C212" i="41"/>
  <c r="C211" i="41"/>
  <c r="C206" i="41"/>
  <c r="C205" i="41"/>
  <c r="C204" i="41"/>
  <c r="C203" i="41"/>
  <c r="C202" i="41"/>
  <c r="C201" i="41"/>
  <c r="C200" i="41"/>
  <c r="C199" i="41"/>
  <c r="C198" i="41"/>
  <c r="C197" i="41"/>
  <c r="C196" i="41"/>
  <c r="C195" i="41"/>
  <c r="C194" i="41"/>
  <c r="C193" i="41"/>
  <c r="C192" i="41"/>
  <c r="C191" i="41"/>
  <c r="C190" i="41"/>
  <c r="C189" i="41"/>
  <c r="C188" i="41"/>
  <c r="C187" i="41"/>
  <c r="C186" i="41"/>
  <c r="C185" i="41"/>
  <c r="C184" i="41"/>
  <c r="C183" i="41"/>
  <c r="C182" i="41"/>
  <c r="C181" i="41"/>
  <c r="C180" i="41"/>
  <c r="C179" i="41"/>
  <c r="C178" i="41"/>
  <c r="C177" i="41"/>
  <c r="C137" i="41"/>
  <c r="C136" i="41"/>
  <c r="C135" i="41"/>
  <c r="C134" i="41"/>
  <c r="C133" i="41"/>
  <c r="C132" i="41"/>
  <c r="C131" i="41"/>
  <c r="C130" i="41"/>
  <c r="C129" i="41"/>
  <c r="C128" i="41"/>
  <c r="C127" i="41"/>
  <c r="C126" i="41"/>
  <c r="C125" i="41"/>
  <c r="C124" i="41"/>
  <c r="C123" i="41"/>
  <c r="C122" i="41"/>
  <c r="C121" i="41"/>
  <c r="C120" i="41"/>
  <c r="C119" i="41"/>
  <c r="C118" i="41"/>
  <c r="C117" i="41"/>
  <c r="C116" i="41"/>
  <c r="C115" i="41"/>
  <c r="C114" i="41"/>
  <c r="C113" i="41"/>
  <c r="C112" i="41"/>
  <c r="C111" i="41"/>
  <c r="C110" i="41"/>
  <c r="C109" i="41"/>
  <c r="C108" i="41"/>
  <c r="C107" i="41"/>
  <c r="C102" i="41"/>
  <c r="C101" i="41"/>
  <c r="C100" i="41"/>
  <c r="C99" i="41"/>
  <c r="C98" i="41"/>
  <c r="C97" i="41"/>
  <c r="C96" i="41"/>
  <c r="C95" i="41"/>
  <c r="C94" i="41"/>
  <c r="C93" i="41"/>
  <c r="C92" i="41"/>
  <c r="C91" i="41"/>
  <c r="C90" i="41"/>
  <c r="C89" i="41"/>
  <c r="C88" i="41"/>
  <c r="C87" i="41"/>
  <c r="C86" i="41"/>
  <c r="C85" i="41"/>
  <c r="C84" i="41"/>
  <c r="C83" i="41"/>
  <c r="C82" i="41"/>
  <c r="C81" i="41"/>
  <c r="C80" i="41"/>
  <c r="C79" i="41"/>
  <c r="C78" i="41"/>
  <c r="C77" i="41"/>
  <c r="C76" i="41"/>
  <c r="C75" i="41"/>
  <c r="C74" i="41"/>
  <c r="C73" i="41"/>
  <c r="C68" i="41"/>
  <c r="C67" i="41"/>
  <c r="C66" i="41"/>
  <c r="C65" i="41"/>
  <c r="C64" i="41"/>
  <c r="C63" i="41"/>
  <c r="C62" i="41"/>
  <c r="C61" i="41"/>
  <c r="C60" i="41"/>
  <c r="C59" i="41"/>
  <c r="C58" i="41"/>
  <c r="C57" i="41"/>
  <c r="C56" i="41"/>
  <c r="C55" i="41"/>
  <c r="C54" i="41"/>
  <c r="C53" i="41"/>
  <c r="C52" i="41"/>
  <c r="C51" i="41"/>
  <c r="C50" i="41"/>
  <c r="C49" i="41"/>
  <c r="C48" i="41"/>
  <c r="C47" i="41"/>
  <c r="C46" i="41"/>
  <c r="C45" i="41"/>
  <c r="C44" i="41"/>
  <c r="C43" i="41"/>
  <c r="C42" i="41"/>
  <c r="C41" i="41"/>
  <c r="C40" i="41"/>
  <c r="C39" i="41"/>
  <c r="C38" i="41"/>
  <c r="C33" i="41"/>
  <c r="C32" i="41"/>
  <c r="C31" i="41"/>
  <c r="C30" i="41"/>
  <c r="C29" i="41"/>
  <c r="C28" i="41"/>
  <c r="C27" i="41"/>
  <c r="C26" i="41"/>
  <c r="C25" i="41"/>
  <c r="C24" i="41"/>
  <c r="C23" i="41"/>
  <c r="C22" i="41"/>
  <c r="C21" i="41"/>
  <c r="C20" i="41"/>
  <c r="C19" i="41"/>
  <c r="C18" i="41"/>
  <c r="C17" i="41"/>
  <c r="C16" i="41"/>
  <c r="C15" i="41"/>
  <c r="C14" i="41"/>
  <c r="C13" i="41"/>
  <c r="C12" i="41"/>
  <c r="C11" i="41"/>
  <c r="C10" i="41"/>
  <c r="C9" i="41"/>
  <c r="C8" i="41"/>
  <c r="C7" i="41"/>
  <c r="C6" i="41"/>
  <c r="C5" i="41"/>
  <c r="C4" i="41"/>
  <c r="F414" i="37" l="1"/>
  <c r="G414" i="37"/>
  <c r="H414" i="37"/>
  <c r="I414" i="37"/>
  <c r="J414" i="37"/>
  <c r="K414" i="37"/>
  <c r="L414" i="37"/>
  <c r="M414" i="37"/>
  <c r="N414" i="37"/>
  <c r="O414" i="37"/>
  <c r="P414" i="37"/>
  <c r="Q414" i="37"/>
  <c r="R414" i="37"/>
  <c r="S414" i="37"/>
  <c r="T414" i="37"/>
  <c r="U414" i="37"/>
  <c r="V414" i="37"/>
  <c r="W414" i="37"/>
  <c r="X414" i="37"/>
  <c r="Y414" i="37"/>
  <c r="Z414" i="37"/>
  <c r="AA414" i="37"/>
  <c r="AB414" i="37"/>
  <c r="F415" i="37"/>
  <c r="G415" i="37"/>
  <c r="H415" i="37"/>
  <c r="I415" i="37"/>
  <c r="J415" i="37"/>
  <c r="K415" i="37"/>
  <c r="L415" i="37"/>
  <c r="M415" i="37"/>
  <c r="N415" i="37"/>
  <c r="O415" i="37"/>
  <c r="P415" i="37"/>
  <c r="Q415" i="37"/>
  <c r="R415" i="37"/>
  <c r="S415" i="37"/>
  <c r="T415" i="37"/>
  <c r="U415" i="37"/>
  <c r="V415" i="37"/>
  <c r="W415" i="37"/>
  <c r="X415" i="37"/>
  <c r="Y415" i="37"/>
  <c r="Z415" i="37"/>
  <c r="AA415" i="37"/>
  <c r="AB415" i="37"/>
  <c r="E416" i="37"/>
  <c r="AC416" i="37"/>
  <c r="C410" i="36"/>
  <c r="C411" i="36"/>
  <c r="C412"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82" i="36"/>
  <c r="C377"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3"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5" i="36"/>
  <c r="C4" i="36"/>
  <c r="C41" i="35"/>
  <c r="C42" i="35"/>
  <c r="C43" i="35"/>
  <c r="C44" i="35"/>
  <c r="C45" i="35"/>
  <c r="C46" i="35"/>
  <c r="C47" i="35"/>
  <c r="C48" i="35"/>
  <c r="C49" i="35"/>
  <c r="C50" i="35"/>
  <c r="C51" i="35"/>
  <c r="C52" i="35"/>
  <c r="C53" i="35"/>
  <c r="C54" i="35"/>
  <c r="C55" i="35"/>
  <c r="C56" i="35"/>
  <c r="C57" i="35"/>
  <c r="C58" i="35"/>
  <c r="C59" i="35"/>
  <c r="C60" i="35"/>
  <c r="C61" i="35"/>
  <c r="C62" i="35"/>
  <c r="C63" i="35"/>
  <c r="C64" i="35"/>
  <c r="C65" i="35"/>
  <c r="C66" i="35"/>
  <c r="C67" i="35"/>
  <c r="C68" i="35"/>
  <c r="C69" i="35"/>
  <c r="C70" i="35"/>
  <c r="C40" i="35"/>
  <c r="C7" i="35"/>
  <c r="C8" i="35"/>
  <c r="C9" i="35"/>
  <c r="C10" i="35"/>
  <c r="C11" i="35"/>
  <c r="C12" i="35"/>
  <c r="C13" i="35"/>
  <c r="C14" i="35"/>
  <c r="C15" i="35"/>
  <c r="C16" i="35"/>
  <c r="C17" i="35"/>
  <c r="C18" i="35"/>
  <c r="C19" i="35"/>
  <c r="C20" i="35"/>
  <c r="C21" i="35"/>
  <c r="C22" i="35"/>
  <c r="C23" i="35"/>
  <c r="C24" i="35"/>
  <c r="C25" i="35"/>
  <c r="C26" i="35"/>
  <c r="C27" i="35"/>
  <c r="C28" i="35"/>
  <c r="C29" i="35"/>
  <c r="C30" i="35"/>
  <c r="C31" i="35"/>
  <c r="C32" i="35"/>
  <c r="C33" i="35"/>
  <c r="C34" i="35"/>
  <c r="C35" i="35"/>
  <c r="C6" i="35"/>
  <c r="AC34" i="24" l="1"/>
  <c r="AB34" i="24"/>
  <c r="AA34" i="24"/>
  <c r="Z34" i="24"/>
  <c r="Y34" i="24"/>
  <c r="X34" i="24"/>
  <c r="W34" i="24"/>
  <c r="V34" i="24"/>
  <c r="U34" i="24"/>
  <c r="T34" i="24"/>
  <c r="S34" i="24"/>
  <c r="R34" i="24"/>
  <c r="Q34" i="24"/>
  <c r="P34" i="24"/>
  <c r="O34" i="24"/>
  <c r="N34" i="24"/>
  <c r="M34" i="24"/>
  <c r="L34" i="24"/>
  <c r="K34" i="24"/>
  <c r="J34" i="24"/>
  <c r="I34" i="24"/>
  <c r="H34" i="24"/>
  <c r="G34" i="24"/>
  <c r="F34" i="24"/>
  <c r="E34" i="24"/>
  <c r="C305" i="39" l="1"/>
  <c r="D305" i="39"/>
  <c r="E305" i="39"/>
  <c r="F305" i="39"/>
  <c r="G305" i="39"/>
  <c r="H305" i="39"/>
  <c r="C306" i="39"/>
  <c r="D306" i="39"/>
  <c r="E306" i="39"/>
  <c r="F306" i="39"/>
  <c r="G306" i="39"/>
  <c r="H306" i="39"/>
  <c r="C307" i="39"/>
  <c r="D307" i="39"/>
  <c r="E307" i="39"/>
  <c r="F307" i="39"/>
  <c r="G307" i="39"/>
  <c r="H307" i="39"/>
  <c r="E172" i="39" l="1"/>
  <c r="AB378" i="21" l="1"/>
  <c r="AB379" i="21"/>
  <c r="AB380" i="21"/>
  <c r="T25" i="29" l="1"/>
  <c r="R25" i="29"/>
  <c r="S25" i="29"/>
  <c r="Q25" i="29"/>
  <c r="M25" i="29"/>
  <c r="P25" i="29"/>
  <c r="O25" i="29"/>
  <c r="I25" i="29"/>
  <c r="L25" i="29"/>
  <c r="J25" i="29"/>
  <c r="K25" i="29"/>
  <c r="D371" i="39" l="1"/>
  <c r="D370" i="39"/>
  <c r="C372" i="39"/>
  <c r="C371" i="39"/>
  <c r="C370" i="39"/>
  <c r="AJ382" i="35" l="1"/>
  <c r="AI382" i="35"/>
  <c r="AH382" i="35"/>
  <c r="AG382" i="35"/>
  <c r="AF382" i="35"/>
  <c r="AE382" i="35"/>
  <c r="AD382" i="35"/>
  <c r="AC382" i="35"/>
  <c r="AB382" i="35"/>
  <c r="AA382" i="35"/>
  <c r="Z382" i="35"/>
  <c r="Y382" i="35"/>
  <c r="X382" i="35"/>
  <c r="U382" i="35"/>
  <c r="T382" i="35"/>
  <c r="S382" i="35"/>
  <c r="R382" i="35"/>
  <c r="Q382" i="35"/>
  <c r="P382" i="35"/>
  <c r="O382" i="35"/>
  <c r="M382" i="35"/>
  <c r="L382" i="35"/>
  <c r="K382" i="35"/>
  <c r="I382" i="35"/>
  <c r="H382" i="35"/>
  <c r="F348" i="33" l="1"/>
  <c r="F313" i="33" l="1"/>
  <c r="AD34" i="36" l="1"/>
  <c r="AD35" i="36"/>
  <c r="AD36" i="36"/>
  <c r="C40" i="33" l="1"/>
  <c r="B1" i="35" l="1"/>
  <c r="C6" i="33"/>
  <c r="AC106" i="24" l="1"/>
  <c r="N415" i="35" l="1"/>
  <c r="N416" i="35"/>
  <c r="M24" i="29" l="1"/>
  <c r="J24" i="29" l="1"/>
  <c r="K24" i="29"/>
  <c r="L24" i="29"/>
  <c r="AC413" i="41" l="1"/>
  <c r="AE413" i="41"/>
  <c r="AD413" i="41"/>
  <c r="AD416" i="41"/>
  <c r="AE378" i="41"/>
  <c r="AD381" i="41"/>
  <c r="AD378" i="41"/>
  <c r="AD349" i="41"/>
  <c r="AD346" i="41"/>
  <c r="AE415" i="41"/>
  <c r="AE414" i="41"/>
  <c r="AE380" i="41"/>
  <c r="AE379" i="41"/>
  <c r="AE348" i="41"/>
  <c r="AE347" i="41"/>
  <c r="AE346" i="41"/>
  <c r="AE313" i="41"/>
  <c r="AE312" i="41"/>
  <c r="AE311" i="41"/>
  <c r="AE278" i="41"/>
  <c r="AE277" i="41"/>
  <c r="AE244" i="41"/>
  <c r="AE243" i="41"/>
  <c r="AE242" i="41"/>
  <c r="AE175" i="41"/>
  <c r="AE174" i="41"/>
  <c r="AE207" i="41"/>
  <c r="AE209" i="41"/>
  <c r="AE208" i="41"/>
  <c r="AE173" i="41"/>
  <c r="AE138" i="41"/>
  <c r="AE140" i="41"/>
  <c r="AE139" i="41"/>
  <c r="AD314" i="41"/>
  <c r="AD245" i="41"/>
  <c r="AD279" i="41"/>
  <c r="AD176" i="41" l="1"/>
  <c r="AD106" i="41"/>
  <c r="AD141" i="41"/>
  <c r="AD103" i="41" l="1"/>
  <c r="AE103" i="41"/>
  <c r="AD210" i="41"/>
  <c r="AC210" i="41"/>
  <c r="AC176" i="41"/>
  <c r="AC141" i="41"/>
  <c r="AC106" i="41"/>
  <c r="AD72" i="41"/>
  <c r="AC72" i="41"/>
  <c r="AD37" i="41"/>
  <c r="AC37" i="41"/>
  <c r="E378" i="21" l="1"/>
  <c r="F378" i="21"/>
  <c r="G378" i="21"/>
  <c r="H378" i="21"/>
  <c r="I378" i="21"/>
  <c r="J378" i="21"/>
  <c r="K378" i="21"/>
  <c r="L378" i="21"/>
  <c r="M378" i="21"/>
  <c r="N378" i="21"/>
  <c r="O378" i="21"/>
  <c r="P378" i="21"/>
  <c r="Q378" i="21"/>
  <c r="R378" i="21"/>
  <c r="S378" i="21"/>
  <c r="T378" i="21"/>
  <c r="U378" i="21"/>
  <c r="V378" i="21"/>
  <c r="W378" i="21"/>
  <c r="X378" i="21"/>
  <c r="Y378" i="21"/>
  <c r="Z378" i="21"/>
  <c r="AA378" i="21"/>
  <c r="AC378" i="21"/>
  <c r="AD378" i="21"/>
  <c r="F379" i="21"/>
  <c r="G379" i="21"/>
  <c r="H379" i="21"/>
  <c r="I379" i="21"/>
  <c r="J379" i="21"/>
  <c r="K379" i="21"/>
  <c r="L379" i="21"/>
  <c r="M379" i="21"/>
  <c r="N379" i="21"/>
  <c r="O379" i="21"/>
  <c r="P379" i="21"/>
  <c r="Q379" i="21"/>
  <c r="R379" i="21"/>
  <c r="S379" i="21"/>
  <c r="T379" i="21"/>
  <c r="U379" i="21"/>
  <c r="V379" i="21"/>
  <c r="W379" i="21"/>
  <c r="X379" i="21"/>
  <c r="Y379" i="21"/>
  <c r="Z379" i="21"/>
  <c r="AA379" i="21"/>
  <c r="G39" i="33" l="1"/>
  <c r="F36" i="33"/>
  <c r="V245" i="33"/>
  <c r="V314" i="33"/>
  <c r="E378" i="36" l="1"/>
  <c r="F378" i="36"/>
  <c r="G378" i="36"/>
  <c r="H378" i="36"/>
  <c r="I378" i="36"/>
  <c r="J378" i="36"/>
  <c r="K378" i="36"/>
  <c r="L378" i="36"/>
  <c r="M378" i="36"/>
  <c r="N378" i="36"/>
  <c r="O378" i="36"/>
  <c r="P378" i="36"/>
  <c r="Q378" i="36"/>
  <c r="R378" i="36"/>
  <c r="S378" i="36"/>
  <c r="T378" i="36"/>
  <c r="U378" i="36"/>
  <c r="V378" i="36"/>
  <c r="W378" i="36"/>
  <c r="X378" i="36"/>
  <c r="Y378" i="36"/>
  <c r="Z378" i="36"/>
  <c r="AA378" i="36"/>
  <c r="AB378" i="36"/>
  <c r="AC378" i="36"/>
  <c r="AD378" i="36"/>
  <c r="F379" i="36"/>
  <c r="G379" i="36"/>
  <c r="H379" i="36"/>
  <c r="I379" i="36"/>
  <c r="J379" i="36"/>
  <c r="K379" i="36"/>
  <c r="L379" i="36"/>
  <c r="M379" i="36"/>
  <c r="N379" i="36"/>
  <c r="O379" i="36"/>
  <c r="P379" i="36"/>
  <c r="Q379" i="36"/>
  <c r="R379" i="36"/>
  <c r="S379" i="36"/>
  <c r="T379" i="36"/>
  <c r="U379" i="36"/>
  <c r="V379" i="36"/>
  <c r="W379" i="36"/>
  <c r="X379" i="36"/>
  <c r="Y379" i="36"/>
  <c r="Z379" i="36"/>
  <c r="AA379" i="36"/>
  <c r="AB379" i="36"/>
  <c r="AD379" i="36"/>
  <c r="AC37" i="38" l="1"/>
  <c r="F379" i="38" l="1"/>
  <c r="G379" i="38"/>
  <c r="H379" i="38"/>
  <c r="I379" i="38"/>
  <c r="J379" i="38"/>
  <c r="K379" i="38"/>
  <c r="L379" i="38"/>
  <c r="M379" i="38"/>
  <c r="N379" i="38"/>
  <c r="O379" i="38"/>
  <c r="P379" i="38"/>
  <c r="Q379" i="38"/>
  <c r="R379" i="38"/>
  <c r="S379" i="38"/>
  <c r="T379" i="38"/>
  <c r="U379" i="38"/>
  <c r="V379" i="38"/>
  <c r="AC279" i="38" l="1"/>
  <c r="E279" i="38"/>
  <c r="AB278" i="38"/>
  <c r="AA278" i="38"/>
  <c r="Z278" i="38"/>
  <c r="Y278" i="38"/>
  <c r="X278" i="38"/>
  <c r="W278" i="38"/>
  <c r="V278" i="38"/>
  <c r="U278" i="38"/>
  <c r="T278" i="38"/>
  <c r="S278" i="38"/>
  <c r="R278" i="38"/>
  <c r="Q278" i="38"/>
  <c r="P278" i="38"/>
  <c r="O278" i="38"/>
  <c r="N278" i="38"/>
  <c r="M278" i="38"/>
  <c r="L278" i="38"/>
  <c r="K278" i="38"/>
  <c r="J278" i="38"/>
  <c r="I278" i="38"/>
  <c r="H278" i="38"/>
  <c r="G278" i="38"/>
  <c r="F278" i="38"/>
  <c r="AB277" i="38"/>
  <c r="AA277" i="38"/>
  <c r="Z277" i="38"/>
  <c r="Y277" i="38"/>
  <c r="X277" i="38"/>
  <c r="W277" i="38"/>
  <c r="V277" i="38"/>
  <c r="U277" i="38"/>
  <c r="T277" i="38"/>
  <c r="S277" i="38"/>
  <c r="R277" i="38"/>
  <c r="Q277" i="38"/>
  <c r="P277" i="38"/>
  <c r="O277" i="38"/>
  <c r="N277" i="38"/>
  <c r="M277" i="38"/>
  <c r="L277" i="38"/>
  <c r="K277" i="38"/>
  <c r="J277" i="38"/>
  <c r="I277" i="38"/>
  <c r="H277" i="38"/>
  <c r="G277" i="38"/>
  <c r="F277" i="38"/>
  <c r="AC276" i="38"/>
  <c r="AB276" i="38"/>
  <c r="AA276" i="38"/>
  <c r="Z276" i="38"/>
  <c r="Y276" i="38"/>
  <c r="X276" i="38"/>
  <c r="W276" i="38"/>
  <c r="V276" i="38"/>
  <c r="U276" i="38"/>
  <c r="T276" i="38"/>
  <c r="S276" i="38"/>
  <c r="R276" i="38"/>
  <c r="Q276" i="38"/>
  <c r="P276" i="38"/>
  <c r="O276" i="38"/>
  <c r="N276" i="38"/>
  <c r="M276" i="38"/>
  <c r="L276" i="38"/>
  <c r="K276" i="38"/>
  <c r="J276" i="38"/>
  <c r="I276" i="38"/>
  <c r="H276" i="38"/>
  <c r="G276" i="38"/>
  <c r="F276" i="38"/>
  <c r="E276" i="38"/>
  <c r="AC279" i="24" l="1"/>
  <c r="AB279" i="24"/>
  <c r="AA278" i="24"/>
  <c r="Z278" i="24"/>
  <c r="Y278" i="24"/>
  <c r="X278" i="24"/>
  <c r="W278" i="24"/>
  <c r="V278" i="24"/>
  <c r="U278" i="24"/>
  <c r="T278" i="24"/>
  <c r="S278" i="24"/>
  <c r="R278" i="24"/>
  <c r="Q278" i="24"/>
  <c r="P278" i="24"/>
  <c r="O278" i="24"/>
  <c r="N278" i="24"/>
  <c r="M278" i="24"/>
  <c r="L278" i="24"/>
  <c r="K278" i="24"/>
  <c r="J278" i="24"/>
  <c r="I278" i="24"/>
  <c r="H278" i="24"/>
  <c r="G278" i="24"/>
  <c r="F278" i="24"/>
  <c r="E278" i="24"/>
  <c r="AA277" i="24"/>
  <c r="Z277" i="24"/>
  <c r="Y277" i="24"/>
  <c r="X277" i="24"/>
  <c r="W277" i="24"/>
  <c r="V277" i="24"/>
  <c r="U277" i="24"/>
  <c r="T277" i="24"/>
  <c r="S277" i="24"/>
  <c r="R277" i="24"/>
  <c r="Q277" i="24"/>
  <c r="P277" i="24"/>
  <c r="O277" i="24"/>
  <c r="N277" i="24"/>
  <c r="M277" i="24"/>
  <c r="L277" i="24"/>
  <c r="K277" i="24"/>
  <c r="J277" i="24"/>
  <c r="I277" i="24"/>
  <c r="H277" i="24"/>
  <c r="G277" i="24"/>
  <c r="F277" i="24"/>
  <c r="E277" i="24"/>
  <c r="AC276" i="24"/>
  <c r="AB276" i="24"/>
  <c r="AA276" i="24"/>
  <c r="Z276" i="24"/>
  <c r="Y276" i="24"/>
  <c r="X276" i="24"/>
  <c r="W276" i="24"/>
  <c r="V276" i="24"/>
  <c r="U276" i="24"/>
  <c r="T276" i="24"/>
  <c r="S276" i="24"/>
  <c r="R276" i="24"/>
  <c r="Q276" i="24"/>
  <c r="P276" i="24"/>
  <c r="O276" i="24"/>
  <c r="N276" i="24"/>
  <c r="M276" i="24"/>
  <c r="L276" i="24"/>
  <c r="K276" i="24"/>
  <c r="J276" i="24"/>
  <c r="I276" i="24"/>
  <c r="H276" i="24"/>
  <c r="G276" i="24"/>
  <c r="F276" i="24"/>
  <c r="E276" i="24"/>
  <c r="AD279" i="21" l="1"/>
  <c r="AC279" i="21"/>
  <c r="E279" i="21"/>
  <c r="AB278" i="21"/>
  <c r="AA278" i="21"/>
  <c r="Z278" i="21"/>
  <c r="Y278" i="21"/>
  <c r="X278" i="21"/>
  <c r="W278" i="21"/>
  <c r="V278" i="21"/>
  <c r="U278" i="21"/>
  <c r="T278" i="21"/>
  <c r="S278" i="21"/>
  <c r="R278" i="21"/>
  <c r="Q278" i="21"/>
  <c r="P278" i="21"/>
  <c r="O278" i="21"/>
  <c r="N278" i="21"/>
  <c r="M278" i="21"/>
  <c r="L278" i="21"/>
  <c r="K278" i="21"/>
  <c r="J278" i="21"/>
  <c r="I278" i="21"/>
  <c r="H278" i="21"/>
  <c r="G278" i="21"/>
  <c r="F278" i="21"/>
  <c r="AB277" i="21"/>
  <c r="AA277" i="21"/>
  <c r="Z277" i="21"/>
  <c r="Y277" i="21"/>
  <c r="X277" i="21"/>
  <c r="W277" i="21"/>
  <c r="V277" i="21"/>
  <c r="U277" i="21"/>
  <c r="T277" i="21"/>
  <c r="S277" i="21"/>
  <c r="R277" i="21"/>
  <c r="Q277" i="21"/>
  <c r="P277" i="21"/>
  <c r="O277" i="21"/>
  <c r="N277" i="21"/>
  <c r="M277" i="21"/>
  <c r="L277" i="21"/>
  <c r="K277" i="21"/>
  <c r="J277" i="21"/>
  <c r="I277" i="21"/>
  <c r="H277" i="21"/>
  <c r="G277" i="21"/>
  <c r="F277" i="21"/>
  <c r="AD276" i="21"/>
  <c r="AC276" i="21"/>
  <c r="AB276" i="21"/>
  <c r="AA276" i="21"/>
  <c r="Z276" i="21"/>
  <c r="Y276" i="21"/>
  <c r="X276" i="21"/>
  <c r="W276" i="21"/>
  <c r="V276" i="21"/>
  <c r="U276" i="21"/>
  <c r="T276" i="21"/>
  <c r="S276" i="21"/>
  <c r="R276" i="21"/>
  <c r="Q276" i="21"/>
  <c r="P276" i="21"/>
  <c r="O276" i="21"/>
  <c r="N276" i="21"/>
  <c r="M276" i="21"/>
  <c r="L276" i="21"/>
  <c r="K276" i="21"/>
  <c r="J276" i="21"/>
  <c r="I276" i="21"/>
  <c r="H276" i="21"/>
  <c r="G276" i="21"/>
  <c r="F276" i="21"/>
  <c r="E276" i="21"/>
  <c r="AC279" i="37" l="1"/>
  <c r="E279" i="37"/>
  <c r="AB278" i="37"/>
  <c r="AA278" i="37"/>
  <c r="Z278" i="37"/>
  <c r="Y278" i="37"/>
  <c r="X278" i="37"/>
  <c r="W278" i="37"/>
  <c r="V278" i="37"/>
  <c r="U278" i="37"/>
  <c r="T278" i="37"/>
  <c r="S278" i="37"/>
  <c r="R278" i="37"/>
  <c r="Q278" i="37"/>
  <c r="P278" i="37"/>
  <c r="O278" i="37"/>
  <c r="N278" i="37"/>
  <c r="M278" i="37"/>
  <c r="L278" i="37"/>
  <c r="K278" i="37"/>
  <c r="J278" i="37"/>
  <c r="I278" i="37"/>
  <c r="H278" i="37"/>
  <c r="G278" i="37"/>
  <c r="F278" i="37"/>
  <c r="AB277" i="37"/>
  <c r="AA277" i="37"/>
  <c r="Z277" i="37"/>
  <c r="Y277" i="37"/>
  <c r="X277" i="37"/>
  <c r="W277" i="37"/>
  <c r="V277" i="37"/>
  <c r="U277" i="37"/>
  <c r="T277" i="37"/>
  <c r="S277" i="37"/>
  <c r="R277" i="37"/>
  <c r="Q277" i="37"/>
  <c r="P277" i="37"/>
  <c r="O277" i="37"/>
  <c r="N277" i="37"/>
  <c r="M277" i="37"/>
  <c r="L277" i="37"/>
  <c r="K277" i="37"/>
  <c r="J277" i="37"/>
  <c r="I277" i="37"/>
  <c r="H277" i="37"/>
  <c r="G277" i="37"/>
  <c r="F277" i="37"/>
  <c r="AC276" i="37"/>
  <c r="AB276" i="37"/>
  <c r="AA276" i="37"/>
  <c r="Z276" i="37"/>
  <c r="Y276" i="37"/>
  <c r="X276" i="37"/>
  <c r="W276" i="37"/>
  <c r="V276" i="37"/>
  <c r="U276" i="37"/>
  <c r="T276" i="37"/>
  <c r="S276" i="37"/>
  <c r="R276" i="37"/>
  <c r="Q276" i="37"/>
  <c r="P276" i="37"/>
  <c r="O276" i="37"/>
  <c r="N276" i="37"/>
  <c r="M276" i="37"/>
  <c r="L276" i="37"/>
  <c r="K276" i="37"/>
  <c r="J276" i="37"/>
  <c r="I276" i="37"/>
  <c r="H276" i="37"/>
  <c r="G276" i="37"/>
  <c r="F276" i="37"/>
  <c r="E276" i="37"/>
  <c r="AC279" i="41" l="1"/>
  <c r="E279" i="41"/>
  <c r="AB278" i="41"/>
  <c r="AA278" i="41"/>
  <c r="Z278" i="41"/>
  <c r="Y278" i="41"/>
  <c r="X278" i="41"/>
  <c r="W278" i="41"/>
  <c r="V278" i="41"/>
  <c r="U278" i="41"/>
  <c r="T278" i="41"/>
  <c r="S278" i="41"/>
  <c r="R278" i="41"/>
  <c r="Q278" i="41"/>
  <c r="P278" i="41"/>
  <c r="O278" i="41"/>
  <c r="N278" i="41"/>
  <c r="M278" i="41"/>
  <c r="L278" i="41"/>
  <c r="K278" i="41"/>
  <c r="J278" i="41"/>
  <c r="I278" i="41"/>
  <c r="H278" i="41"/>
  <c r="G278" i="41"/>
  <c r="F278" i="41"/>
  <c r="AB277" i="41"/>
  <c r="AA277" i="41"/>
  <c r="Z277" i="41"/>
  <c r="Y277" i="41"/>
  <c r="X277" i="41"/>
  <c r="W277" i="41"/>
  <c r="V277" i="41"/>
  <c r="U277" i="41"/>
  <c r="T277" i="41"/>
  <c r="S277" i="41"/>
  <c r="R277" i="41"/>
  <c r="Q277" i="41"/>
  <c r="P277" i="41"/>
  <c r="O277" i="41"/>
  <c r="N277" i="41"/>
  <c r="M277" i="41"/>
  <c r="L277" i="41"/>
  <c r="K277" i="41"/>
  <c r="J277" i="41"/>
  <c r="I277" i="41"/>
  <c r="H277" i="41"/>
  <c r="G277" i="41"/>
  <c r="F277" i="41"/>
  <c r="E277" i="41"/>
  <c r="AC276" i="41"/>
  <c r="AB276" i="41"/>
  <c r="AA276" i="41"/>
  <c r="Z276" i="41"/>
  <c r="Y276" i="41"/>
  <c r="X276" i="41"/>
  <c r="W276" i="41"/>
  <c r="V276" i="41"/>
  <c r="U276" i="41"/>
  <c r="T276" i="41"/>
  <c r="S276" i="41"/>
  <c r="R276" i="41"/>
  <c r="Q276" i="41"/>
  <c r="P276" i="41"/>
  <c r="O276" i="41"/>
  <c r="N276" i="41"/>
  <c r="M276" i="41"/>
  <c r="L276" i="41"/>
  <c r="K276" i="41"/>
  <c r="J276" i="41"/>
  <c r="I276" i="41"/>
  <c r="H276" i="41"/>
  <c r="G276" i="41"/>
  <c r="F276" i="41"/>
  <c r="E276" i="41"/>
  <c r="AC279" i="36" l="1"/>
  <c r="E279" i="36"/>
  <c r="AD278" i="36"/>
  <c r="AB278" i="36"/>
  <c r="AA278" i="36"/>
  <c r="Z278" i="36"/>
  <c r="Y278" i="36"/>
  <c r="X278" i="36"/>
  <c r="W278" i="36"/>
  <c r="V278" i="36"/>
  <c r="U278" i="36"/>
  <c r="T278" i="36"/>
  <c r="S278" i="36"/>
  <c r="R278" i="36"/>
  <c r="Q278" i="36"/>
  <c r="P278" i="36"/>
  <c r="O278" i="36"/>
  <c r="N278" i="36"/>
  <c r="M278" i="36"/>
  <c r="L278" i="36"/>
  <c r="K278" i="36"/>
  <c r="J278" i="36"/>
  <c r="I278" i="36"/>
  <c r="H278" i="36"/>
  <c r="G278" i="36"/>
  <c r="F278" i="36"/>
  <c r="AD277" i="36"/>
  <c r="AB277" i="36"/>
  <c r="AA277" i="36"/>
  <c r="Z277" i="36"/>
  <c r="Y277" i="36"/>
  <c r="X277" i="36"/>
  <c r="W277" i="36"/>
  <c r="V277" i="36"/>
  <c r="U277" i="36"/>
  <c r="T277" i="36"/>
  <c r="S277" i="36"/>
  <c r="R277" i="36"/>
  <c r="Q277" i="36"/>
  <c r="P277" i="36"/>
  <c r="O277" i="36"/>
  <c r="N277" i="36"/>
  <c r="M277" i="36"/>
  <c r="L277" i="36"/>
  <c r="K277" i="36"/>
  <c r="J277" i="36"/>
  <c r="I277" i="36"/>
  <c r="H277" i="36"/>
  <c r="G277" i="36"/>
  <c r="F277" i="36"/>
  <c r="AD276" i="36"/>
  <c r="AC276" i="36"/>
  <c r="AB276" i="36"/>
  <c r="AA276" i="36"/>
  <c r="Z276" i="36"/>
  <c r="Y276" i="36"/>
  <c r="X276" i="36"/>
  <c r="W276" i="36"/>
  <c r="V276" i="36"/>
  <c r="U276" i="36"/>
  <c r="T276" i="36"/>
  <c r="S276" i="36"/>
  <c r="R276" i="36"/>
  <c r="Q276" i="36"/>
  <c r="P276" i="36"/>
  <c r="O276" i="36"/>
  <c r="N276" i="36"/>
  <c r="M276" i="36"/>
  <c r="L276" i="36"/>
  <c r="K276" i="36"/>
  <c r="J276" i="36"/>
  <c r="I276" i="36"/>
  <c r="H276" i="36"/>
  <c r="G276" i="36"/>
  <c r="F276" i="36"/>
  <c r="E276" i="36"/>
  <c r="F103" i="39" l="1"/>
  <c r="G103" i="39"/>
  <c r="H103" i="39"/>
  <c r="F104" i="39"/>
  <c r="G104" i="39"/>
  <c r="H104" i="39"/>
  <c r="F105" i="39"/>
  <c r="G105" i="39"/>
  <c r="H105" i="39"/>
  <c r="AB105" i="37" l="1"/>
  <c r="AA105" i="37"/>
  <c r="AB104" i="37"/>
  <c r="AA104" i="37"/>
  <c r="AC103" i="37"/>
  <c r="AB103" i="37"/>
  <c r="AA103" i="37"/>
  <c r="Z103" i="37"/>
  <c r="Y103" i="37"/>
  <c r="X103" i="37"/>
  <c r="W103" i="37"/>
  <c r="V103" i="37"/>
  <c r="U103" i="37"/>
  <c r="T103" i="37"/>
  <c r="S103" i="37"/>
  <c r="R103" i="37"/>
  <c r="Q103" i="37"/>
  <c r="P103" i="37"/>
  <c r="O103" i="37"/>
  <c r="N103" i="37"/>
  <c r="M103" i="37"/>
  <c r="L103" i="37"/>
  <c r="K103" i="37"/>
  <c r="J103" i="37"/>
  <c r="I103" i="37"/>
  <c r="H103" i="37"/>
  <c r="G103" i="37"/>
  <c r="F103" i="37"/>
  <c r="E103" i="37"/>
  <c r="H406" i="39" l="1"/>
  <c r="G406" i="39"/>
  <c r="F406" i="39"/>
  <c r="E406" i="39"/>
  <c r="D406" i="39"/>
  <c r="H405" i="39"/>
  <c r="G405" i="39"/>
  <c r="F405" i="39"/>
  <c r="E405" i="39"/>
  <c r="D405" i="39"/>
  <c r="H404" i="39"/>
  <c r="G404" i="39"/>
  <c r="F404" i="39"/>
  <c r="E404" i="39"/>
  <c r="D404" i="39"/>
  <c r="C406" i="39"/>
  <c r="C405" i="39"/>
  <c r="C404" i="39"/>
  <c r="AC416" i="38" l="1"/>
  <c r="E416" i="38"/>
  <c r="AB415" i="38"/>
  <c r="AA415" i="38"/>
  <c r="Z415" i="38"/>
  <c r="Y415" i="38"/>
  <c r="X415" i="38"/>
  <c r="W415" i="38"/>
  <c r="V415" i="38"/>
  <c r="U415" i="38"/>
  <c r="T415" i="38"/>
  <c r="S415" i="38"/>
  <c r="R415" i="38"/>
  <c r="Q415" i="38"/>
  <c r="P415" i="38"/>
  <c r="O415" i="38"/>
  <c r="N415" i="38"/>
  <c r="M415" i="38"/>
  <c r="L415" i="38"/>
  <c r="K415" i="38"/>
  <c r="J415" i="38"/>
  <c r="I415" i="38"/>
  <c r="H415" i="38"/>
  <c r="G415" i="38"/>
  <c r="F415" i="38"/>
  <c r="AB414" i="38"/>
  <c r="AA414" i="38"/>
  <c r="Z414" i="38"/>
  <c r="Y414" i="38"/>
  <c r="X414" i="38"/>
  <c r="W414" i="38"/>
  <c r="V414" i="38"/>
  <c r="U414" i="38"/>
  <c r="T414" i="38"/>
  <c r="S414" i="38"/>
  <c r="R414" i="38"/>
  <c r="Q414" i="38"/>
  <c r="P414" i="38"/>
  <c r="O414" i="38"/>
  <c r="N414" i="38"/>
  <c r="M414" i="38"/>
  <c r="L414" i="38"/>
  <c r="K414" i="38"/>
  <c r="J414" i="38"/>
  <c r="I414" i="38"/>
  <c r="H414" i="38"/>
  <c r="G414" i="38"/>
  <c r="F414" i="38"/>
  <c r="AC381" i="38"/>
  <c r="E381" i="38"/>
  <c r="AB380" i="38"/>
  <c r="AA380" i="38"/>
  <c r="Z380" i="38"/>
  <c r="Y380" i="38"/>
  <c r="X380" i="38"/>
  <c r="W380" i="38"/>
  <c r="V380" i="38"/>
  <c r="U380" i="38"/>
  <c r="T380" i="38"/>
  <c r="S380" i="38"/>
  <c r="R380" i="38"/>
  <c r="Q380" i="38"/>
  <c r="P380" i="38"/>
  <c r="O380" i="38"/>
  <c r="N380" i="38"/>
  <c r="M380" i="38"/>
  <c r="L380" i="38"/>
  <c r="K380" i="38"/>
  <c r="J380" i="38"/>
  <c r="I380" i="38"/>
  <c r="H380" i="38"/>
  <c r="G380" i="38"/>
  <c r="F380" i="38"/>
  <c r="AB379" i="38"/>
  <c r="AA379" i="38"/>
  <c r="Z379" i="38"/>
  <c r="Y379" i="38"/>
  <c r="X379" i="38"/>
  <c r="W379" i="38"/>
  <c r="AC349" i="38"/>
  <c r="E349" i="38"/>
  <c r="AB348" i="38"/>
  <c r="AA348" i="38"/>
  <c r="Z348" i="38"/>
  <c r="Y348" i="38"/>
  <c r="X348" i="38"/>
  <c r="W348" i="38"/>
  <c r="V348" i="38"/>
  <c r="U348" i="38"/>
  <c r="T348" i="38"/>
  <c r="S348" i="38"/>
  <c r="R348" i="38"/>
  <c r="Q348" i="38"/>
  <c r="P348" i="38"/>
  <c r="O348" i="38"/>
  <c r="N348" i="38"/>
  <c r="M348" i="38"/>
  <c r="L348" i="38"/>
  <c r="K348" i="38"/>
  <c r="J348" i="38"/>
  <c r="I348" i="38"/>
  <c r="H348" i="38"/>
  <c r="G348" i="38"/>
  <c r="F348" i="38"/>
  <c r="AB347" i="38"/>
  <c r="AA347" i="38"/>
  <c r="Z347" i="38"/>
  <c r="Y347" i="38"/>
  <c r="X347" i="38"/>
  <c r="W347" i="38"/>
  <c r="V347" i="38"/>
  <c r="U347" i="38"/>
  <c r="T347" i="38"/>
  <c r="S347" i="38"/>
  <c r="R347" i="38"/>
  <c r="Q347" i="38"/>
  <c r="P347" i="38"/>
  <c r="O347" i="38"/>
  <c r="N347" i="38"/>
  <c r="M347" i="38"/>
  <c r="L347" i="38"/>
  <c r="K347" i="38"/>
  <c r="J347" i="38"/>
  <c r="I347" i="38"/>
  <c r="H347" i="38"/>
  <c r="G347" i="38"/>
  <c r="F347" i="38"/>
  <c r="AC346" i="38"/>
  <c r="AB346" i="38"/>
  <c r="AA346" i="38"/>
  <c r="Z346" i="38"/>
  <c r="Y346" i="38"/>
  <c r="X346" i="38"/>
  <c r="W346" i="38"/>
  <c r="V346" i="38"/>
  <c r="U346" i="38"/>
  <c r="T346" i="38"/>
  <c r="S346" i="38"/>
  <c r="R346" i="38"/>
  <c r="Q346" i="38"/>
  <c r="P346" i="38"/>
  <c r="O346" i="38"/>
  <c r="N346" i="38"/>
  <c r="M346" i="38"/>
  <c r="L346" i="38"/>
  <c r="K346" i="38"/>
  <c r="J346" i="38"/>
  <c r="I346" i="38"/>
  <c r="H346" i="38"/>
  <c r="G346" i="38"/>
  <c r="F346" i="38"/>
  <c r="E346" i="38"/>
  <c r="AC314" i="38"/>
  <c r="E314" i="38"/>
  <c r="AB313" i="38"/>
  <c r="AA313" i="38"/>
  <c r="Z313" i="38"/>
  <c r="Y313" i="38"/>
  <c r="X313" i="38"/>
  <c r="W313" i="38"/>
  <c r="V313" i="38"/>
  <c r="U313" i="38"/>
  <c r="T313" i="38"/>
  <c r="S313" i="38"/>
  <c r="R313" i="38"/>
  <c r="Q313" i="38"/>
  <c r="P313" i="38"/>
  <c r="O313" i="38"/>
  <c r="N313" i="38"/>
  <c r="M313" i="38"/>
  <c r="L313" i="38"/>
  <c r="K313" i="38"/>
  <c r="J313" i="38"/>
  <c r="I313" i="38"/>
  <c r="H313" i="38"/>
  <c r="G313" i="38"/>
  <c r="F313" i="38"/>
  <c r="AB312" i="38"/>
  <c r="AA312" i="38"/>
  <c r="Z312" i="38"/>
  <c r="Y312" i="38"/>
  <c r="X312" i="38"/>
  <c r="W312" i="38"/>
  <c r="V312" i="38"/>
  <c r="U312" i="38"/>
  <c r="T312" i="38"/>
  <c r="S312" i="38"/>
  <c r="R312" i="38"/>
  <c r="Q312" i="38"/>
  <c r="P312" i="38"/>
  <c r="O312" i="38"/>
  <c r="N312" i="38"/>
  <c r="M312" i="38"/>
  <c r="L312" i="38"/>
  <c r="K312" i="38"/>
  <c r="J312" i="38"/>
  <c r="I312" i="38"/>
  <c r="H312" i="38"/>
  <c r="G312" i="38"/>
  <c r="F312" i="38"/>
  <c r="AC311" i="38"/>
  <c r="AB311" i="38"/>
  <c r="AA311" i="38"/>
  <c r="Z311" i="38"/>
  <c r="Y311" i="38"/>
  <c r="X311" i="38"/>
  <c r="W311" i="38"/>
  <c r="V311" i="38"/>
  <c r="U311" i="38"/>
  <c r="T311" i="38"/>
  <c r="S311" i="38"/>
  <c r="R311" i="38"/>
  <c r="Q311" i="38"/>
  <c r="P311" i="38"/>
  <c r="O311" i="38"/>
  <c r="N311" i="38"/>
  <c r="M311" i="38"/>
  <c r="L311" i="38"/>
  <c r="K311" i="38"/>
  <c r="J311" i="38"/>
  <c r="I311" i="38"/>
  <c r="H311" i="38"/>
  <c r="G311" i="38"/>
  <c r="F311" i="38"/>
  <c r="E311" i="38"/>
  <c r="AC245" i="38"/>
  <c r="E245" i="38"/>
  <c r="AB244" i="38"/>
  <c r="AA244" i="38"/>
  <c r="Z244" i="38"/>
  <c r="Y244" i="38"/>
  <c r="X244" i="38"/>
  <c r="W244" i="38"/>
  <c r="V244" i="38"/>
  <c r="U244" i="38"/>
  <c r="T244" i="38"/>
  <c r="S244" i="38"/>
  <c r="R244" i="38"/>
  <c r="Q244" i="38"/>
  <c r="P244" i="38"/>
  <c r="O244" i="38"/>
  <c r="N244" i="38"/>
  <c r="M244" i="38"/>
  <c r="L244" i="38"/>
  <c r="K244" i="38"/>
  <c r="J244" i="38"/>
  <c r="I244" i="38"/>
  <c r="H244" i="38"/>
  <c r="G244" i="38"/>
  <c r="F244" i="38"/>
  <c r="AB243" i="38"/>
  <c r="AA243" i="38"/>
  <c r="Z243" i="38"/>
  <c r="Y243" i="38"/>
  <c r="X243" i="38"/>
  <c r="W243" i="38"/>
  <c r="V243" i="38"/>
  <c r="U243" i="38"/>
  <c r="T243" i="38"/>
  <c r="S243" i="38"/>
  <c r="R243" i="38"/>
  <c r="Q243" i="38"/>
  <c r="P243" i="38"/>
  <c r="O243" i="38"/>
  <c r="N243" i="38"/>
  <c r="M243" i="38"/>
  <c r="L243" i="38"/>
  <c r="K243" i="38"/>
  <c r="J243" i="38"/>
  <c r="I243" i="38"/>
  <c r="H243" i="38"/>
  <c r="G243" i="38"/>
  <c r="F243" i="38"/>
  <c r="AC242" i="38"/>
  <c r="AB242" i="38"/>
  <c r="AA242" i="38"/>
  <c r="Z242" i="38"/>
  <c r="Y242" i="38"/>
  <c r="X242" i="38"/>
  <c r="W242" i="38"/>
  <c r="V242" i="38"/>
  <c r="U242" i="38"/>
  <c r="T242" i="38"/>
  <c r="S242" i="38"/>
  <c r="R242" i="38"/>
  <c r="Q242" i="38"/>
  <c r="P242" i="38"/>
  <c r="O242" i="38"/>
  <c r="N242" i="38"/>
  <c r="M242" i="38"/>
  <c r="L242" i="38"/>
  <c r="K242" i="38"/>
  <c r="J242" i="38"/>
  <c r="I242" i="38"/>
  <c r="H242" i="38"/>
  <c r="G242" i="38"/>
  <c r="F242" i="38"/>
  <c r="E242" i="38"/>
  <c r="AC210" i="38"/>
  <c r="E210" i="38"/>
  <c r="AB209" i="38"/>
  <c r="AA209" i="38"/>
  <c r="Z209" i="38"/>
  <c r="Y209" i="38"/>
  <c r="X209" i="38"/>
  <c r="W209" i="38"/>
  <c r="V209" i="38"/>
  <c r="U209" i="38"/>
  <c r="T209" i="38"/>
  <c r="S209" i="38"/>
  <c r="R209" i="38"/>
  <c r="Q209" i="38"/>
  <c r="P209" i="38"/>
  <c r="O209" i="38"/>
  <c r="N209" i="38"/>
  <c r="M209" i="38"/>
  <c r="L209" i="38"/>
  <c r="K209" i="38"/>
  <c r="J209" i="38"/>
  <c r="I209" i="38"/>
  <c r="H209" i="38"/>
  <c r="G209" i="38"/>
  <c r="F209" i="38"/>
  <c r="AB208" i="38"/>
  <c r="AA208" i="38"/>
  <c r="Z208" i="38"/>
  <c r="Y208" i="38"/>
  <c r="X208" i="38"/>
  <c r="W208" i="38"/>
  <c r="V208" i="38"/>
  <c r="U208" i="38"/>
  <c r="T208" i="38"/>
  <c r="S208" i="38"/>
  <c r="R208" i="38"/>
  <c r="Q208" i="38"/>
  <c r="P208" i="38"/>
  <c r="O208" i="38"/>
  <c r="N208" i="38"/>
  <c r="M208" i="38"/>
  <c r="L208" i="38"/>
  <c r="K208" i="38"/>
  <c r="J208" i="38"/>
  <c r="I208" i="38"/>
  <c r="H208" i="38"/>
  <c r="G208" i="38"/>
  <c r="F208" i="38"/>
  <c r="AC207" i="38"/>
  <c r="AB207" i="38"/>
  <c r="AA207" i="38"/>
  <c r="Z207" i="38"/>
  <c r="Y207" i="38"/>
  <c r="X207" i="38"/>
  <c r="W207" i="38"/>
  <c r="V207" i="38"/>
  <c r="U207" i="38"/>
  <c r="T207" i="38"/>
  <c r="S207" i="38"/>
  <c r="R207" i="38"/>
  <c r="Q207" i="38"/>
  <c r="P207" i="38"/>
  <c r="O207" i="38"/>
  <c r="N207" i="38"/>
  <c r="M207" i="38"/>
  <c r="L207" i="38"/>
  <c r="K207" i="38"/>
  <c r="J207" i="38"/>
  <c r="I207" i="38"/>
  <c r="H207" i="38"/>
  <c r="G207" i="38"/>
  <c r="F207" i="38"/>
  <c r="E207" i="38"/>
  <c r="AC176" i="38"/>
  <c r="E176" i="38"/>
  <c r="AC175" i="38"/>
  <c r="AB175" i="38"/>
  <c r="AA175" i="38"/>
  <c r="Z175" i="38"/>
  <c r="Y175" i="38"/>
  <c r="X175" i="38"/>
  <c r="W175" i="38"/>
  <c r="V175" i="38"/>
  <c r="U175" i="38"/>
  <c r="T175" i="38"/>
  <c r="S175" i="38"/>
  <c r="R175" i="38"/>
  <c r="Q175" i="38"/>
  <c r="P175" i="38"/>
  <c r="O175" i="38"/>
  <c r="N175" i="38"/>
  <c r="M175" i="38"/>
  <c r="L175" i="38"/>
  <c r="K175" i="38"/>
  <c r="J175" i="38"/>
  <c r="I175" i="38"/>
  <c r="H175" i="38"/>
  <c r="G175" i="38"/>
  <c r="F175" i="38"/>
  <c r="AC174" i="38"/>
  <c r="AB174" i="38"/>
  <c r="AA174" i="38"/>
  <c r="Z174" i="38"/>
  <c r="Y174" i="38"/>
  <c r="X174" i="38"/>
  <c r="W174" i="38"/>
  <c r="V174" i="38"/>
  <c r="U174" i="38"/>
  <c r="T174" i="38"/>
  <c r="S174" i="38"/>
  <c r="R174" i="38"/>
  <c r="Q174" i="38"/>
  <c r="P174" i="38"/>
  <c r="O174" i="38"/>
  <c r="N174" i="38"/>
  <c r="M174" i="38"/>
  <c r="L174" i="38"/>
  <c r="K174" i="38"/>
  <c r="J174" i="38"/>
  <c r="I174" i="38"/>
  <c r="H174" i="38"/>
  <c r="G174" i="38"/>
  <c r="F174" i="38"/>
  <c r="AC173" i="38"/>
  <c r="AB173" i="38"/>
  <c r="AA173" i="38"/>
  <c r="Z173" i="38"/>
  <c r="Y173" i="38"/>
  <c r="X173" i="38"/>
  <c r="W173" i="38"/>
  <c r="V173" i="38"/>
  <c r="U173" i="38"/>
  <c r="T173" i="38"/>
  <c r="S173" i="38"/>
  <c r="R173" i="38"/>
  <c r="Q173" i="38"/>
  <c r="P173" i="38"/>
  <c r="O173" i="38"/>
  <c r="N173" i="38"/>
  <c r="M173" i="38"/>
  <c r="L173" i="38"/>
  <c r="K173" i="38"/>
  <c r="J173" i="38"/>
  <c r="I173" i="38"/>
  <c r="H173" i="38"/>
  <c r="G173" i="38"/>
  <c r="F173" i="38"/>
  <c r="E173" i="38"/>
  <c r="AC141" i="38"/>
  <c r="E141" i="38"/>
  <c r="AB140" i="38"/>
  <c r="AA140" i="38"/>
  <c r="Z140" i="38"/>
  <c r="Y140" i="38"/>
  <c r="X140" i="38"/>
  <c r="W140" i="38"/>
  <c r="V140" i="38"/>
  <c r="U140" i="38"/>
  <c r="T140" i="38"/>
  <c r="S140" i="38"/>
  <c r="R140" i="38"/>
  <c r="Q140" i="38"/>
  <c r="P140" i="38"/>
  <c r="O140" i="38"/>
  <c r="N140" i="38"/>
  <c r="M140" i="38"/>
  <c r="L140" i="38"/>
  <c r="K140" i="38"/>
  <c r="J140" i="38"/>
  <c r="I140" i="38"/>
  <c r="H140" i="38"/>
  <c r="G140" i="38"/>
  <c r="F140" i="38"/>
  <c r="AB139" i="38"/>
  <c r="AA139" i="38"/>
  <c r="Z139" i="38"/>
  <c r="Y139" i="38"/>
  <c r="X139" i="38"/>
  <c r="W139" i="38"/>
  <c r="V139" i="38"/>
  <c r="U139" i="38"/>
  <c r="T139" i="38"/>
  <c r="S139" i="38"/>
  <c r="R139" i="38"/>
  <c r="Q139" i="38"/>
  <c r="P139" i="38"/>
  <c r="O139" i="38"/>
  <c r="N139" i="38"/>
  <c r="M139" i="38"/>
  <c r="L139" i="38"/>
  <c r="K139" i="38"/>
  <c r="J139" i="38"/>
  <c r="I139" i="38"/>
  <c r="H139" i="38"/>
  <c r="G139" i="38"/>
  <c r="F139" i="38"/>
  <c r="AC138" i="38"/>
  <c r="AB138" i="38"/>
  <c r="AA138" i="38"/>
  <c r="Z138" i="38"/>
  <c r="Y138" i="38"/>
  <c r="X138" i="38"/>
  <c r="W138" i="38"/>
  <c r="V138" i="38"/>
  <c r="U138" i="38"/>
  <c r="T138" i="38"/>
  <c r="S138" i="38"/>
  <c r="R138" i="38"/>
  <c r="Q138" i="38"/>
  <c r="P138" i="38"/>
  <c r="O138" i="38"/>
  <c r="N138" i="38"/>
  <c r="M138" i="38"/>
  <c r="L138" i="38"/>
  <c r="K138" i="38"/>
  <c r="J138" i="38"/>
  <c r="I138" i="38"/>
  <c r="H138" i="38"/>
  <c r="G138" i="38"/>
  <c r="F138" i="38"/>
  <c r="E138" i="38"/>
  <c r="AC106" i="38"/>
  <c r="E106" i="38"/>
  <c r="AB105" i="38"/>
  <c r="AA105" i="38"/>
  <c r="Z105" i="38"/>
  <c r="Y105" i="38"/>
  <c r="X105" i="38"/>
  <c r="W105" i="38"/>
  <c r="V105" i="38"/>
  <c r="U105" i="38"/>
  <c r="T105" i="38"/>
  <c r="S105" i="38"/>
  <c r="R105" i="38"/>
  <c r="Q105" i="38"/>
  <c r="P105" i="38"/>
  <c r="O105" i="38"/>
  <c r="N105" i="38"/>
  <c r="M105" i="38"/>
  <c r="L105" i="38"/>
  <c r="K105" i="38"/>
  <c r="J105" i="38"/>
  <c r="I105" i="38"/>
  <c r="H105" i="38"/>
  <c r="G105" i="38"/>
  <c r="F105" i="38"/>
  <c r="AB104" i="38"/>
  <c r="AA104" i="38"/>
  <c r="Z104" i="38"/>
  <c r="Y104" i="38"/>
  <c r="X104" i="38"/>
  <c r="W104" i="38"/>
  <c r="V104" i="38"/>
  <c r="U104" i="38"/>
  <c r="T104" i="38"/>
  <c r="S104" i="38"/>
  <c r="R104" i="38"/>
  <c r="Q104" i="38"/>
  <c r="P104" i="38"/>
  <c r="O104" i="38"/>
  <c r="N104" i="38"/>
  <c r="M104" i="38"/>
  <c r="L104" i="38"/>
  <c r="K104" i="38"/>
  <c r="J104" i="38"/>
  <c r="I104" i="38"/>
  <c r="H104" i="38"/>
  <c r="G104" i="38"/>
  <c r="F104" i="38"/>
  <c r="AC103" i="38"/>
  <c r="AB103" i="38"/>
  <c r="AA103" i="38"/>
  <c r="Z103" i="38"/>
  <c r="Y103" i="38"/>
  <c r="X103" i="38"/>
  <c r="W103" i="38"/>
  <c r="V103" i="38"/>
  <c r="U103" i="38"/>
  <c r="T103" i="38"/>
  <c r="S103" i="38"/>
  <c r="R103" i="38"/>
  <c r="Q103" i="38"/>
  <c r="P103" i="38"/>
  <c r="O103" i="38"/>
  <c r="N103" i="38"/>
  <c r="M103" i="38"/>
  <c r="L103" i="38"/>
  <c r="K103" i="38"/>
  <c r="J103" i="38"/>
  <c r="I103" i="38"/>
  <c r="H103" i="38"/>
  <c r="G103" i="38"/>
  <c r="F103" i="38"/>
  <c r="E103" i="38"/>
  <c r="AC72" i="38"/>
  <c r="E72" i="38"/>
  <c r="AB71" i="38"/>
  <c r="AA71" i="38"/>
  <c r="Z71" i="38"/>
  <c r="Y71" i="38"/>
  <c r="X71" i="38"/>
  <c r="W71" i="38"/>
  <c r="V71" i="38"/>
  <c r="U71" i="38"/>
  <c r="T71" i="38"/>
  <c r="S71" i="38"/>
  <c r="R71" i="38"/>
  <c r="Q71" i="38"/>
  <c r="P71" i="38"/>
  <c r="O71" i="38"/>
  <c r="N71" i="38"/>
  <c r="M71" i="38"/>
  <c r="L71" i="38"/>
  <c r="K71" i="38"/>
  <c r="J71" i="38"/>
  <c r="I71" i="38"/>
  <c r="H71" i="38"/>
  <c r="G71" i="38"/>
  <c r="F71" i="38"/>
  <c r="AB70" i="38"/>
  <c r="AA70" i="38"/>
  <c r="Z70" i="38"/>
  <c r="Y70" i="38"/>
  <c r="X70" i="38"/>
  <c r="W70" i="38"/>
  <c r="V70" i="38"/>
  <c r="U70" i="38"/>
  <c r="T70" i="38"/>
  <c r="S70" i="38"/>
  <c r="R70" i="38"/>
  <c r="Q70" i="38"/>
  <c r="P70" i="38"/>
  <c r="O70" i="38"/>
  <c r="N70" i="38"/>
  <c r="M70" i="38"/>
  <c r="L70" i="38"/>
  <c r="K70" i="38"/>
  <c r="J70" i="38"/>
  <c r="I70" i="38"/>
  <c r="H70" i="38"/>
  <c r="G70" i="38"/>
  <c r="F70" i="38"/>
  <c r="E70" i="38"/>
  <c r="AC69" i="38"/>
  <c r="AB69" i="38"/>
  <c r="AA69" i="38"/>
  <c r="Z69" i="38"/>
  <c r="Y69" i="38"/>
  <c r="X69" i="38"/>
  <c r="W69" i="38"/>
  <c r="V69" i="38"/>
  <c r="U69" i="38"/>
  <c r="T69" i="38"/>
  <c r="S69" i="38"/>
  <c r="R69" i="38"/>
  <c r="Q69" i="38"/>
  <c r="P69" i="38"/>
  <c r="O69" i="38"/>
  <c r="N69" i="38"/>
  <c r="M69" i="38"/>
  <c r="L69" i="38"/>
  <c r="K69" i="38"/>
  <c r="J69" i="38"/>
  <c r="I69" i="38"/>
  <c r="H69" i="38"/>
  <c r="G69" i="38"/>
  <c r="F69" i="38"/>
  <c r="E69" i="38"/>
  <c r="E37" i="38"/>
  <c r="AB36" i="38"/>
  <c r="AA36" i="38"/>
  <c r="Z36" i="38"/>
  <c r="Y36" i="38"/>
  <c r="X36" i="38"/>
  <c r="W36" i="38"/>
  <c r="V36" i="38"/>
  <c r="U36" i="38"/>
  <c r="T36" i="38"/>
  <c r="S36" i="38"/>
  <c r="R36" i="38"/>
  <c r="Q36" i="38"/>
  <c r="P36" i="38"/>
  <c r="O36" i="38"/>
  <c r="N36" i="38"/>
  <c r="M36" i="38"/>
  <c r="L36" i="38"/>
  <c r="K36" i="38"/>
  <c r="J36" i="38"/>
  <c r="I36" i="38"/>
  <c r="H36" i="38"/>
  <c r="G36" i="38"/>
  <c r="F36" i="38"/>
  <c r="AB35" i="38"/>
  <c r="AA35" i="38"/>
  <c r="Z35" i="38"/>
  <c r="Y35" i="38"/>
  <c r="X35" i="38"/>
  <c r="W35" i="38"/>
  <c r="V35" i="38"/>
  <c r="U35" i="38"/>
  <c r="T35" i="38"/>
  <c r="S35" i="38"/>
  <c r="R35" i="38"/>
  <c r="Q35" i="38"/>
  <c r="P35" i="38"/>
  <c r="O35" i="38"/>
  <c r="N35" i="38"/>
  <c r="M35" i="38"/>
  <c r="L35" i="38"/>
  <c r="K35" i="38"/>
  <c r="J35" i="38"/>
  <c r="I35" i="38"/>
  <c r="H35" i="38"/>
  <c r="G35" i="38"/>
  <c r="F35" i="38"/>
  <c r="AC34" i="38"/>
  <c r="AB34" i="38"/>
  <c r="AA34" i="38"/>
  <c r="Z34" i="38"/>
  <c r="Y34" i="38"/>
  <c r="X34" i="38"/>
  <c r="W34" i="38"/>
  <c r="V34" i="38"/>
  <c r="U34" i="38"/>
  <c r="T34" i="38"/>
  <c r="S34" i="38"/>
  <c r="R34" i="38"/>
  <c r="Q34" i="38"/>
  <c r="P34" i="38"/>
  <c r="O34" i="38"/>
  <c r="N34" i="38"/>
  <c r="M34" i="38"/>
  <c r="L34" i="38"/>
  <c r="K34" i="38"/>
  <c r="J34" i="38"/>
  <c r="I34" i="38"/>
  <c r="H34" i="38"/>
  <c r="G34" i="38"/>
  <c r="F34" i="38"/>
  <c r="E34" i="38"/>
  <c r="AC416" i="24" l="1"/>
  <c r="AB416" i="24"/>
  <c r="AC413" i="24"/>
  <c r="AB413" i="24"/>
  <c r="AC381" i="24"/>
  <c r="AB381" i="24"/>
  <c r="AC378" i="24"/>
  <c r="AB378" i="24"/>
  <c r="AC349" i="24"/>
  <c r="AB349" i="24"/>
  <c r="AC346" i="24"/>
  <c r="AB346" i="24"/>
  <c r="AC314" i="24"/>
  <c r="AB314" i="24"/>
  <c r="AC311" i="24"/>
  <c r="AB311" i="24"/>
  <c r="AC245" i="24"/>
  <c r="AB245" i="24"/>
  <c r="AC242" i="24"/>
  <c r="AB242" i="24"/>
  <c r="AC210" i="24"/>
  <c r="AB210" i="24"/>
  <c r="AC209" i="24"/>
  <c r="AB209" i="24"/>
  <c r="AC208" i="24"/>
  <c r="AB208" i="24"/>
  <c r="AC207" i="24"/>
  <c r="AB207" i="24"/>
  <c r="AC176" i="24"/>
  <c r="AB176" i="24"/>
  <c r="AC173" i="24"/>
  <c r="AB173" i="24"/>
  <c r="AC141" i="24"/>
  <c r="AB141" i="24"/>
  <c r="AC138" i="24"/>
  <c r="AB138" i="24"/>
  <c r="AB106" i="24"/>
  <c r="AC103" i="24"/>
  <c r="AB103" i="24"/>
  <c r="AC72" i="24"/>
  <c r="AB72" i="24"/>
  <c r="AC69" i="24"/>
  <c r="AB69" i="24"/>
  <c r="AC37" i="24"/>
  <c r="AB37" i="24"/>
  <c r="AA415" i="24"/>
  <c r="Z415" i="24"/>
  <c r="Y415" i="24"/>
  <c r="X415" i="24"/>
  <c r="W415" i="24"/>
  <c r="V415" i="24"/>
  <c r="U415" i="24"/>
  <c r="T415" i="24"/>
  <c r="S415" i="24"/>
  <c r="R415" i="24"/>
  <c r="Q415" i="24"/>
  <c r="P415" i="24"/>
  <c r="O415" i="24"/>
  <c r="N415" i="24"/>
  <c r="M415" i="24"/>
  <c r="L415" i="24"/>
  <c r="K415" i="24"/>
  <c r="J415" i="24"/>
  <c r="I415" i="24"/>
  <c r="H415" i="24"/>
  <c r="G415" i="24"/>
  <c r="F415" i="24"/>
  <c r="E415" i="24"/>
  <c r="AA414" i="24"/>
  <c r="Z414" i="24"/>
  <c r="Y414" i="24"/>
  <c r="X414" i="24"/>
  <c r="W414" i="24"/>
  <c r="V414" i="24"/>
  <c r="U414" i="24"/>
  <c r="T414" i="24"/>
  <c r="S414" i="24"/>
  <c r="R414" i="24"/>
  <c r="Q414" i="24"/>
  <c r="P414" i="24"/>
  <c r="O414" i="24"/>
  <c r="N414" i="24"/>
  <c r="M414" i="24"/>
  <c r="L414" i="24"/>
  <c r="K414" i="24"/>
  <c r="J414" i="24"/>
  <c r="I414" i="24"/>
  <c r="H414" i="24"/>
  <c r="G414" i="24"/>
  <c r="F414" i="24"/>
  <c r="E414" i="24"/>
  <c r="AA413" i="24"/>
  <c r="Z413" i="24"/>
  <c r="Y413" i="24"/>
  <c r="X413" i="24"/>
  <c r="W413" i="24"/>
  <c r="V413" i="24"/>
  <c r="U413" i="24"/>
  <c r="T413" i="24"/>
  <c r="S413" i="24"/>
  <c r="R413" i="24"/>
  <c r="Q413" i="24"/>
  <c r="P413" i="24"/>
  <c r="O413" i="24"/>
  <c r="N413" i="24"/>
  <c r="M413" i="24"/>
  <c r="L413" i="24"/>
  <c r="K413" i="24"/>
  <c r="J413" i="24"/>
  <c r="I413" i="24"/>
  <c r="H413" i="24"/>
  <c r="G413" i="24"/>
  <c r="F413" i="24"/>
  <c r="E413" i="24"/>
  <c r="AA380" i="24"/>
  <c r="Z380" i="24"/>
  <c r="Y380" i="24"/>
  <c r="X380" i="24"/>
  <c r="W380" i="24"/>
  <c r="V380" i="24"/>
  <c r="U380" i="24"/>
  <c r="T380" i="24"/>
  <c r="S380" i="24"/>
  <c r="R380" i="24"/>
  <c r="Q380" i="24"/>
  <c r="P380" i="24"/>
  <c r="O380" i="24"/>
  <c r="N380" i="24"/>
  <c r="M380" i="24"/>
  <c r="L380" i="24"/>
  <c r="K380" i="24"/>
  <c r="J380" i="24"/>
  <c r="I380" i="24"/>
  <c r="H380" i="24"/>
  <c r="G380" i="24"/>
  <c r="F380" i="24"/>
  <c r="E380" i="24"/>
  <c r="AA379" i="24"/>
  <c r="Z379" i="24"/>
  <c r="Y379" i="24"/>
  <c r="X379" i="24"/>
  <c r="W379" i="24"/>
  <c r="V379" i="24"/>
  <c r="U379" i="24"/>
  <c r="T379" i="24"/>
  <c r="S379" i="24"/>
  <c r="R379" i="24"/>
  <c r="Q379" i="24"/>
  <c r="P379" i="24"/>
  <c r="O379" i="24"/>
  <c r="N379" i="24"/>
  <c r="M379" i="24"/>
  <c r="L379" i="24"/>
  <c r="K379" i="24"/>
  <c r="J379" i="24"/>
  <c r="I379" i="24"/>
  <c r="H379" i="24"/>
  <c r="G379" i="24"/>
  <c r="F379" i="24"/>
  <c r="E379" i="24"/>
  <c r="AA378" i="24"/>
  <c r="Z378" i="24"/>
  <c r="Y378" i="24"/>
  <c r="X378" i="24"/>
  <c r="W378" i="24"/>
  <c r="V378" i="24"/>
  <c r="U378" i="24"/>
  <c r="T378" i="24"/>
  <c r="S378" i="24"/>
  <c r="R378" i="24"/>
  <c r="Q378" i="24"/>
  <c r="P378" i="24"/>
  <c r="O378" i="24"/>
  <c r="N378" i="24"/>
  <c r="M378" i="24"/>
  <c r="L378" i="24"/>
  <c r="K378" i="24"/>
  <c r="J378" i="24"/>
  <c r="I378" i="24"/>
  <c r="H378" i="24"/>
  <c r="G378" i="24"/>
  <c r="F378" i="24"/>
  <c r="E378" i="24"/>
  <c r="AA348" i="24"/>
  <c r="Z348" i="24"/>
  <c r="Y348" i="24"/>
  <c r="X348" i="24"/>
  <c r="W348" i="24"/>
  <c r="V348" i="24"/>
  <c r="U348" i="24"/>
  <c r="T348" i="24"/>
  <c r="S348" i="24"/>
  <c r="R348" i="24"/>
  <c r="Q348" i="24"/>
  <c r="P348" i="24"/>
  <c r="O348" i="24"/>
  <c r="N348" i="24"/>
  <c r="M348" i="24"/>
  <c r="L348" i="24"/>
  <c r="K348" i="24"/>
  <c r="J348" i="24"/>
  <c r="I348" i="24"/>
  <c r="H348" i="24"/>
  <c r="G348" i="24"/>
  <c r="F348" i="24"/>
  <c r="E348" i="24"/>
  <c r="AA347" i="24"/>
  <c r="Z347" i="24"/>
  <c r="Y347" i="24"/>
  <c r="X347" i="24"/>
  <c r="W347" i="24"/>
  <c r="V347" i="24"/>
  <c r="U347" i="24"/>
  <c r="T347" i="24"/>
  <c r="S347" i="24"/>
  <c r="R347" i="24"/>
  <c r="Q347" i="24"/>
  <c r="P347" i="24"/>
  <c r="O347" i="24"/>
  <c r="N347" i="24"/>
  <c r="M347" i="24"/>
  <c r="L347" i="24"/>
  <c r="K347" i="24"/>
  <c r="J347" i="24"/>
  <c r="I347" i="24"/>
  <c r="H347" i="24"/>
  <c r="G347" i="24"/>
  <c r="F347" i="24"/>
  <c r="E347" i="24"/>
  <c r="AA346" i="24"/>
  <c r="Z346" i="24"/>
  <c r="Y346" i="24"/>
  <c r="X346" i="24"/>
  <c r="W346" i="24"/>
  <c r="V346" i="24"/>
  <c r="U346" i="24"/>
  <c r="T346" i="24"/>
  <c r="S346" i="24"/>
  <c r="R346" i="24"/>
  <c r="Q346" i="24"/>
  <c r="P346" i="24"/>
  <c r="O346" i="24"/>
  <c r="N346" i="24"/>
  <c r="M346" i="24"/>
  <c r="L346" i="24"/>
  <c r="K346" i="24"/>
  <c r="J346" i="24"/>
  <c r="I346" i="24"/>
  <c r="H346" i="24"/>
  <c r="G346" i="24"/>
  <c r="F346" i="24"/>
  <c r="E346" i="24"/>
  <c r="AA313" i="24"/>
  <c r="Z313" i="24"/>
  <c r="Y313" i="24"/>
  <c r="X313" i="24"/>
  <c r="W313" i="24"/>
  <c r="V313" i="24"/>
  <c r="U313" i="24"/>
  <c r="T313" i="24"/>
  <c r="S313" i="24"/>
  <c r="R313" i="24"/>
  <c r="Q313" i="24"/>
  <c r="P313" i="24"/>
  <c r="O313" i="24"/>
  <c r="N313" i="24"/>
  <c r="M313" i="24"/>
  <c r="L313" i="24"/>
  <c r="K313" i="24"/>
  <c r="J313" i="24"/>
  <c r="I313" i="24"/>
  <c r="H313" i="24"/>
  <c r="G313" i="24"/>
  <c r="F313" i="24"/>
  <c r="E313" i="24"/>
  <c r="AA312" i="24"/>
  <c r="Z312" i="24"/>
  <c r="Y312" i="24"/>
  <c r="X312" i="24"/>
  <c r="W312" i="24"/>
  <c r="V312" i="24"/>
  <c r="U312" i="24"/>
  <c r="T312" i="24"/>
  <c r="S312" i="24"/>
  <c r="R312" i="24"/>
  <c r="Q312" i="24"/>
  <c r="P312" i="24"/>
  <c r="O312" i="24"/>
  <c r="N312" i="24"/>
  <c r="M312" i="24"/>
  <c r="L312" i="24"/>
  <c r="K312" i="24"/>
  <c r="J312" i="24"/>
  <c r="I312" i="24"/>
  <c r="H312" i="24"/>
  <c r="G312" i="24"/>
  <c r="F312" i="24"/>
  <c r="E312" i="24"/>
  <c r="AA311" i="24"/>
  <c r="Z311" i="24"/>
  <c r="Y311" i="24"/>
  <c r="X311" i="24"/>
  <c r="W311" i="24"/>
  <c r="V311" i="24"/>
  <c r="U311" i="24"/>
  <c r="T311" i="24"/>
  <c r="S311" i="24"/>
  <c r="R311" i="24"/>
  <c r="Q311" i="24"/>
  <c r="P311" i="24"/>
  <c r="O311" i="24"/>
  <c r="N311" i="24"/>
  <c r="M311" i="24"/>
  <c r="L311" i="24"/>
  <c r="K311" i="24"/>
  <c r="J311" i="24"/>
  <c r="I311" i="24"/>
  <c r="H311" i="24"/>
  <c r="G311" i="24"/>
  <c r="F311" i="24"/>
  <c r="E311" i="24"/>
  <c r="AA244" i="24"/>
  <c r="Z244" i="24"/>
  <c r="Y244" i="24"/>
  <c r="X244" i="24"/>
  <c r="W244" i="24"/>
  <c r="V244" i="24"/>
  <c r="U244" i="24"/>
  <c r="T244" i="24"/>
  <c r="S244" i="24"/>
  <c r="R244" i="24"/>
  <c r="Q244" i="24"/>
  <c r="P244" i="24"/>
  <c r="O244" i="24"/>
  <c r="N244" i="24"/>
  <c r="M244" i="24"/>
  <c r="L244" i="24"/>
  <c r="K244" i="24"/>
  <c r="J244" i="24"/>
  <c r="I244" i="24"/>
  <c r="H244" i="24"/>
  <c r="G244" i="24"/>
  <c r="F244" i="24"/>
  <c r="E244" i="24"/>
  <c r="AA243" i="24"/>
  <c r="Z243" i="24"/>
  <c r="Y243" i="24"/>
  <c r="X243" i="24"/>
  <c r="W243" i="24"/>
  <c r="V243" i="24"/>
  <c r="U243" i="24"/>
  <c r="T243" i="24"/>
  <c r="S243" i="24"/>
  <c r="R243" i="24"/>
  <c r="Q243" i="24"/>
  <c r="P243" i="24"/>
  <c r="O243" i="24"/>
  <c r="N243" i="24"/>
  <c r="M243" i="24"/>
  <c r="L243" i="24"/>
  <c r="K243" i="24"/>
  <c r="J243" i="24"/>
  <c r="I243" i="24"/>
  <c r="H243" i="24"/>
  <c r="G243" i="24"/>
  <c r="F243" i="24"/>
  <c r="E243" i="24"/>
  <c r="AA242" i="24"/>
  <c r="Z242" i="24"/>
  <c r="Y242" i="24"/>
  <c r="X242" i="24"/>
  <c r="W242" i="24"/>
  <c r="V242" i="24"/>
  <c r="U242" i="24"/>
  <c r="T242" i="24"/>
  <c r="S242" i="24"/>
  <c r="R242" i="24"/>
  <c r="Q242" i="24"/>
  <c r="P242" i="24"/>
  <c r="O242" i="24"/>
  <c r="N242" i="24"/>
  <c r="M242" i="24"/>
  <c r="L242" i="24"/>
  <c r="K242" i="24"/>
  <c r="J242" i="24"/>
  <c r="I242" i="24"/>
  <c r="H242" i="24"/>
  <c r="G242" i="24"/>
  <c r="F242" i="24"/>
  <c r="E242" i="24"/>
  <c r="AA209" i="24"/>
  <c r="Z209" i="24"/>
  <c r="Y209" i="24"/>
  <c r="X209" i="24"/>
  <c r="W209" i="24"/>
  <c r="V209" i="24"/>
  <c r="U209" i="24"/>
  <c r="T209" i="24"/>
  <c r="S209" i="24"/>
  <c r="R209" i="24"/>
  <c r="Q209" i="24"/>
  <c r="P209" i="24"/>
  <c r="O209" i="24"/>
  <c r="N209" i="24"/>
  <c r="M209" i="24"/>
  <c r="L209" i="24"/>
  <c r="K209" i="24"/>
  <c r="J209" i="24"/>
  <c r="I209" i="24"/>
  <c r="H209" i="24"/>
  <c r="G209" i="24"/>
  <c r="F209" i="24"/>
  <c r="E209" i="24"/>
  <c r="AA208" i="24"/>
  <c r="Z208" i="24"/>
  <c r="Y208" i="24"/>
  <c r="X208" i="24"/>
  <c r="W208" i="24"/>
  <c r="V208" i="24"/>
  <c r="U208" i="24"/>
  <c r="T208" i="24"/>
  <c r="S208" i="24"/>
  <c r="R208" i="24"/>
  <c r="Q208" i="24"/>
  <c r="P208" i="24"/>
  <c r="O208" i="24"/>
  <c r="N208" i="24"/>
  <c r="M208" i="24"/>
  <c r="L208" i="24"/>
  <c r="K208" i="24"/>
  <c r="J208" i="24"/>
  <c r="I208" i="24"/>
  <c r="H208" i="24"/>
  <c r="G208" i="24"/>
  <c r="F208" i="24"/>
  <c r="E208" i="24"/>
  <c r="AA207" i="24"/>
  <c r="Z207" i="24"/>
  <c r="Y207" i="24"/>
  <c r="X207" i="24"/>
  <c r="W207" i="24"/>
  <c r="V207" i="24"/>
  <c r="U207" i="24"/>
  <c r="T207" i="24"/>
  <c r="S207" i="24"/>
  <c r="R207" i="24"/>
  <c r="Q207" i="24"/>
  <c r="P207" i="24"/>
  <c r="O207" i="24"/>
  <c r="N207" i="24"/>
  <c r="M207" i="24"/>
  <c r="L207" i="24"/>
  <c r="K207" i="24"/>
  <c r="J207" i="24"/>
  <c r="I207" i="24"/>
  <c r="H207" i="24"/>
  <c r="G207" i="24"/>
  <c r="F207" i="24"/>
  <c r="E207" i="24"/>
  <c r="AA175" i="24"/>
  <c r="Z175" i="24"/>
  <c r="Y175" i="24"/>
  <c r="X175" i="24"/>
  <c r="W175" i="24"/>
  <c r="V175" i="24"/>
  <c r="U175" i="24"/>
  <c r="T175" i="24"/>
  <c r="S175" i="24"/>
  <c r="R175" i="24"/>
  <c r="Q175" i="24"/>
  <c r="P175" i="24"/>
  <c r="O175" i="24"/>
  <c r="N175" i="24"/>
  <c r="M175" i="24"/>
  <c r="L175" i="24"/>
  <c r="K175" i="24"/>
  <c r="J175" i="24"/>
  <c r="I175" i="24"/>
  <c r="H175" i="24"/>
  <c r="G175" i="24"/>
  <c r="F175" i="24"/>
  <c r="AA174" i="24"/>
  <c r="Z174" i="24"/>
  <c r="Y174" i="24"/>
  <c r="X174" i="24"/>
  <c r="W174" i="24"/>
  <c r="V174" i="24"/>
  <c r="U174" i="24"/>
  <c r="T174" i="24"/>
  <c r="S174" i="24"/>
  <c r="R174" i="24"/>
  <c r="Q174" i="24"/>
  <c r="P174" i="24"/>
  <c r="O174" i="24"/>
  <c r="N174" i="24"/>
  <c r="M174" i="24"/>
  <c r="L174" i="24"/>
  <c r="K174" i="24"/>
  <c r="J174" i="24"/>
  <c r="I174" i="24"/>
  <c r="H174" i="24"/>
  <c r="G174" i="24"/>
  <c r="F174" i="24"/>
  <c r="AA173" i="24"/>
  <c r="Z173" i="24"/>
  <c r="Y173" i="24"/>
  <c r="X173" i="24"/>
  <c r="W173" i="24"/>
  <c r="V173" i="24"/>
  <c r="U173" i="24"/>
  <c r="T173" i="24"/>
  <c r="S173" i="24"/>
  <c r="R173" i="24"/>
  <c r="Q173" i="24"/>
  <c r="P173" i="24"/>
  <c r="O173" i="24"/>
  <c r="N173" i="24"/>
  <c r="M173" i="24"/>
  <c r="L173" i="24"/>
  <c r="K173" i="24"/>
  <c r="J173" i="24"/>
  <c r="I173" i="24"/>
  <c r="H173" i="24"/>
  <c r="G173" i="24"/>
  <c r="F173" i="24"/>
  <c r="E173" i="24"/>
  <c r="AA140" i="24"/>
  <c r="Z140" i="24"/>
  <c r="Y140" i="24"/>
  <c r="X140" i="24"/>
  <c r="W140" i="24"/>
  <c r="V140" i="24"/>
  <c r="U140" i="24"/>
  <c r="T140" i="24"/>
  <c r="S140" i="24"/>
  <c r="R140" i="24"/>
  <c r="Q140" i="24"/>
  <c r="P140" i="24"/>
  <c r="O140" i="24"/>
  <c r="N140" i="24"/>
  <c r="M140" i="24"/>
  <c r="L140" i="24"/>
  <c r="K140" i="24"/>
  <c r="J140" i="24"/>
  <c r="I140" i="24"/>
  <c r="H140" i="24"/>
  <c r="G140" i="24"/>
  <c r="F140" i="24"/>
  <c r="E140" i="24"/>
  <c r="AA139" i="24"/>
  <c r="Z139" i="24"/>
  <c r="Y139" i="24"/>
  <c r="X139" i="24"/>
  <c r="W139" i="24"/>
  <c r="V139" i="24"/>
  <c r="U139" i="24"/>
  <c r="T139" i="24"/>
  <c r="S139" i="24"/>
  <c r="R139" i="24"/>
  <c r="Q139" i="24"/>
  <c r="P139" i="24"/>
  <c r="O139" i="24"/>
  <c r="N139" i="24"/>
  <c r="M139" i="24"/>
  <c r="L139" i="24"/>
  <c r="K139" i="24"/>
  <c r="J139" i="24"/>
  <c r="I139" i="24"/>
  <c r="H139" i="24"/>
  <c r="G139" i="24"/>
  <c r="F139" i="24"/>
  <c r="E139" i="24"/>
  <c r="AA138" i="24"/>
  <c r="Z138" i="24"/>
  <c r="Y138" i="24"/>
  <c r="X138" i="24"/>
  <c r="W138" i="24"/>
  <c r="V138" i="24"/>
  <c r="U138" i="24"/>
  <c r="T138" i="24"/>
  <c r="S138" i="24"/>
  <c r="R138" i="24"/>
  <c r="Q138" i="24"/>
  <c r="P138" i="24"/>
  <c r="O138" i="24"/>
  <c r="N138" i="24"/>
  <c r="M138" i="24"/>
  <c r="L138" i="24"/>
  <c r="K138" i="24"/>
  <c r="J138" i="24"/>
  <c r="I138" i="24"/>
  <c r="H138" i="24"/>
  <c r="G138" i="24"/>
  <c r="F138" i="24"/>
  <c r="E138" i="24"/>
  <c r="AA105" i="24"/>
  <c r="Z105" i="24"/>
  <c r="Y105" i="24"/>
  <c r="X105" i="24"/>
  <c r="W105" i="24"/>
  <c r="V105" i="24"/>
  <c r="U105" i="24"/>
  <c r="T105" i="24"/>
  <c r="S105" i="24"/>
  <c r="R105" i="24"/>
  <c r="Q105" i="24"/>
  <c r="P105" i="24"/>
  <c r="O105" i="24"/>
  <c r="N105" i="24"/>
  <c r="M105" i="24"/>
  <c r="L105" i="24"/>
  <c r="K105" i="24"/>
  <c r="J105" i="24"/>
  <c r="I105" i="24"/>
  <c r="H105" i="24"/>
  <c r="G105" i="24"/>
  <c r="F105" i="24"/>
  <c r="E105" i="24"/>
  <c r="AA104" i="24"/>
  <c r="Z104" i="24"/>
  <c r="Y104" i="24"/>
  <c r="X104" i="24"/>
  <c r="W104" i="24"/>
  <c r="V104" i="24"/>
  <c r="U104" i="24"/>
  <c r="T104" i="24"/>
  <c r="S104" i="24"/>
  <c r="R104" i="24"/>
  <c r="Q104" i="24"/>
  <c r="P104" i="24"/>
  <c r="O104" i="24"/>
  <c r="N104" i="24"/>
  <c r="M104" i="24"/>
  <c r="L104" i="24"/>
  <c r="K104" i="24"/>
  <c r="J104" i="24"/>
  <c r="I104" i="24"/>
  <c r="H104" i="24"/>
  <c r="G104" i="24"/>
  <c r="F104" i="24"/>
  <c r="E104" i="24"/>
  <c r="AA103" i="24"/>
  <c r="Z103" i="24"/>
  <c r="Y103" i="24"/>
  <c r="X103" i="24"/>
  <c r="W103" i="24"/>
  <c r="V103" i="24"/>
  <c r="U103" i="24"/>
  <c r="T103" i="24"/>
  <c r="S103" i="24"/>
  <c r="R103" i="24"/>
  <c r="Q103" i="24"/>
  <c r="P103" i="24"/>
  <c r="O103" i="24"/>
  <c r="N103" i="24"/>
  <c r="M103" i="24"/>
  <c r="L103" i="24"/>
  <c r="K103" i="24"/>
  <c r="J103" i="24"/>
  <c r="I103" i="24"/>
  <c r="H103" i="24"/>
  <c r="G103" i="24"/>
  <c r="F103" i="24"/>
  <c r="E103" i="24"/>
  <c r="AA71" i="24"/>
  <c r="Z71" i="24"/>
  <c r="Y71" i="24"/>
  <c r="X71" i="24"/>
  <c r="W71" i="24"/>
  <c r="V71" i="24"/>
  <c r="U71" i="24"/>
  <c r="T71" i="24"/>
  <c r="S71" i="24"/>
  <c r="R71" i="24"/>
  <c r="Q71" i="24"/>
  <c r="P71" i="24"/>
  <c r="O71" i="24"/>
  <c r="N71" i="24"/>
  <c r="M71" i="24"/>
  <c r="L71" i="24"/>
  <c r="K71" i="24"/>
  <c r="J71" i="24"/>
  <c r="I71" i="24"/>
  <c r="H71" i="24"/>
  <c r="G71" i="24"/>
  <c r="F71" i="24"/>
  <c r="E71" i="24"/>
  <c r="AA70" i="24"/>
  <c r="Z70" i="24"/>
  <c r="Y70" i="24"/>
  <c r="X70" i="24"/>
  <c r="W70" i="24"/>
  <c r="V70" i="24"/>
  <c r="U70" i="24"/>
  <c r="T70" i="24"/>
  <c r="S70" i="24"/>
  <c r="R70" i="24"/>
  <c r="Q70" i="24"/>
  <c r="P70" i="24"/>
  <c r="O70" i="24"/>
  <c r="N70" i="24"/>
  <c r="M70" i="24"/>
  <c r="L70" i="24"/>
  <c r="K70" i="24"/>
  <c r="J70" i="24"/>
  <c r="I70" i="24"/>
  <c r="H70" i="24"/>
  <c r="G70" i="24"/>
  <c r="F70" i="24"/>
  <c r="E70" i="24"/>
  <c r="AA69" i="24"/>
  <c r="Z69" i="24"/>
  <c r="Y69" i="24"/>
  <c r="X69" i="24"/>
  <c r="W69" i="24"/>
  <c r="V69" i="24"/>
  <c r="U69" i="24"/>
  <c r="T69" i="24"/>
  <c r="S69" i="24"/>
  <c r="R69" i="24"/>
  <c r="Q69" i="24"/>
  <c r="P69" i="24"/>
  <c r="O69" i="24"/>
  <c r="N69" i="24"/>
  <c r="M69" i="24"/>
  <c r="L69" i="24"/>
  <c r="K69" i="24"/>
  <c r="J69" i="24"/>
  <c r="I69" i="24"/>
  <c r="H69" i="24"/>
  <c r="G69" i="24"/>
  <c r="F69" i="24"/>
  <c r="E69" i="24"/>
  <c r="AA36" i="24"/>
  <c r="Z36" i="24"/>
  <c r="Y36" i="24"/>
  <c r="X36" i="24"/>
  <c r="W36" i="24"/>
  <c r="V36" i="24"/>
  <c r="U36" i="24"/>
  <c r="T36" i="24"/>
  <c r="S36" i="24"/>
  <c r="R36" i="24"/>
  <c r="Q36" i="24"/>
  <c r="P36" i="24"/>
  <c r="O36" i="24"/>
  <c r="N36" i="24"/>
  <c r="M36" i="24"/>
  <c r="L36" i="24"/>
  <c r="K36" i="24"/>
  <c r="J36" i="24"/>
  <c r="I36" i="24"/>
  <c r="H36" i="24"/>
  <c r="G36" i="24"/>
  <c r="F36" i="24"/>
  <c r="E36" i="24"/>
  <c r="AA35" i="24"/>
  <c r="Z35" i="24"/>
  <c r="Y35" i="24"/>
  <c r="X35" i="24"/>
  <c r="W35" i="24"/>
  <c r="V35" i="24"/>
  <c r="U35" i="24"/>
  <c r="T35" i="24"/>
  <c r="S35" i="24"/>
  <c r="R35" i="24"/>
  <c r="Q35" i="24"/>
  <c r="P35" i="24"/>
  <c r="O35" i="24"/>
  <c r="N35" i="24"/>
  <c r="M35" i="24"/>
  <c r="L35" i="24"/>
  <c r="K35" i="24"/>
  <c r="J35" i="24"/>
  <c r="I35" i="24"/>
  <c r="H35" i="24"/>
  <c r="G35" i="24"/>
  <c r="F35" i="24"/>
  <c r="E35" i="24"/>
  <c r="E416" i="21" l="1"/>
  <c r="AB415" i="21"/>
  <c r="AA415" i="21"/>
  <c r="Z415" i="21"/>
  <c r="Y415" i="21"/>
  <c r="X415" i="21"/>
  <c r="W415" i="21"/>
  <c r="V415" i="21"/>
  <c r="U415" i="21"/>
  <c r="T415" i="21"/>
  <c r="S415" i="21"/>
  <c r="R415" i="21"/>
  <c r="Q415" i="21"/>
  <c r="P415" i="21"/>
  <c r="O415" i="21"/>
  <c r="N415" i="21"/>
  <c r="M415" i="21"/>
  <c r="L415" i="21"/>
  <c r="K415" i="21"/>
  <c r="J415" i="21"/>
  <c r="I415" i="21"/>
  <c r="H415" i="21"/>
  <c r="G415" i="21"/>
  <c r="F415" i="21"/>
  <c r="AB414" i="21"/>
  <c r="AA414" i="21"/>
  <c r="Z414" i="21"/>
  <c r="Y414" i="21"/>
  <c r="X414" i="21"/>
  <c r="W414" i="21"/>
  <c r="V414" i="21"/>
  <c r="U414" i="21"/>
  <c r="T414" i="21"/>
  <c r="S414" i="21"/>
  <c r="R414" i="21"/>
  <c r="Q414" i="21"/>
  <c r="P414" i="21"/>
  <c r="O414" i="21"/>
  <c r="N414" i="21"/>
  <c r="M414" i="21"/>
  <c r="L414" i="21"/>
  <c r="K414" i="21"/>
  <c r="J414" i="21"/>
  <c r="I414" i="21"/>
  <c r="H414" i="21"/>
  <c r="G414" i="21"/>
  <c r="F414" i="21"/>
  <c r="AB413" i="21"/>
  <c r="AA413" i="21"/>
  <c r="Z413" i="21"/>
  <c r="Y413" i="21"/>
  <c r="X413" i="21"/>
  <c r="W413" i="21"/>
  <c r="V413" i="21"/>
  <c r="U413" i="21"/>
  <c r="T413" i="21"/>
  <c r="S413" i="21"/>
  <c r="R413" i="21"/>
  <c r="Q413" i="21"/>
  <c r="P413" i="21"/>
  <c r="O413" i="21"/>
  <c r="N413" i="21"/>
  <c r="M413" i="21"/>
  <c r="L413" i="21"/>
  <c r="K413" i="21"/>
  <c r="J413" i="21"/>
  <c r="I413" i="21"/>
  <c r="H413" i="21"/>
  <c r="G413" i="21"/>
  <c r="F413" i="21"/>
  <c r="E413" i="21"/>
  <c r="E381" i="21"/>
  <c r="AA380" i="21"/>
  <c r="Z380" i="21"/>
  <c r="Y380" i="21"/>
  <c r="X380" i="21"/>
  <c r="W380" i="21"/>
  <c r="V380" i="21"/>
  <c r="U380" i="21"/>
  <c r="T380" i="21"/>
  <c r="S380" i="21"/>
  <c r="R380" i="21"/>
  <c r="Q380" i="21"/>
  <c r="P380" i="21"/>
  <c r="O380" i="21"/>
  <c r="N380" i="21"/>
  <c r="M380" i="21"/>
  <c r="L380" i="21"/>
  <c r="K380" i="21"/>
  <c r="J380" i="21"/>
  <c r="I380" i="21"/>
  <c r="H380" i="21"/>
  <c r="G380" i="21"/>
  <c r="F380" i="21"/>
  <c r="E349" i="21"/>
  <c r="AB348" i="21"/>
  <c r="AA348" i="21"/>
  <c r="Z348" i="21"/>
  <c r="Y348" i="21"/>
  <c r="X348" i="21"/>
  <c r="W348" i="21"/>
  <c r="V348" i="21"/>
  <c r="U348" i="21"/>
  <c r="T348" i="21"/>
  <c r="S348" i="21"/>
  <c r="R348" i="21"/>
  <c r="Q348" i="21"/>
  <c r="P348" i="21"/>
  <c r="O348" i="21"/>
  <c r="N348" i="21"/>
  <c r="M348" i="21"/>
  <c r="L348" i="21"/>
  <c r="K348" i="21"/>
  <c r="J348" i="21"/>
  <c r="I348" i="21"/>
  <c r="H348" i="21"/>
  <c r="G348" i="21"/>
  <c r="F348" i="21"/>
  <c r="AB347" i="21"/>
  <c r="AA347" i="21"/>
  <c r="Z347" i="21"/>
  <c r="Y347" i="21"/>
  <c r="X347" i="21"/>
  <c r="W347" i="21"/>
  <c r="V347" i="21"/>
  <c r="U347" i="21"/>
  <c r="T347" i="21"/>
  <c r="S347" i="21"/>
  <c r="R347" i="21"/>
  <c r="Q347" i="21"/>
  <c r="P347" i="21"/>
  <c r="O347" i="21"/>
  <c r="N347" i="21"/>
  <c r="M347" i="21"/>
  <c r="L347" i="21"/>
  <c r="K347" i="21"/>
  <c r="J347" i="21"/>
  <c r="I347" i="21"/>
  <c r="H347" i="21"/>
  <c r="G347" i="21"/>
  <c r="F347" i="21"/>
  <c r="AB346" i="21"/>
  <c r="AA346" i="21"/>
  <c r="Z346" i="21"/>
  <c r="Y346" i="21"/>
  <c r="X346" i="21"/>
  <c r="W346" i="21"/>
  <c r="V346" i="21"/>
  <c r="U346" i="21"/>
  <c r="T346" i="21"/>
  <c r="S346" i="21"/>
  <c r="R346" i="21"/>
  <c r="Q346" i="21"/>
  <c r="P346" i="21"/>
  <c r="O346" i="21"/>
  <c r="N346" i="21"/>
  <c r="M346" i="21"/>
  <c r="L346" i="21"/>
  <c r="K346" i="21"/>
  <c r="J346" i="21"/>
  <c r="I346" i="21"/>
  <c r="H346" i="21"/>
  <c r="G346" i="21"/>
  <c r="F346" i="21"/>
  <c r="E346" i="21"/>
  <c r="E314" i="21"/>
  <c r="AB313" i="21"/>
  <c r="AA313" i="21"/>
  <c r="Z313" i="21"/>
  <c r="Y313" i="21"/>
  <c r="X313" i="21"/>
  <c r="W313" i="21"/>
  <c r="V313" i="21"/>
  <c r="U313" i="21"/>
  <c r="T313" i="21"/>
  <c r="S313" i="21"/>
  <c r="R313" i="21"/>
  <c r="Q313" i="21"/>
  <c r="P313" i="21"/>
  <c r="O313" i="21"/>
  <c r="N313" i="21"/>
  <c r="M313" i="21"/>
  <c r="L313" i="21"/>
  <c r="K313" i="21"/>
  <c r="J313" i="21"/>
  <c r="I313" i="21"/>
  <c r="H313" i="21"/>
  <c r="G313" i="21"/>
  <c r="F313" i="21"/>
  <c r="AB312" i="21"/>
  <c r="AA312" i="21"/>
  <c r="Z312" i="21"/>
  <c r="Y312" i="21"/>
  <c r="X312" i="21"/>
  <c r="W312" i="21"/>
  <c r="V312" i="21"/>
  <c r="U312" i="21"/>
  <c r="T312" i="21"/>
  <c r="S312" i="21"/>
  <c r="R312" i="21"/>
  <c r="Q312" i="21"/>
  <c r="P312" i="21"/>
  <c r="O312" i="21"/>
  <c r="N312" i="21"/>
  <c r="M312" i="21"/>
  <c r="L312" i="21"/>
  <c r="K312" i="21"/>
  <c r="J312" i="21"/>
  <c r="I312" i="21"/>
  <c r="H312" i="21"/>
  <c r="G312" i="21"/>
  <c r="F312" i="21"/>
  <c r="AB311" i="21"/>
  <c r="AA311" i="21"/>
  <c r="Z311" i="21"/>
  <c r="Y311" i="21"/>
  <c r="X311" i="21"/>
  <c r="W311" i="21"/>
  <c r="V311" i="21"/>
  <c r="U311" i="21"/>
  <c r="T311" i="21"/>
  <c r="S311" i="21"/>
  <c r="R311" i="21"/>
  <c r="Q311" i="21"/>
  <c r="P311" i="21"/>
  <c r="O311" i="21"/>
  <c r="N311" i="21"/>
  <c r="M311" i="21"/>
  <c r="L311" i="21"/>
  <c r="K311" i="21"/>
  <c r="J311" i="21"/>
  <c r="I311" i="21"/>
  <c r="H311" i="21"/>
  <c r="G311" i="21"/>
  <c r="F311" i="21"/>
  <c r="E311" i="21"/>
  <c r="E245" i="21"/>
  <c r="AB244" i="21"/>
  <c r="AA244" i="21"/>
  <c r="Z244" i="21"/>
  <c r="Y244" i="21"/>
  <c r="X244" i="21"/>
  <c r="W244" i="21"/>
  <c r="V244" i="21"/>
  <c r="U244" i="21"/>
  <c r="T244" i="21"/>
  <c r="S244" i="21"/>
  <c r="R244" i="21"/>
  <c r="Q244" i="21"/>
  <c r="P244" i="21"/>
  <c r="O244" i="21"/>
  <c r="N244" i="21"/>
  <c r="M244" i="21"/>
  <c r="L244" i="21"/>
  <c r="K244" i="21"/>
  <c r="J244" i="21"/>
  <c r="I244" i="21"/>
  <c r="H244" i="21"/>
  <c r="G244" i="21"/>
  <c r="F244" i="21"/>
  <c r="AB243" i="21"/>
  <c r="AA243" i="21"/>
  <c r="Z243" i="21"/>
  <c r="Y243" i="21"/>
  <c r="X243" i="21"/>
  <c r="W243" i="21"/>
  <c r="V243" i="21"/>
  <c r="U243" i="21"/>
  <c r="T243" i="21"/>
  <c r="S243" i="21"/>
  <c r="R243" i="21"/>
  <c r="Q243" i="21"/>
  <c r="P243" i="21"/>
  <c r="O243" i="21"/>
  <c r="N243" i="21"/>
  <c r="M243" i="21"/>
  <c r="L243" i="21"/>
  <c r="K243" i="21"/>
  <c r="J243" i="21"/>
  <c r="I243" i="21"/>
  <c r="H243" i="21"/>
  <c r="G243" i="21"/>
  <c r="F243" i="21"/>
  <c r="AB242" i="21"/>
  <c r="AA242" i="21"/>
  <c r="Z242" i="21"/>
  <c r="Y242" i="21"/>
  <c r="X242" i="21"/>
  <c r="W242" i="21"/>
  <c r="V242" i="21"/>
  <c r="U242" i="21"/>
  <c r="T242" i="21"/>
  <c r="S242" i="21"/>
  <c r="R242" i="21"/>
  <c r="Q242" i="21"/>
  <c r="P242" i="21"/>
  <c r="O242" i="21"/>
  <c r="N242" i="21"/>
  <c r="M242" i="21"/>
  <c r="L242" i="21"/>
  <c r="K242" i="21"/>
  <c r="J242" i="21"/>
  <c r="I242" i="21"/>
  <c r="H242" i="21"/>
  <c r="G242" i="21"/>
  <c r="F242" i="21"/>
  <c r="E242" i="21"/>
  <c r="E210" i="21"/>
  <c r="AB209" i="21"/>
  <c r="AA209" i="21"/>
  <c r="Z209" i="21"/>
  <c r="Y209" i="21"/>
  <c r="X209" i="21"/>
  <c r="W209" i="21"/>
  <c r="V209" i="21"/>
  <c r="U209" i="21"/>
  <c r="T209" i="21"/>
  <c r="S209" i="21"/>
  <c r="R209" i="21"/>
  <c r="Q209" i="21"/>
  <c r="P209" i="21"/>
  <c r="O209" i="21"/>
  <c r="N209" i="21"/>
  <c r="M209" i="21"/>
  <c r="L209" i="21"/>
  <c r="K209" i="21"/>
  <c r="J209" i="21"/>
  <c r="I209" i="21"/>
  <c r="H209" i="21"/>
  <c r="G209" i="21"/>
  <c r="F209" i="21"/>
  <c r="AB208" i="21"/>
  <c r="AA208" i="21"/>
  <c r="Z208" i="21"/>
  <c r="Y208" i="21"/>
  <c r="X208" i="21"/>
  <c r="W208" i="21"/>
  <c r="V208" i="21"/>
  <c r="U208" i="21"/>
  <c r="T208" i="21"/>
  <c r="S208" i="21"/>
  <c r="R208" i="21"/>
  <c r="Q208" i="21"/>
  <c r="P208" i="21"/>
  <c r="O208" i="21"/>
  <c r="N208" i="21"/>
  <c r="M208" i="21"/>
  <c r="L208" i="21"/>
  <c r="K208" i="21"/>
  <c r="J208" i="21"/>
  <c r="I208" i="21"/>
  <c r="H208" i="21"/>
  <c r="G208" i="21"/>
  <c r="F208" i="21"/>
  <c r="AB207" i="21"/>
  <c r="AA207" i="21"/>
  <c r="Z207" i="21"/>
  <c r="Y207" i="21"/>
  <c r="X207" i="21"/>
  <c r="W207" i="21"/>
  <c r="V207" i="21"/>
  <c r="U207" i="21"/>
  <c r="T207" i="21"/>
  <c r="S207" i="21"/>
  <c r="R207" i="21"/>
  <c r="Q207" i="21"/>
  <c r="P207" i="21"/>
  <c r="O207" i="21"/>
  <c r="N207" i="21"/>
  <c r="M207" i="21"/>
  <c r="L207" i="21"/>
  <c r="K207" i="21"/>
  <c r="J207" i="21"/>
  <c r="I207" i="21"/>
  <c r="H207" i="21"/>
  <c r="G207" i="21"/>
  <c r="F207" i="21"/>
  <c r="E207" i="21"/>
  <c r="E176" i="21"/>
  <c r="AB175" i="21"/>
  <c r="AA175" i="21"/>
  <c r="Z175" i="21"/>
  <c r="Y175" i="21"/>
  <c r="X175" i="21"/>
  <c r="W175" i="21"/>
  <c r="V175" i="21"/>
  <c r="U175" i="21"/>
  <c r="T175" i="21"/>
  <c r="S175" i="21"/>
  <c r="R175" i="21"/>
  <c r="Q175" i="21"/>
  <c r="P175" i="21"/>
  <c r="O175" i="21"/>
  <c r="N175" i="21"/>
  <c r="M175" i="21"/>
  <c r="L175" i="21"/>
  <c r="K175" i="21"/>
  <c r="J175" i="21"/>
  <c r="I175" i="21"/>
  <c r="H175" i="21"/>
  <c r="G175" i="21"/>
  <c r="F175" i="21"/>
  <c r="AB174" i="21"/>
  <c r="AA174" i="21"/>
  <c r="Z174" i="21"/>
  <c r="Y174" i="21"/>
  <c r="X174" i="21"/>
  <c r="W174" i="21"/>
  <c r="V174" i="21"/>
  <c r="U174" i="21"/>
  <c r="T174" i="21"/>
  <c r="S174" i="21"/>
  <c r="R174" i="21"/>
  <c r="Q174" i="21"/>
  <c r="P174" i="21"/>
  <c r="O174" i="21"/>
  <c r="N174" i="21"/>
  <c r="M174" i="21"/>
  <c r="L174" i="21"/>
  <c r="K174" i="21"/>
  <c r="J174" i="21"/>
  <c r="I174" i="21"/>
  <c r="H174" i="21"/>
  <c r="G174" i="21"/>
  <c r="F174" i="21"/>
  <c r="AB173" i="21"/>
  <c r="AA173" i="21"/>
  <c r="Z173" i="21"/>
  <c r="Y173" i="21"/>
  <c r="X173" i="21"/>
  <c r="W173" i="21"/>
  <c r="V173" i="21"/>
  <c r="U173" i="21"/>
  <c r="T173" i="21"/>
  <c r="S173" i="21"/>
  <c r="R173" i="21"/>
  <c r="Q173" i="21"/>
  <c r="P173" i="21"/>
  <c r="O173" i="21"/>
  <c r="N173" i="21"/>
  <c r="M173" i="21"/>
  <c r="L173" i="21"/>
  <c r="K173" i="21"/>
  <c r="J173" i="21"/>
  <c r="I173" i="21"/>
  <c r="H173" i="21"/>
  <c r="G173" i="21"/>
  <c r="F173" i="21"/>
  <c r="E173" i="21"/>
  <c r="E141" i="21"/>
  <c r="AB140" i="21"/>
  <c r="AA140" i="21"/>
  <c r="Z140" i="21"/>
  <c r="Y140" i="21"/>
  <c r="X140" i="21"/>
  <c r="W140" i="21"/>
  <c r="V140" i="21"/>
  <c r="U140" i="21"/>
  <c r="T140" i="21"/>
  <c r="S140" i="21"/>
  <c r="R140" i="21"/>
  <c r="Q140" i="21"/>
  <c r="P140" i="21"/>
  <c r="O140" i="21"/>
  <c r="N140" i="21"/>
  <c r="M140" i="21"/>
  <c r="L140" i="21"/>
  <c r="K140" i="21"/>
  <c r="J140" i="21"/>
  <c r="I140" i="21"/>
  <c r="H140" i="21"/>
  <c r="G140" i="21"/>
  <c r="F140" i="21"/>
  <c r="AB139" i="21"/>
  <c r="AA139" i="21"/>
  <c r="Z139" i="21"/>
  <c r="Y139" i="21"/>
  <c r="X139" i="21"/>
  <c r="W139" i="21"/>
  <c r="V139" i="21"/>
  <c r="U139" i="21"/>
  <c r="T139" i="21"/>
  <c r="S139" i="21"/>
  <c r="R139" i="21"/>
  <c r="Q139" i="21"/>
  <c r="P139" i="21"/>
  <c r="O139" i="21"/>
  <c r="N139" i="21"/>
  <c r="M139" i="21"/>
  <c r="L139" i="21"/>
  <c r="K139" i="21"/>
  <c r="J139" i="21"/>
  <c r="I139" i="21"/>
  <c r="H139" i="21"/>
  <c r="G139" i="21"/>
  <c r="F139" i="21"/>
  <c r="AB138" i="21"/>
  <c r="AA138" i="21"/>
  <c r="Z138" i="21"/>
  <c r="Y138" i="21"/>
  <c r="X138" i="21"/>
  <c r="W138" i="21"/>
  <c r="V138" i="21"/>
  <c r="U138" i="21"/>
  <c r="T138" i="21"/>
  <c r="S138" i="21"/>
  <c r="R138" i="21"/>
  <c r="Q138" i="21"/>
  <c r="P138" i="21"/>
  <c r="O138" i="21"/>
  <c r="N138" i="21"/>
  <c r="M138" i="21"/>
  <c r="L138" i="21"/>
  <c r="K138" i="21"/>
  <c r="J138" i="21"/>
  <c r="I138" i="21"/>
  <c r="H138" i="21"/>
  <c r="G138" i="21"/>
  <c r="F138" i="21"/>
  <c r="E138" i="21"/>
  <c r="E106" i="21"/>
  <c r="AB105" i="21"/>
  <c r="AA105" i="21"/>
  <c r="Z105" i="21"/>
  <c r="Y105" i="21"/>
  <c r="X105" i="21"/>
  <c r="W105" i="21"/>
  <c r="V105" i="21"/>
  <c r="U105" i="21"/>
  <c r="T105" i="21"/>
  <c r="S105" i="21"/>
  <c r="R105" i="21"/>
  <c r="Q105" i="21"/>
  <c r="P105" i="21"/>
  <c r="O105" i="21"/>
  <c r="N105" i="21"/>
  <c r="M105" i="21"/>
  <c r="L105" i="21"/>
  <c r="K105" i="21"/>
  <c r="J105" i="21"/>
  <c r="I105" i="21"/>
  <c r="H105" i="21"/>
  <c r="G105" i="21"/>
  <c r="F105" i="21"/>
  <c r="AB104" i="21"/>
  <c r="AA104" i="21"/>
  <c r="Z104" i="21"/>
  <c r="Y104" i="21"/>
  <c r="X104" i="21"/>
  <c r="W104" i="21"/>
  <c r="V104" i="21"/>
  <c r="U104" i="21"/>
  <c r="T104" i="21"/>
  <c r="S104" i="21"/>
  <c r="R104" i="21"/>
  <c r="Q104" i="21"/>
  <c r="P104" i="21"/>
  <c r="O104" i="21"/>
  <c r="N104" i="21"/>
  <c r="M104" i="21"/>
  <c r="L104" i="21"/>
  <c r="K104" i="21"/>
  <c r="J104" i="21"/>
  <c r="I104" i="21"/>
  <c r="H104" i="21"/>
  <c r="G104" i="21"/>
  <c r="F104" i="21"/>
  <c r="AB103" i="21"/>
  <c r="AA103" i="21"/>
  <c r="Z103" i="21"/>
  <c r="Y103" i="21"/>
  <c r="X103" i="21"/>
  <c r="W103" i="21"/>
  <c r="V103" i="21"/>
  <c r="U103" i="21"/>
  <c r="T103" i="21"/>
  <c r="S103" i="21"/>
  <c r="R103" i="21"/>
  <c r="Q103" i="21"/>
  <c r="P103" i="21"/>
  <c r="O103" i="21"/>
  <c r="N103" i="21"/>
  <c r="M103" i="21"/>
  <c r="L103" i="21"/>
  <c r="K103" i="21"/>
  <c r="J103" i="21"/>
  <c r="I103" i="21"/>
  <c r="H103" i="21"/>
  <c r="G103" i="21"/>
  <c r="F103" i="21"/>
  <c r="E103" i="21"/>
  <c r="E72" i="21"/>
  <c r="AB71" i="21"/>
  <c r="AA71" i="21"/>
  <c r="Z71" i="21"/>
  <c r="Y71" i="21"/>
  <c r="X71" i="21"/>
  <c r="W71" i="21"/>
  <c r="V71" i="21"/>
  <c r="U71" i="21"/>
  <c r="T71" i="21"/>
  <c r="S71" i="21"/>
  <c r="R71" i="21"/>
  <c r="Q71" i="21"/>
  <c r="P71" i="21"/>
  <c r="O71" i="21"/>
  <c r="N71" i="21"/>
  <c r="M71" i="21"/>
  <c r="L71" i="21"/>
  <c r="K71" i="21"/>
  <c r="J71" i="21"/>
  <c r="I71" i="21"/>
  <c r="H71" i="21"/>
  <c r="G71" i="21"/>
  <c r="F71" i="21"/>
  <c r="AB70" i="21"/>
  <c r="AA70" i="21"/>
  <c r="Z70" i="21"/>
  <c r="Y70" i="21"/>
  <c r="X70" i="21"/>
  <c r="W70" i="21"/>
  <c r="V70" i="21"/>
  <c r="U70" i="21"/>
  <c r="T70" i="21"/>
  <c r="S70" i="21"/>
  <c r="R70" i="21"/>
  <c r="Q70" i="21"/>
  <c r="P70" i="21"/>
  <c r="O70" i="21"/>
  <c r="N70" i="21"/>
  <c r="M70" i="21"/>
  <c r="L70" i="21"/>
  <c r="K70" i="21"/>
  <c r="J70" i="21"/>
  <c r="I70" i="21"/>
  <c r="H70" i="21"/>
  <c r="G70" i="21"/>
  <c r="F70" i="21"/>
  <c r="AB69" i="21"/>
  <c r="AA69" i="21"/>
  <c r="Z69" i="21"/>
  <c r="Y69" i="21"/>
  <c r="X69" i="21"/>
  <c r="W69" i="21"/>
  <c r="V69" i="21"/>
  <c r="U69" i="21"/>
  <c r="T69" i="21"/>
  <c r="S69" i="21"/>
  <c r="R69" i="21"/>
  <c r="Q69" i="21"/>
  <c r="P69" i="21"/>
  <c r="O69" i="21"/>
  <c r="N69" i="21"/>
  <c r="M69" i="21"/>
  <c r="L69" i="21"/>
  <c r="K69" i="21"/>
  <c r="J69" i="21"/>
  <c r="I69" i="21"/>
  <c r="H69" i="21"/>
  <c r="G69" i="21"/>
  <c r="F69" i="21"/>
  <c r="E69" i="21"/>
  <c r="E37" i="21"/>
  <c r="AB36" i="21"/>
  <c r="AA36" i="21"/>
  <c r="Z36" i="21"/>
  <c r="Y36" i="21"/>
  <c r="X36" i="21"/>
  <c r="W36" i="21"/>
  <c r="V36" i="21"/>
  <c r="U36" i="21"/>
  <c r="T36" i="21"/>
  <c r="S36" i="21"/>
  <c r="R36" i="21"/>
  <c r="Q36" i="21"/>
  <c r="P36" i="21"/>
  <c r="O36" i="21"/>
  <c r="N36" i="21"/>
  <c r="M36" i="21"/>
  <c r="L36" i="21"/>
  <c r="K36" i="21"/>
  <c r="J36" i="21"/>
  <c r="I36" i="21"/>
  <c r="H36" i="21"/>
  <c r="G36" i="21"/>
  <c r="F36" i="21"/>
  <c r="AB35" i="21"/>
  <c r="AA35" i="21"/>
  <c r="Z35" i="21"/>
  <c r="Y35" i="21"/>
  <c r="X35" i="21"/>
  <c r="W35" i="21"/>
  <c r="V35" i="21"/>
  <c r="U35" i="21"/>
  <c r="T35" i="21"/>
  <c r="S35" i="21"/>
  <c r="R35" i="21"/>
  <c r="Q35" i="21"/>
  <c r="P35" i="21"/>
  <c r="O35" i="21"/>
  <c r="N35" i="21"/>
  <c r="M35" i="21"/>
  <c r="L35" i="21"/>
  <c r="K35" i="21"/>
  <c r="J35" i="21"/>
  <c r="I35" i="21"/>
  <c r="H35" i="21"/>
  <c r="G35" i="21"/>
  <c r="F35" i="21"/>
  <c r="AB34" i="21"/>
  <c r="AA34" i="21"/>
  <c r="Z34" i="21"/>
  <c r="Y34" i="21"/>
  <c r="X34" i="21"/>
  <c r="W34" i="21"/>
  <c r="V34" i="21"/>
  <c r="U34" i="21"/>
  <c r="T34" i="21"/>
  <c r="S34" i="21"/>
  <c r="R34" i="21"/>
  <c r="Q34" i="21"/>
  <c r="P34" i="21"/>
  <c r="O34" i="21"/>
  <c r="N34" i="21"/>
  <c r="M34" i="21"/>
  <c r="L34" i="21"/>
  <c r="K34" i="21"/>
  <c r="J34" i="21"/>
  <c r="I34" i="21"/>
  <c r="H34" i="21"/>
  <c r="G34" i="21"/>
  <c r="F34" i="21"/>
  <c r="E34" i="21"/>
  <c r="AD416" i="21" l="1"/>
  <c r="AC416" i="21"/>
  <c r="AD413" i="21"/>
  <c r="AC413" i="21"/>
  <c r="AD381" i="21"/>
  <c r="AC381" i="21"/>
  <c r="AD349" i="21"/>
  <c r="AC349" i="21"/>
  <c r="AD346" i="21"/>
  <c r="AC346" i="21"/>
  <c r="AD314" i="21"/>
  <c r="AC314" i="21"/>
  <c r="AD311" i="21"/>
  <c r="AC311" i="21"/>
  <c r="AD245" i="21"/>
  <c r="AC245" i="21"/>
  <c r="AD242" i="21"/>
  <c r="AC242" i="21"/>
  <c r="AD210" i="21"/>
  <c r="AC210" i="21"/>
  <c r="AD207" i="21"/>
  <c r="AC207" i="21"/>
  <c r="AD176" i="21"/>
  <c r="AC176" i="21"/>
  <c r="AD173" i="21"/>
  <c r="AC173" i="21"/>
  <c r="AD141" i="21"/>
  <c r="AC141" i="21"/>
  <c r="AD138" i="21"/>
  <c r="AC138" i="21"/>
  <c r="AD106" i="21"/>
  <c r="AC106" i="21"/>
  <c r="AD103" i="21"/>
  <c r="AC103" i="21"/>
  <c r="AD72" i="21"/>
  <c r="AC72" i="21"/>
  <c r="AD69" i="21"/>
  <c r="AC69" i="21"/>
  <c r="AD37" i="21"/>
  <c r="AC37" i="21"/>
  <c r="AD34" i="21"/>
  <c r="AC34" i="21"/>
  <c r="AC34" i="37"/>
  <c r="AB34" i="37"/>
  <c r="AA34" i="37"/>
  <c r="Z34" i="37"/>
  <c r="Y34" i="37"/>
  <c r="X34" i="37"/>
  <c r="W34" i="37"/>
  <c r="V34" i="37"/>
  <c r="U34" i="37"/>
  <c r="T34" i="37"/>
  <c r="S34" i="37"/>
  <c r="R34" i="37"/>
  <c r="Q34" i="37"/>
  <c r="P34" i="37"/>
  <c r="O34" i="37"/>
  <c r="N34" i="37"/>
  <c r="M34" i="37"/>
  <c r="L34" i="37"/>
  <c r="K34" i="37"/>
  <c r="J34" i="37"/>
  <c r="I34" i="37"/>
  <c r="H34" i="37"/>
  <c r="G34" i="37"/>
  <c r="F34" i="37"/>
  <c r="E34" i="37"/>
  <c r="AC381" i="37"/>
  <c r="E381" i="37"/>
  <c r="AB380" i="37"/>
  <c r="AA380" i="37"/>
  <c r="Z380" i="37"/>
  <c r="Y380" i="37"/>
  <c r="X380" i="37"/>
  <c r="W380" i="37"/>
  <c r="V380" i="37"/>
  <c r="U380" i="37"/>
  <c r="T380" i="37"/>
  <c r="S380" i="37"/>
  <c r="R380" i="37"/>
  <c r="Q380" i="37"/>
  <c r="P380" i="37"/>
  <c r="O380" i="37"/>
  <c r="N380" i="37"/>
  <c r="M380" i="37"/>
  <c r="L380" i="37"/>
  <c r="K380" i="37"/>
  <c r="J380" i="37"/>
  <c r="I380" i="37"/>
  <c r="H380" i="37"/>
  <c r="G380" i="37"/>
  <c r="F380" i="37"/>
  <c r="AB379" i="37"/>
  <c r="AA379" i="37"/>
  <c r="Z379" i="37"/>
  <c r="Y379" i="37"/>
  <c r="X379" i="37"/>
  <c r="W379" i="37"/>
  <c r="V379" i="37"/>
  <c r="U379" i="37"/>
  <c r="T379" i="37"/>
  <c r="S379" i="37"/>
  <c r="R379" i="37"/>
  <c r="Q379" i="37"/>
  <c r="P379" i="37"/>
  <c r="O379" i="37"/>
  <c r="N379" i="37"/>
  <c r="M379" i="37"/>
  <c r="L379" i="37"/>
  <c r="K379" i="37"/>
  <c r="J379" i="37"/>
  <c r="I379" i="37"/>
  <c r="H379" i="37"/>
  <c r="G379" i="37"/>
  <c r="F379" i="37"/>
  <c r="AC349" i="37"/>
  <c r="E349" i="37"/>
  <c r="AB348" i="37"/>
  <c r="AA348" i="37"/>
  <c r="Z348" i="37"/>
  <c r="Y348" i="37"/>
  <c r="X348" i="37"/>
  <c r="W348" i="37"/>
  <c r="V348" i="37"/>
  <c r="U348" i="37"/>
  <c r="T348" i="37"/>
  <c r="S348" i="37"/>
  <c r="R348" i="37"/>
  <c r="Q348" i="37"/>
  <c r="P348" i="37"/>
  <c r="O348" i="37"/>
  <c r="N348" i="37"/>
  <c r="M348" i="37"/>
  <c r="L348" i="37"/>
  <c r="K348" i="37"/>
  <c r="J348" i="37"/>
  <c r="I348" i="37"/>
  <c r="H348" i="37"/>
  <c r="G348" i="37"/>
  <c r="F348" i="37"/>
  <c r="AB347" i="37"/>
  <c r="AA347" i="37"/>
  <c r="Z347" i="37"/>
  <c r="Y347" i="37"/>
  <c r="X347" i="37"/>
  <c r="W347" i="37"/>
  <c r="V347" i="37"/>
  <c r="U347" i="37"/>
  <c r="T347" i="37"/>
  <c r="S347" i="37"/>
  <c r="R347" i="37"/>
  <c r="Q347" i="37"/>
  <c r="P347" i="37"/>
  <c r="O347" i="37"/>
  <c r="N347" i="37"/>
  <c r="M347" i="37"/>
  <c r="L347" i="37"/>
  <c r="K347" i="37"/>
  <c r="J347" i="37"/>
  <c r="I347" i="37"/>
  <c r="H347" i="37"/>
  <c r="G347" i="37"/>
  <c r="F347" i="37"/>
  <c r="AC346" i="37"/>
  <c r="AB346" i="37"/>
  <c r="AA346" i="37"/>
  <c r="Z346" i="37"/>
  <c r="Y346" i="37"/>
  <c r="X346" i="37"/>
  <c r="W346" i="37"/>
  <c r="V346" i="37"/>
  <c r="U346" i="37"/>
  <c r="T346" i="37"/>
  <c r="S346" i="37"/>
  <c r="R346" i="37"/>
  <c r="Q346" i="37"/>
  <c r="P346" i="37"/>
  <c r="O346" i="37"/>
  <c r="N346" i="37"/>
  <c r="M346" i="37"/>
  <c r="L346" i="37"/>
  <c r="K346" i="37"/>
  <c r="J346" i="37"/>
  <c r="I346" i="37"/>
  <c r="H346" i="37"/>
  <c r="G346" i="37"/>
  <c r="F346" i="37"/>
  <c r="E346" i="37"/>
  <c r="AC314" i="37"/>
  <c r="E314" i="37"/>
  <c r="AB313" i="37"/>
  <c r="AA313" i="37"/>
  <c r="Z313" i="37"/>
  <c r="Y313" i="37"/>
  <c r="X313" i="37"/>
  <c r="W313" i="37"/>
  <c r="V313" i="37"/>
  <c r="U313" i="37"/>
  <c r="T313" i="37"/>
  <c r="S313" i="37"/>
  <c r="R313" i="37"/>
  <c r="Q313" i="37"/>
  <c r="P313" i="37"/>
  <c r="O313" i="37"/>
  <c r="N313" i="37"/>
  <c r="M313" i="37"/>
  <c r="L313" i="37"/>
  <c r="K313" i="37"/>
  <c r="J313" i="37"/>
  <c r="I313" i="37"/>
  <c r="H313" i="37"/>
  <c r="G313" i="37"/>
  <c r="F313" i="37"/>
  <c r="AB312" i="37"/>
  <c r="AA312" i="37"/>
  <c r="Z312" i="37"/>
  <c r="Y312" i="37"/>
  <c r="X312" i="37"/>
  <c r="W312" i="37"/>
  <c r="V312" i="37"/>
  <c r="U312" i="37"/>
  <c r="T312" i="37"/>
  <c r="S312" i="37"/>
  <c r="R312" i="37"/>
  <c r="Q312" i="37"/>
  <c r="P312" i="37"/>
  <c r="O312" i="37"/>
  <c r="N312" i="37"/>
  <c r="M312" i="37"/>
  <c r="L312" i="37"/>
  <c r="K312" i="37"/>
  <c r="J312" i="37"/>
  <c r="I312" i="37"/>
  <c r="H312" i="37"/>
  <c r="G312" i="37"/>
  <c r="F312" i="37"/>
  <c r="AC311" i="37"/>
  <c r="AB311" i="37"/>
  <c r="AA311" i="37"/>
  <c r="Z311" i="37"/>
  <c r="Y311" i="37"/>
  <c r="X311" i="37"/>
  <c r="W311" i="37"/>
  <c r="V311" i="37"/>
  <c r="U311" i="37"/>
  <c r="T311" i="37"/>
  <c r="S311" i="37"/>
  <c r="R311" i="37"/>
  <c r="Q311" i="37"/>
  <c r="P311" i="37"/>
  <c r="O311" i="37"/>
  <c r="N311" i="37"/>
  <c r="M311" i="37"/>
  <c r="L311" i="37"/>
  <c r="K311" i="37"/>
  <c r="J311" i="37"/>
  <c r="I311" i="37"/>
  <c r="H311" i="37"/>
  <c r="G311" i="37"/>
  <c r="F311" i="37"/>
  <c r="E311" i="37"/>
  <c r="AC245" i="37"/>
  <c r="E245" i="37"/>
  <c r="AB244" i="37"/>
  <c r="AA244" i="37"/>
  <c r="Z244" i="37"/>
  <c r="Y244" i="37"/>
  <c r="X244" i="37"/>
  <c r="W244" i="37"/>
  <c r="V244" i="37"/>
  <c r="U244" i="37"/>
  <c r="T244" i="37"/>
  <c r="S244" i="37"/>
  <c r="R244" i="37"/>
  <c r="Q244" i="37"/>
  <c r="P244" i="37"/>
  <c r="O244" i="37"/>
  <c r="N244" i="37"/>
  <c r="M244" i="37"/>
  <c r="L244" i="37"/>
  <c r="K244" i="37"/>
  <c r="J244" i="37"/>
  <c r="I244" i="37"/>
  <c r="H244" i="37"/>
  <c r="G244" i="37"/>
  <c r="F244" i="37"/>
  <c r="AB243" i="37"/>
  <c r="AA243" i="37"/>
  <c r="Z243" i="37"/>
  <c r="Y243" i="37"/>
  <c r="X243" i="37"/>
  <c r="W243" i="37"/>
  <c r="V243" i="37"/>
  <c r="U243" i="37"/>
  <c r="T243" i="37"/>
  <c r="S243" i="37"/>
  <c r="R243" i="37"/>
  <c r="Q243" i="37"/>
  <c r="P243" i="37"/>
  <c r="O243" i="37"/>
  <c r="N243" i="37"/>
  <c r="M243" i="37"/>
  <c r="L243" i="37"/>
  <c r="K243" i="37"/>
  <c r="J243" i="37"/>
  <c r="I243" i="37"/>
  <c r="H243" i="37"/>
  <c r="G243" i="37"/>
  <c r="F243" i="37"/>
  <c r="AC242" i="37"/>
  <c r="AB242" i="37"/>
  <c r="AA242" i="37"/>
  <c r="Z242" i="37"/>
  <c r="Y242" i="37"/>
  <c r="X242" i="37"/>
  <c r="W242" i="37"/>
  <c r="V242" i="37"/>
  <c r="U242" i="37"/>
  <c r="T242" i="37"/>
  <c r="S242" i="37"/>
  <c r="R242" i="37"/>
  <c r="Q242" i="37"/>
  <c r="P242" i="37"/>
  <c r="O242" i="37"/>
  <c r="N242" i="37"/>
  <c r="M242" i="37"/>
  <c r="L242" i="37"/>
  <c r="K242" i="37"/>
  <c r="J242" i="37"/>
  <c r="I242" i="37"/>
  <c r="H242" i="37"/>
  <c r="G242" i="37"/>
  <c r="F242" i="37"/>
  <c r="E242" i="37"/>
  <c r="AC210" i="37"/>
  <c r="E210" i="37"/>
  <c r="AB209" i="37"/>
  <c r="AA209" i="37"/>
  <c r="Z209" i="37"/>
  <c r="Y209" i="37"/>
  <c r="X209" i="37"/>
  <c r="W209" i="37"/>
  <c r="V209" i="37"/>
  <c r="U209" i="37"/>
  <c r="T209" i="37"/>
  <c r="S209" i="37"/>
  <c r="R209" i="37"/>
  <c r="Q209" i="37"/>
  <c r="P209" i="37"/>
  <c r="O209" i="37"/>
  <c r="N209" i="37"/>
  <c r="M209" i="37"/>
  <c r="L209" i="37"/>
  <c r="K209" i="37"/>
  <c r="J209" i="37"/>
  <c r="I209" i="37"/>
  <c r="H209" i="37"/>
  <c r="G209" i="37"/>
  <c r="F209" i="37"/>
  <c r="AB208" i="37"/>
  <c r="AA208" i="37"/>
  <c r="Z208" i="37"/>
  <c r="Y208" i="37"/>
  <c r="X208" i="37"/>
  <c r="W208" i="37"/>
  <c r="V208" i="37"/>
  <c r="U208" i="37"/>
  <c r="T208" i="37"/>
  <c r="S208" i="37"/>
  <c r="R208" i="37"/>
  <c r="Q208" i="37"/>
  <c r="P208" i="37"/>
  <c r="O208" i="37"/>
  <c r="N208" i="37"/>
  <c r="M208" i="37"/>
  <c r="L208" i="37"/>
  <c r="K208" i="37"/>
  <c r="J208" i="37"/>
  <c r="I208" i="37"/>
  <c r="H208" i="37"/>
  <c r="G208" i="37"/>
  <c r="F208" i="37"/>
  <c r="AC207" i="37"/>
  <c r="AB207" i="37"/>
  <c r="AA207" i="37"/>
  <c r="Z207" i="37"/>
  <c r="Y207" i="37"/>
  <c r="X207" i="37"/>
  <c r="W207" i="37"/>
  <c r="V207" i="37"/>
  <c r="U207" i="37"/>
  <c r="T207" i="37"/>
  <c r="S207" i="37"/>
  <c r="R207" i="37"/>
  <c r="Q207" i="37"/>
  <c r="P207" i="37"/>
  <c r="O207" i="37"/>
  <c r="N207" i="37"/>
  <c r="M207" i="37"/>
  <c r="L207" i="37"/>
  <c r="K207" i="37"/>
  <c r="J207" i="37"/>
  <c r="I207" i="37"/>
  <c r="H207" i="37"/>
  <c r="G207" i="37"/>
  <c r="F207" i="37"/>
  <c r="E207" i="37"/>
  <c r="AC176" i="37"/>
  <c r="E176" i="37"/>
  <c r="AB175" i="37"/>
  <c r="AA175" i="37"/>
  <c r="Z175" i="37"/>
  <c r="Y175" i="37"/>
  <c r="X175" i="37"/>
  <c r="W175" i="37"/>
  <c r="V175" i="37"/>
  <c r="U175" i="37"/>
  <c r="T175" i="37"/>
  <c r="S175" i="37"/>
  <c r="R175" i="37"/>
  <c r="Q175" i="37"/>
  <c r="P175" i="37"/>
  <c r="O175" i="37"/>
  <c r="N175" i="37"/>
  <c r="M175" i="37"/>
  <c r="L175" i="37"/>
  <c r="K175" i="37"/>
  <c r="J175" i="37"/>
  <c r="I175" i="37"/>
  <c r="H175" i="37"/>
  <c r="G175" i="37"/>
  <c r="F175" i="37"/>
  <c r="AB174" i="37"/>
  <c r="AA174" i="37"/>
  <c r="Z174" i="37"/>
  <c r="Y174" i="37"/>
  <c r="X174" i="37"/>
  <c r="W174" i="37"/>
  <c r="V174" i="37"/>
  <c r="U174" i="37"/>
  <c r="T174" i="37"/>
  <c r="S174" i="37"/>
  <c r="R174" i="37"/>
  <c r="Q174" i="37"/>
  <c r="P174" i="37"/>
  <c r="O174" i="37"/>
  <c r="N174" i="37"/>
  <c r="M174" i="37"/>
  <c r="L174" i="37"/>
  <c r="K174" i="37"/>
  <c r="J174" i="37"/>
  <c r="I174" i="37"/>
  <c r="H174" i="37"/>
  <c r="G174" i="37"/>
  <c r="F174" i="37"/>
  <c r="AC173" i="37"/>
  <c r="AB173" i="37"/>
  <c r="AA173" i="37"/>
  <c r="Z173" i="37"/>
  <c r="Y173" i="37"/>
  <c r="X173" i="37"/>
  <c r="W173" i="37"/>
  <c r="V173" i="37"/>
  <c r="U173" i="37"/>
  <c r="T173" i="37"/>
  <c r="S173" i="37"/>
  <c r="R173" i="37"/>
  <c r="Q173" i="37"/>
  <c r="P173" i="37"/>
  <c r="O173" i="37"/>
  <c r="N173" i="37"/>
  <c r="M173" i="37"/>
  <c r="L173" i="37"/>
  <c r="K173" i="37"/>
  <c r="J173" i="37"/>
  <c r="I173" i="37"/>
  <c r="H173" i="37"/>
  <c r="G173" i="37"/>
  <c r="F173" i="37"/>
  <c r="E173" i="37"/>
  <c r="AC141" i="37"/>
  <c r="E141" i="37"/>
  <c r="AB140" i="37"/>
  <c r="AA140" i="37"/>
  <c r="Z140" i="37"/>
  <c r="Y140" i="37"/>
  <c r="X140" i="37"/>
  <c r="W140" i="37"/>
  <c r="V140" i="37"/>
  <c r="U140" i="37"/>
  <c r="T140" i="37"/>
  <c r="S140" i="37"/>
  <c r="R140" i="37"/>
  <c r="Q140" i="37"/>
  <c r="P140" i="37"/>
  <c r="O140" i="37"/>
  <c r="N140" i="37"/>
  <c r="M140" i="37"/>
  <c r="L140" i="37"/>
  <c r="K140" i="37"/>
  <c r="J140" i="37"/>
  <c r="I140" i="37"/>
  <c r="H140" i="37"/>
  <c r="G140" i="37"/>
  <c r="F140" i="37"/>
  <c r="AB139" i="37"/>
  <c r="AA139" i="37"/>
  <c r="Z139" i="37"/>
  <c r="Y139" i="37"/>
  <c r="X139" i="37"/>
  <c r="W139" i="37"/>
  <c r="V139" i="37"/>
  <c r="U139" i="37"/>
  <c r="T139" i="37"/>
  <c r="S139" i="37"/>
  <c r="R139" i="37"/>
  <c r="Q139" i="37"/>
  <c r="P139" i="37"/>
  <c r="O139" i="37"/>
  <c r="N139" i="37"/>
  <c r="M139" i="37"/>
  <c r="L139" i="37"/>
  <c r="K139" i="37"/>
  <c r="J139" i="37"/>
  <c r="I139" i="37"/>
  <c r="H139" i="37"/>
  <c r="G139" i="37"/>
  <c r="F139" i="37"/>
  <c r="AC138" i="37"/>
  <c r="AB138" i="37"/>
  <c r="AA138" i="37"/>
  <c r="Z138" i="37"/>
  <c r="Y138" i="37"/>
  <c r="X138" i="37"/>
  <c r="W138" i="37"/>
  <c r="V138" i="37"/>
  <c r="U138" i="37"/>
  <c r="T138" i="37"/>
  <c r="S138" i="37"/>
  <c r="R138" i="37"/>
  <c r="Q138" i="37"/>
  <c r="P138" i="37"/>
  <c r="O138" i="37"/>
  <c r="N138" i="37"/>
  <c r="M138" i="37"/>
  <c r="L138" i="37"/>
  <c r="K138" i="37"/>
  <c r="J138" i="37"/>
  <c r="I138" i="37"/>
  <c r="H138" i="37"/>
  <c r="G138" i="37"/>
  <c r="F138" i="37"/>
  <c r="E138" i="37"/>
  <c r="AC106" i="37"/>
  <c r="E106" i="37"/>
  <c r="Z105" i="37"/>
  <c r="Y105" i="37"/>
  <c r="X105" i="37"/>
  <c r="W105" i="37"/>
  <c r="V105" i="37"/>
  <c r="U105" i="37"/>
  <c r="T105" i="37"/>
  <c r="S105" i="37"/>
  <c r="R105" i="37"/>
  <c r="Q105" i="37"/>
  <c r="P105" i="37"/>
  <c r="O105" i="37"/>
  <c r="N105" i="37"/>
  <c r="M105" i="37"/>
  <c r="L105" i="37"/>
  <c r="K105" i="37"/>
  <c r="J105" i="37"/>
  <c r="I105" i="37"/>
  <c r="H105" i="37"/>
  <c r="G105" i="37"/>
  <c r="F105" i="37"/>
  <c r="Z104" i="37"/>
  <c r="Y104" i="37"/>
  <c r="X104" i="37"/>
  <c r="W104" i="37"/>
  <c r="V104" i="37"/>
  <c r="U104" i="37"/>
  <c r="T104" i="37"/>
  <c r="S104" i="37"/>
  <c r="R104" i="37"/>
  <c r="Q104" i="37"/>
  <c r="P104" i="37"/>
  <c r="O104" i="37"/>
  <c r="N104" i="37"/>
  <c r="M104" i="37"/>
  <c r="L104" i="37"/>
  <c r="K104" i="37"/>
  <c r="J104" i="37"/>
  <c r="I104" i="37"/>
  <c r="H104" i="37"/>
  <c r="G104" i="37"/>
  <c r="F104" i="37"/>
  <c r="AC72" i="37"/>
  <c r="E72" i="37"/>
  <c r="AB71" i="37"/>
  <c r="AA71" i="37"/>
  <c r="Z71" i="37"/>
  <c r="Y71" i="37"/>
  <c r="X71" i="37"/>
  <c r="W71" i="37"/>
  <c r="V71" i="37"/>
  <c r="U71" i="37"/>
  <c r="T71" i="37"/>
  <c r="S71" i="37"/>
  <c r="R71" i="37"/>
  <c r="Q71" i="37"/>
  <c r="P71" i="37"/>
  <c r="O71" i="37"/>
  <c r="N71" i="37"/>
  <c r="M71" i="37"/>
  <c r="L71" i="37"/>
  <c r="K71" i="37"/>
  <c r="J71" i="37"/>
  <c r="I71" i="37"/>
  <c r="H71" i="37"/>
  <c r="G71" i="37"/>
  <c r="F71" i="37"/>
  <c r="AB70" i="37"/>
  <c r="AA70" i="37"/>
  <c r="Z70" i="37"/>
  <c r="Y70" i="37"/>
  <c r="X70" i="37"/>
  <c r="W70" i="37"/>
  <c r="V70" i="37"/>
  <c r="U70" i="37"/>
  <c r="T70" i="37"/>
  <c r="S70" i="37"/>
  <c r="R70" i="37"/>
  <c r="Q70" i="37"/>
  <c r="P70" i="37"/>
  <c r="O70" i="37"/>
  <c r="N70" i="37"/>
  <c r="M70" i="37"/>
  <c r="L70" i="37"/>
  <c r="K70" i="37"/>
  <c r="J70" i="37"/>
  <c r="I70" i="37"/>
  <c r="H70" i="37"/>
  <c r="G70" i="37"/>
  <c r="F70" i="37"/>
  <c r="AC69" i="37"/>
  <c r="AB69" i="37"/>
  <c r="AA69" i="37"/>
  <c r="Z69" i="37"/>
  <c r="Y69" i="37"/>
  <c r="X69" i="37"/>
  <c r="W69" i="37"/>
  <c r="V69" i="37"/>
  <c r="U69" i="37"/>
  <c r="T69" i="37"/>
  <c r="S69" i="37"/>
  <c r="R69" i="37"/>
  <c r="Q69" i="37"/>
  <c r="P69" i="37"/>
  <c r="O69" i="37"/>
  <c r="N69" i="37"/>
  <c r="M69" i="37"/>
  <c r="L69" i="37"/>
  <c r="K69" i="37"/>
  <c r="J69" i="37"/>
  <c r="I69" i="37"/>
  <c r="H69" i="37"/>
  <c r="G69" i="37"/>
  <c r="F69" i="37"/>
  <c r="E69" i="37"/>
  <c r="AC37" i="37"/>
  <c r="E37" i="37"/>
  <c r="AB36" i="37"/>
  <c r="AA36" i="37"/>
  <c r="Z36" i="37"/>
  <c r="Y36" i="37"/>
  <c r="X36" i="37"/>
  <c r="W36" i="37"/>
  <c r="V36" i="37"/>
  <c r="U36" i="37"/>
  <c r="T36" i="37"/>
  <c r="S36" i="37"/>
  <c r="R36" i="37"/>
  <c r="Q36" i="37"/>
  <c r="P36" i="37"/>
  <c r="O36" i="37"/>
  <c r="N36" i="37"/>
  <c r="M36" i="37"/>
  <c r="L36" i="37"/>
  <c r="K36" i="37"/>
  <c r="J36" i="37"/>
  <c r="I36" i="37"/>
  <c r="H36" i="37"/>
  <c r="G36" i="37"/>
  <c r="F36" i="37"/>
  <c r="AB35" i="37"/>
  <c r="AA35" i="37"/>
  <c r="Z35" i="37"/>
  <c r="Y35" i="37"/>
  <c r="X35" i="37"/>
  <c r="W35" i="37"/>
  <c r="V35" i="37"/>
  <c r="U35" i="37"/>
  <c r="T35" i="37"/>
  <c r="S35" i="37"/>
  <c r="R35" i="37"/>
  <c r="Q35" i="37"/>
  <c r="P35" i="37"/>
  <c r="O35" i="37"/>
  <c r="N35" i="37"/>
  <c r="M35" i="37"/>
  <c r="L35" i="37"/>
  <c r="K35" i="37"/>
  <c r="J35" i="37"/>
  <c r="I35" i="37"/>
  <c r="H35" i="37"/>
  <c r="G35" i="37"/>
  <c r="F35" i="37"/>
  <c r="AC416" i="41" l="1"/>
  <c r="AC381" i="41"/>
  <c r="AC378" i="41"/>
  <c r="AC349" i="41"/>
  <c r="AC346" i="41"/>
  <c r="AC314" i="41"/>
  <c r="AC311" i="41"/>
  <c r="AC245" i="41"/>
  <c r="AC242" i="41"/>
  <c r="AC207" i="41"/>
  <c r="AC173" i="41"/>
  <c r="AC138" i="41"/>
  <c r="AC103" i="41"/>
  <c r="AC69" i="41"/>
  <c r="E416" i="41"/>
  <c r="AB415" i="41"/>
  <c r="AA415" i="41"/>
  <c r="Z415" i="41"/>
  <c r="Y415" i="41"/>
  <c r="X415" i="41"/>
  <c r="W415" i="41"/>
  <c r="V415" i="41"/>
  <c r="U415" i="41"/>
  <c r="T415" i="41"/>
  <c r="S415" i="41"/>
  <c r="R415" i="41"/>
  <c r="Q415" i="41"/>
  <c r="P415" i="41"/>
  <c r="O415" i="41"/>
  <c r="N415" i="41"/>
  <c r="M415" i="41"/>
  <c r="L415" i="41"/>
  <c r="K415" i="41"/>
  <c r="J415" i="41"/>
  <c r="I415" i="41"/>
  <c r="H415" i="41"/>
  <c r="G415" i="41"/>
  <c r="F415" i="41"/>
  <c r="AB414" i="41"/>
  <c r="AA414" i="41"/>
  <c r="Z414" i="41"/>
  <c r="Y414" i="41"/>
  <c r="X414" i="41"/>
  <c r="W414" i="41"/>
  <c r="V414" i="41"/>
  <c r="U414" i="41"/>
  <c r="T414" i="41"/>
  <c r="S414" i="41"/>
  <c r="R414" i="41"/>
  <c r="Q414" i="41"/>
  <c r="P414" i="41"/>
  <c r="O414" i="41"/>
  <c r="N414" i="41"/>
  <c r="M414" i="41"/>
  <c r="L414" i="41"/>
  <c r="K414" i="41"/>
  <c r="J414" i="41"/>
  <c r="I414" i="41"/>
  <c r="H414" i="41"/>
  <c r="G414" i="41"/>
  <c r="F414" i="41"/>
  <c r="E414" i="41"/>
  <c r="AB413" i="41"/>
  <c r="AA413" i="41"/>
  <c r="Z413" i="41"/>
  <c r="Y413" i="41"/>
  <c r="X413" i="41"/>
  <c r="W413" i="41"/>
  <c r="V413" i="41"/>
  <c r="U413" i="41"/>
  <c r="T413" i="41"/>
  <c r="S413" i="41"/>
  <c r="R413" i="41"/>
  <c r="Q413" i="41"/>
  <c r="P413" i="41"/>
  <c r="O413" i="41"/>
  <c r="N413" i="41"/>
  <c r="M413" i="41"/>
  <c r="L413" i="41"/>
  <c r="K413" i="41"/>
  <c r="J413" i="41"/>
  <c r="I413" i="41"/>
  <c r="H413" i="41"/>
  <c r="G413" i="41"/>
  <c r="F413" i="41"/>
  <c r="E413" i="41"/>
  <c r="E381" i="41"/>
  <c r="AB380" i="41"/>
  <c r="AA380" i="41"/>
  <c r="Z380" i="41"/>
  <c r="Y380" i="41"/>
  <c r="X380" i="41"/>
  <c r="W380" i="41"/>
  <c r="V380" i="41"/>
  <c r="U380" i="41"/>
  <c r="T380" i="41"/>
  <c r="S380" i="41"/>
  <c r="R380" i="41"/>
  <c r="Q380" i="41"/>
  <c r="P380" i="41"/>
  <c r="O380" i="41"/>
  <c r="N380" i="41"/>
  <c r="M380" i="41"/>
  <c r="L380" i="41"/>
  <c r="K380" i="41"/>
  <c r="J380" i="41"/>
  <c r="I380" i="41"/>
  <c r="H380" i="41"/>
  <c r="G380" i="41"/>
  <c r="F380" i="41"/>
  <c r="AB379" i="41"/>
  <c r="AA379" i="41"/>
  <c r="Z379" i="41"/>
  <c r="Y379" i="41"/>
  <c r="X379" i="41"/>
  <c r="W379" i="41"/>
  <c r="V379" i="41"/>
  <c r="U379" i="41"/>
  <c r="T379" i="41"/>
  <c r="S379" i="41"/>
  <c r="R379" i="41"/>
  <c r="Q379" i="41"/>
  <c r="P379" i="41"/>
  <c r="O379" i="41"/>
  <c r="N379" i="41"/>
  <c r="M379" i="41"/>
  <c r="L379" i="41"/>
  <c r="K379" i="41"/>
  <c r="J379" i="41"/>
  <c r="I379" i="41"/>
  <c r="H379" i="41"/>
  <c r="G379" i="41"/>
  <c r="F379" i="41"/>
  <c r="E379" i="41"/>
  <c r="AB378" i="41"/>
  <c r="AA378" i="41"/>
  <c r="Z378" i="41"/>
  <c r="Y378" i="41"/>
  <c r="X378" i="41"/>
  <c r="W378" i="41"/>
  <c r="V378" i="41"/>
  <c r="U378" i="41"/>
  <c r="T378" i="41"/>
  <c r="S378" i="41"/>
  <c r="R378" i="41"/>
  <c r="Q378" i="41"/>
  <c r="P378" i="41"/>
  <c r="O378" i="41"/>
  <c r="N378" i="41"/>
  <c r="M378" i="41"/>
  <c r="L378" i="41"/>
  <c r="K378" i="41"/>
  <c r="J378" i="41"/>
  <c r="I378" i="41"/>
  <c r="H378" i="41"/>
  <c r="G378" i="41"/>
  <c r="F378" i="41"/>
  <c r="E378" i="41"/>
  <c r="E349" i="41"/>
  <c r="AB348" i="41"/>
  <c r="AA348" i="41"/>
  <c r="Z348" i="41"/>
  <c r="Y348" i="41"/>
  <c r="X348" i="41"/>
  <c r="W348" i="41"/>
  <c r="V348" i="41"/>
  <c r="U348" i="41"/>
  <c r="T348" i="41"/>
  <c r="S348" i="41"/>
  <c r="R348" i="41"/>
  <c r="Q348" i="41"/>
  <c r="P348" i="41"/>
  <c r="O348" i="41"/>
  <c r="N348" i="41"/>
  <c r="M348" i="41"/>
  <c r="L348" i="41"/>
  <c r="K348" i="41"/>
  <c r="J348" i="41"/>
  <c r="I348" i="41"/>
  <c r="H348" i="41"/>
  <c r="G348" i="41"/>
  <c r="F348" i="41"/>
  <c r="AB347" i="41"/>
  <c r="AA347" i="41"/>
  <c r="Z347" i="41"/>
  <c r="Y347" i="41"/>
  <c r="X347" i="41"/>
  <c r="W347" i="41"/>
  <c r="V347" i="41"/>
  <c r="U347" i="41"/>
  <c r="T347" i="41"/>
  <c r="S347" i="41"/>
  <c r="R347" i="41"/>
  <c r="Q347" i="41"/>
  <c r="P347" i="41"/>
  <c r="O347" i="41"/>
  <c r="N347" i="41"/>
  <c r="M347" i="41"/>
  <c r="L347" i="41"/>
  <c r="K347" i="41"/>
  <c r="J347" i="41"/>
  <c r="I347" i="41"/>
  <c r="H347" i="41"/>
  <c r="G347" i="41"/>
  <c r="F347" i="41"/>
  <c r="E347" i="41"/>
  <c r="AB346" i="41"/>
  <c r="AA346" i="41"/>
  <c r="Z346" i="41"/>
  <c r="Y346" i="41"/>
  <c r="X346" i="41"/>
  <c r="W346" i="41"/>
  <c r="V346" i="41"/>
  <c r="U346" i="41"/>
  <c r="T346" i="41"/>
  <c r="S346" i="41"/>
  <c r="R346" i="41"/>
  <c r="Q346" i="41"/>
  <c r="P346" i="41"/>
  <c r="O346" i="41"/>
  <c r="N346" i="41"/>
  <c r="M346" i="41"/>
  <c r="L346" i="41"/>
  <c r="K346" i="41"/>
  <c r="J346" i="41"/>
  <c r="I346" i="41"/>
  <c r="H346" i="41"/>
  <c r="G346" i="41"/>
  <c r="F346" i="41"/>
  <c r="E346" i="41"/>
  <c r="E314" i="41"/>
  <c r="AB313" i="41"/>
  <c r="AA313" i="41"/>
  <c r="Z313" i="41"/>
  <c r="Y313" i="41"/>
  <c r="X313" i="41"/>
  <c r="W313" i="41"/>
  <c r="V313" i="41"/>
  <c r="U313" i="41"/>
  <c r="T313" i="41"/>
  <c r="S313" i="41"/>
  <c r="R313" i="41"/>
  <c r="Q313" i="41"/>
  <c r="P313" i="41"/>
  <c r="O313" i="41"/>
  <c r="N313" i="41"/>
  <c r="M313" i="41"/>
  <c r="L313" i="41"/>
  <c r="K313" i="41"/>
  <c r="J313" i="41"/>
  <c r="I313" i="41"/>
  <c r="H313" i="41"/>
  <c r="G313" i="41"/>
  <c r="F313" i="41"/>
  <c r="AB312" i="41"/>
  <c r="AA312" i="41"/>
  <c r="Z312" i="41"/>
  <c r="Y312" i="41"/>
  <c r="X312" i="41"/>
  <c r="W312" i="41"/>
  <c r="V312" i="41"/>
  <c r="U312" i="41"/>
  <c r="T312" i="41"/>
  <c r="S312" i="41"/>
  <c r="R312" i="41"/>
  <c r="Q312" i="41"/>
  <c r="P312" i="41"/>
  <c r="O312" i="41"/>
  <c r="N312" i="41"/>
  <c r="M312" i="41"/>
  <c r="L312" i="41"/>
  <c r="K312" i="41"/>
  <c r="J312" i="41"/>
  <c r="I312" i="41"/>
  <c r="H312" i="41"/>
  <c r="G312" i="41"/>
  <c r="F312" i="41"/>
  <c r="E312" i="41"/>
  <c r="AB311" i="41"/>
  <c r="AA311" i="41"/>
  <c r="Z311" i="41"/>
  <c r="Y311" i="41"/>
  <c r="X311" i="41"/>
  <c r="W311" i="41"/>
  <c r="V311" i="41"/>
  <c r="U311" i="41"/>
  <c r="T311" i="41"/>
  <c r="S311" i="41"/>
  <c r="R311" i="41"/>
  <c r="Q311" i="41"/>
  <c r="P311" i="41"/>
  <c r="O311" i="41"/>
  <c r="N311" i="41"/>
  <c r="M311" i="41"/>
  <c r="L311" i="41"/>
  <c r="K311" i="41"/>
  <c r="J311" i="41"/>
  <c r="I311" i="41"/>
  <c r="H311" i="41"/>
  <c r="G311" i="41"/>
  <c r="F311" i="41"/>
  <c r="E311" i="41"/>
  <c r="E245" i="41"/>
  <c r="AB244" i="41"/>
  <c r="AA244" i="41"/>
  <c r="Z244" i="41"/>
  <c r="Y244" i="41"/>
  <c r="X244" i="41"/>
  <c r="W244" i="41"/>
  <c r="V244" i="41"/>
  <c r="U244" i="41"/>
  <c r="T244" i="41"/>
  <c r="S244" i="41"/>
  <c r="R244" i="41"/>
  <c r="Q244" i="41"/>
  <c r="P244" i="41"/>
  <c r="O244" i="41"/>
  <c r="N244" i="41"/>
  <c r="M244" i="41"/>
  <c r="L244" i="41"/>
  <c r="K244" i="41"/>
  <c r="J244" i="41"/>
  <c r="I244" i="41"/>
  <c r="H244" i="41"/>
  <c r="G244" i="41"/>
  <c r="F244" i="41"/>
  <c r="AB243" i="41"/>
  <c r="AA243" i="41"/>
  <c r="Z243" i="41"/>
  <c r="Y243" i="41"/>
  <c r="X243" i="41"/>
  <c r="W243" i="41"/>
  <c r="V243" i="41"/>
  <c r="U243" i="41"/>
  <c r="T243" i="41"/>
  <c r="S243" i="41"/>
  <c r="R243" i="41"/>
  <c r="Q243" i="41"/>
  <c r="P243" i="41"/>
  <c r="O243" i="41"/>
  <c r="N243" i="41"/>
  <c r="M243" i="41"/>
  <c r="L243" i="41"/>
  <c r="K243" i="41"/>
  <c r="J243" i="41"/>
  <c r="I243" i="41"/>
  <c r="H243" i="41"/>
  <c r="G243" i="41"/>
  <c r="F243" i="41"/>
  <c r="E243" i="41"/>
  <c r="AB242" i="41"/>
  <c r="AA242" i="41"/>
  <c r="Z242" i="41"/>
  <c r="Y242" i="41"/>
  <c r="X242" i="41"/>
  <c r="W242" i="41"/>
  <c r="V242" i="41"/>
  <c r="U242" i="41"/>
  <c r="T242" i="41"/>
  <c r="S242" i="41"/>
  <c r="R242" i="41"/>
  <c r="Q242" i="41"/>
  <c r="P242" i="41"/>
  <c r="O242" i="41"/>
  <c r="N242" i="41"/>
  <c r="M242" i="41"/>
  <c r="L242" i="41"/>
  <c r="K242" i="41"/>
  <c r="J242" i="41"/>
  <c r="I242" i="41"/>
  <c r="H242" i="41"/>
  <c r="G242" i="41"/>
  <c r="F242" i="41"/>
  <c r="E242" i="41"/>
  <c r="E210" i="41"/>
  <c r="AB209" i="41"/>
  <c r="AA209" i="41"/>
  <c r="Z209" i="41"/>
  <c r="Y209" i="41"/>
  <c r="X209" i="41"/>
  <c r="W209" i="41"/>
  <c r="V209" i="41"/>
  <c r="U209" i="41"/>
  <c r="T209" i="41"/>
  <c r="S209" i="41"/>
  <c r="R209" i="41"/>
  <c r="Q209" i="41"/>
  <c r="P209" i="41"/>
  <c r="O209" i="41"/>
  <c r="N209" i="41"/>
  <c r="M209" i="41"/>
  <c r="L209" i="41"/>
  <c r="K209" i="41"/>
  <c r="J209" i="41"/>
  <c r="I209" i="41"/>
  <c r="H209" i="41"/>
  <c r="G209" i="41"/>
  <c r="F209" i="41"/>
  <c r="AB208" i="41"/>
  <c r="AA208" i="41"/>
  <c r="Z208" i="41"/>
  <c r="Y208" i="41"/>
  <c r="X208" i="41"/>
  <c r="W208" i="41"/>
  <c r="V208" i="41"/>
  <c r="U208" i="41"/>
  <c r="T208" i="41"/>
  <c r="S208" i="41"/>
  <c r="R208" i="41"/>
  <c r="Q208" i="41"/>
  <c r="P208" i="41"/>
  <c r="O208" i="41"/>
  <c r="N208" i="41"/>
  <c r="M208" i="41"/>
  <c r="L208" i="41"/>
  <c r="K208" i="41"/>
  <c r="J208" i="41"/>
  <c r="I208" i="41"/>
  <c r="H208" i="41"/>
  <c r="G208" i="41"/>
  <c r="F208" i="41"/>
  <c r="E208" i="41"/>
  <c r="AB207" i="41"/>
  <c r="AA207" i="41"/>
  <c r="Z207" i="41"/>
  <c r="Y207" i="41"/>
  <c r="X207" i="41"/>
  <c r="W207" i="41"/>
  <c r="V207" i="41"/>
  <c r="U207" i="41"/>
  <c r="T207" i="41"/>
  <c r="S207" i="41"/>
  <c r="R207" i="41"/>
  <c r="Q207" i="41"/>
  <c r="P207" i="41"/>
  <c r="O207" i="41"/>
  <c r="N207" i="41"/>
  <c r="M207" i="41"/>
  <c r="L207" i="41"/>
  <c r="K207" i="41"/>
  <c r="J207" i="41"/>
  <c r="I207" i="41"/>
  <c r="H207" i="41"/>
  <c r="G207" i="41"/>
  <c r="F207" i="41"/>
  <c r="E207" i="41"/>
  <c r="E176" i="41"/>
  <c r="AB175" i="41"/>
  <c r="AA175" i="41"/>
  <c r="Z175" i="41"/>
  <c r="Y175" i="41"/>
  <c r="X175" i="41"/>
  <c r="W175" i="41"/>
  <c r="V175" i="41"/>
  <c r="U175" i="41"/>
  <c r="T175" i="41"/>
  <c r="S175" i="41"/>
  <c r="R175" i="41"/>
  <c r="Q175" i="41"/>
  <c r="P175" i="41"/>
  <c r="O175" i="41"/>
  <c r="N175" i="41"/>
  <c r="M175" i="41"/>
  <c r="L175" i="41"/>
  <c r="K175" i="41"/>
  <c r="J175" i="41"/>
  <c r="I175" i="41"/>
  <c r="H175" i="41"/>
  <c r="G175" i="41"/>
  <c r="F175" i="41"/>
  <c r="AB174" i="41"/>
  <c r="AA174" i="41"/>
  <c r="Z174" i="41"/>
  <c r="Y174" i="41"/>
  <c r="X174" i="41"/>
  <c r="W174" i="41"/>
  <c r="V174" i="41"/>
  <c r="U174" i="41"/>
  <c r="T174" i="41"/>
  <c r="S174" i="41"/>
  <c r="R174" i="41"/>
  <c r="Q174" i="41"/>
  <c r="P174" i="41"/>
  <c r="O174" i="41"/>
  <c r="N174" i="41"/>
  <c r="M174" i="41"/>
  <c r="L174" i="41"/>
  <c r="K174" i="41"/>
  <c r="J174" i="41"/>
  <c r="I174" i="41"/>
  <c r="H174" i="41"/>
  <c r="G174" i="41"/>
  <c r="F174" i="41"/>
  <c r="E174" i="41"/>
  <c r="AB173" i="41"/>
  <c r="AA173" i="41"/>
  <c r="Z173" i="41"/>
  <c r="Y173" i="41"/>
  <c r="X173" i="41"/>
  <c r="W173" i="41"/>
  <c r="V173" i="41"/>
  <c r="U173" i="41"/>
  <c r="T173" i="41"/>
  <c r="S173" i="41"/>
  <c r="R173" i="41"/>
  <c r="Q173" i="41"/>
  <c r="P173" i="41"/>
  <c r="O173" i="41"/>
  <c r="N173" i="41"/>
  <c r="M173" i="41"/>
  <c r="L173" i="41"/>
  <c r="K173" i="41"/>
  <c r="J173" i="41"/>
  <c r="I173" i="41"/>
  <c r="H173" i="41"/>
  <c r="G173" i="41"/>
  <c r="F173" i="41"/>
  <c r="E173" i="41"/>
  <c r="E141" i="41"/>
  <c r="AB140" i="41"/>
  <c r="AA140" i="41"/>
  <c r="Z140" i="41"/>
  <c r="Y140" i="41"/>
  <c r="X140" i="41"/>
  <c r="W140" i="41"/>
  <c r="V140" i="41"/>
  <c r="U140" i="41"/>
  <c r="T140" i="41"/>
  <c r="S140" i="41"/>
  <c r="R140" i="41"/>
  <c r="Q140" i="41"/>
  <c r="P140" i="41"/>
  <c r="O140" i="41"/>
  <c r="N140" i="41"/>
  <c r="M140" i="41"/>
  <c r="L140" i="41"/>
  <c r="K140" i="41"/>
  <c r="J140" i="41"/>
  <c r="I140" i="41"/>
  <c r="H140" i="41"/>
  <c r="G140" i="41"/>
  <c r="F140" i="41"/>
  <c r="AB139" i="41"/>
  <c r="AA139" i="41"/>
  <c r="Z139" i="41"/>
  <c r="Y139" i="41"/>
  <c r="X139" i="41"/>
  <c r="W139" i="41"/>
  <c r="V139" i="41"/>
  <c r="U139" i="41"/>
  <c r="T139" i="41"/>
  <c r="S139" i="41"/>
  <c r="R139" i="41"/>
  <c r="Q139" i="41"/>
  <c r="P139" i="41"/>
  <c r="O139" i="41"/>
  <c r="N139" i="41"/>
  <c r="M139" i="41"/>
  <c r="L139" i="41"/>
  <c r="K139" i="41"/>
  <c r="J139" i="41"/>
  <c r="I139" i="41"/>
  <c r="H139" i="41"/>
  <c r="G139" i="41"/>
  <c r="F139" i="41"/>
  <c r="E139" i="41"/>
  <c r="AB138" i="41"/>
  <c r="AA138" i="41"/>
  <c r="Z138" i="41"/>
  <c r="Y138" i="41"/>
  <c r="X138" i="41"/>
  <c r="W138" i="41"/>
  <c r="V138" i="41"/>
  <c r="U138" i="41"/>
  <c r="T138" i="41"/>
  <c r="S138" i="41"/>
  <c r="R138" i="41"/>
  <c r="Q138" i="41"/>
  <c r="P138" i="41"/>
  <c r="O138" i="41"/>
  <c r="N138" i="41"/>
  <c r="M138" i="41"/>
  <c r="L138" i="41"/>
  <c r="K138" i="41"/>
  <c r="J138" i="41"/>
  <c r="I138" i="41"/>
  <c r="H138" i="41"/>
  <c r="G138" i="41"/>
  <c r="F138" i="41"/>
  <c r="E138" i="41"/>
  <c r="E106" i="41"/>
  <c r="AB105" i="41"/>
  <c r="AA105" i="41"/>
  <c r="Z105" i="41"/>
  <c r="Y105" i="41"/>
  <c r="X105" i="41"/>
  <c r="W105" i="41"/>
  <c r="V105" i="41"/>
  <c r="U105" i="41"/>
  <c r="T105" i="41"/>
  <c r="S105" i="41"/>
  <c r="R105" i="41"/>
  <c r="Q105" i="41"/>
  <c r="P105" i="41"/>
  <c r="O105" i="41"/>
  <c r="N105" i="41"/>
  <c r="M105" i="41"/>
  <c r="L105" i="41"/>
  <c r="K105" i="41"/>
  <c r="J105" i="41"/>
  <c r="I105" i="41"/>
  <c r="H105" i="41"/>
  <c r="G105" i="41"/>
  <c r="F105" i="41"/>
  <c r="AB104" i="41"/>
  <c r="AA104" i="41"/>
  <c r="Z104" i="41"/>
  <c r="Y104" i="41"/>
  <c r="X104" i="41"/>
  <c r="W104" i="41"/>
  <c r="V104" i="41"/>
  <c r="U104" i="41"/>
  <c r="T104" i="41"/>
  <c r="S104" i="41"/>
  <c r="R104" i="41"/>
  <c r="Q104" i="41"/>
  <c r="P104" i="41"/>
  <c r="O104" i="41"/>
  <c r="N104" i="41"/>
  <c r="M104" i="41"/>
  <c r="L104" i="41"/>
  <c r="K104" i="41"/>
  <c r="J104" i="41"/>
  <c r="I104" i="41"/>
  <c r="H104" i="41"/>
  <c r="G104" i="41"/>
  <c r="F104" i="41"/>
  <c r="E104" i="41"/>
  <c r="AB103" i="41"/>
  <c r="AA103" i="41"/>
  <c r="Z103" i="41"/>
  <c r="Y103" i="41"/>
  <c r="X103" i="41"/>
  <c r="W103" i="41"/>
  <c r="V103" i="41"/>
  <c r="U103" i="41"/>
  <c r="T103" i="41"/>
  <c r="S103" i="41"/>
  <c r="R103" i="41"/>
  <c r="Q103" i="41"/>
  <c r="P103" i="41"/>
  <c r="O103" i="41"/>
  <c r="N103" i="41"/>
  <c r="M103" i="41"/>
  <c r="L103" i="41"/>
  <c r="K103" i="41"/>
  <c r="J103" i="41"/>
  <c r="I103" i="41"/>
  <c r="H103" i="41"/>
  <c r="G103" i="41"/>
  <c r="F103" i="41"/>
  <c r="E103" i="41"/>
  <c r="E72" i="41"/>
  <c r="AB71" i="41"/>
  <c r="AA71" i="41"/>
  <c r="Z71" i="41"/>
  <c r="Y71" i="41"/>
  <c r="X71" i="41"/>
  <c r="W71" i="41"/>
  <c r="V71" i="41"/>
  <c r="U71" i="41"/>
  <c r="T71" i="41"/>
  <c r="S71" i="41"/>
  <c r="R71" i="41"/>
  <c r="Q71" i="41"/>
  <c r="P71" i="41"/>
  <c r="O71" i="41"/>
  <c r="N71" i="41"/>
  <c r="M71" i="41"/>
  <c r="L71" i="41"/>
  <c r="K71" i="41"/>
  <c r="J71" i="41"/>
  <c r="I71" i="41"/>
  <c r="H71" i="41"/>
  <c r="G71" i="41"/>
  <c r="F71" i="41"/>
  <c r="AB70" i="41"/>
  <c r="AA70" i="41"/>
  <c r="Z70" i="41"/>
  <c r="Y70" i="41"/>
  <c r="X70" i="41"/>
  <c r="W70" i="41"/>
  <c r="V70" i="41"/>
  <c r="U70" i="41"/>
  <c r="T70" i="41"/>
  <c r="S70" i="41"/>
  <c r="R70" i="41"/>
  <c r="Q70" i="41"/>
  <c r="P70" i="41"/>
  <c r="O70" i="41"/>
  <c r="N70" i="41"/>
  <c r="M70" i="41"/>
  <c r="L70" i="41"/>
  <c r="K70" i="41"/>
  <c r="J70" i="41"/>
  <c r="I70" i="41"/>
  <c r="H70" i="41"/>
  <c r="G70" i="41"/>
  <c r="F70" i="41"/>
  <c r="AB69" i="41"/>
  <c r="AA69" i="41"/>
  <c r="Z69" i="41"/>
  <c r="Y69" i="41"/>
  <c r="X69" i="41"/>
  <c r="W69" i="41"/>
  <c r="V69" i="41"/>
  <c r="U69" i="41"/>
  <c r="T69" i="41"/>
  <c r="S69" i="41"/>
  <c r="R69" i="41"/>
  <c r="Q69" i="41"/>
  <c r="P69" i="41"/>
  <c r="O69" i="41"/>
  <c r="N69" i="41"/>
  <c r="M69" i="41"/>
  <c r="L69" i="41"/>
  <c r="K69" i="41"/>
  <c r="J69" i="41"/>
  <c r="I69" i="41"/>
  <c r="H69" i="41"/>
  <c r="G69" i="41"/>
  <c r="F69" i="41"/>
  <c r="E69" i="41"/>
  <c r="E37" i="41"/>
  <c r="AB36" i="41"/>
  <c r="AA36" i="41"/>
  <c r="Z36" i="41"/>
  <c r="Y36" i="41"/>
  <c r="X36" i="41"/>
  <c r="W36" i="41"/>
  <c r="V36" i="41"/>
  <c r="U36" i="41"/>
  <c r="T36" i="41"/>
  <c r="S36" i="41"/>
  <c r="R36" i="41"/>
  <c r="Q36" i="41"/>
  <c r="P36" i="41"/>
  <c r="O36" i="41"/>
  <c r="N36" i="41"/>
  <c r="M36" i="41"/>
  <c r="L36" i="41"/>
  <c r="K36" i="41"/>
  <c r="J36" i="41"/>
  <c r="I36" i="41"/>
  <c r="H36" i="41"/>
  <c r="G36" i="41"/>
  <c r="F36" i="41"/>
  <c r="AB35" i="41"/>
  <c r="AA35" i="41"/>
  <c r="Z35" i="41"/>
  <c r="Y35" i="41"/>
  <c r="X35" i="41"/>
  <c r="W35" i="41"/>
  <c r="V35" i="41"/>
  <c r="U35" i="41"/>
  <c r="T35" i="41"/>
  <c r="S35" i="41"/>
  <c r="R35" i="41"/>
  <c r="Q35" i="41"/>
  <c r="P35" i="41"/>
  <c r="O35" i="41"/>
  <c r="N35" i="41"/>
  <c r="M35" i="41"/>
  <c r="L35" i="41"/>
  <c r="K35" i="41"/>
  <c r="J35" i="41"/>
  <c r="I35" i="41"/>
  <c r="H35" i="41"/>
  <c r="G35" i="41"/>
  <c r="F35" i="41"/>
  <c r="AK381" i="35" l="1"/>
  <c r="AJ381" i="35"/>
  <c r="AI381" i="35"/>
  <c r="AH381" i="35"/>
  <c r="AG381" i="35"/>
  <c r="AF381" i="35"/>
  <c r="AE381" i="35"/>
  <c r="AD381" i="35"/>
  <c r="AC381" i="35"/>
  <c r="AB381" i="35"/>
  <c r="AA381" i="35"/>
  <c r="Z381" i="35"/>
  <c r="Y381" i="35"/>
  <c r="X381" i="35"/>
  <c r="W381" i="35"/>
  <c r="V381" i="35"/>
  <c r="U381" i="35"/>
  <c r="T381" i="35"/>
  <c r="S381" i="35"/>
  <c r="R381" i="35"/>
  <c r="Q381" i="35"/>
  <c r="P381" i="35"/>
  <c r="O381" i="35"/>
  <c r="N381" i="35"/>
  <c r="M381" i="35"/>
  <c r="L381" i="35"/>
  <c r="K381" i="35"/>
  <c r="I381" i="35"/>
  <c r="H381" i="35"/>
  <c r="AK380" i="35"/>
  <c r="AJ380" i="35"/>
  <c r="AI380" i="35"/>
  <c r="AH380" i="35"/>
  <c r="AG380" i="35"/>
  <c r="AF380" i="35"/>
  <c r="AE380" i="35"/>
  <c r="AD380" i="35"/>
  <c r="AC380" i="35"/>
  <c r="AB380" i="35"/>
  <c r="AA380" i="35"/>
  <c r="Z380" i="35"/>
  <c r="Y380" i="35"/>
  <c r="X380" i="35"/>
  <c r="W380" i="35"/>
  <c r="V380" i="35"/>
  <c r="U380" i="35"/>
  <c r="T380" i="35"/>
  <c r="S380" i="35"/>
  <c r="R380" i="35"/>
  <c r="Q380" i="35"/>
  <c r="P380" i="35"/>
  <c r="O380" i="35"/>
  <c r="N380" i="35"/>
  <c r="M380" i="35"/>
  <c r="L380" i="35"/>
  <c r="K380" i="35"/>
  <c r="I380" i="35"/>
  <c r="H380" i="35"/>
  <c r="G383" i="35"/>
  <c r="G380" i="35"/>
  <c r="F380" i="35"/>
  <c r="W381" i="33" l="1"/>
  <c r="N349" i="35" l="1"/>
  <c r="N348" i="35"/>
  <c r="E346" i="36" l="1"/>
  <c r="F346" i="36"/>
  <c r="G346" i="36"/>
  <c r="H346" i="36"/>
  <c r="I346" i="36"/>
  <c r="J346" i="36"/>
  <c r="K346" i="36"/>
  <c r="L346" i="36"/>
  <c r="M346" i="36"/>
  <c r="N346" i="36"/>
  <c r="O346" i="36"/>
  <c r="P346" i="36"/>
  <c r="Q346" i="36"/>
  <c r="R346" i="36"/>
  <c r="S346" i="36"/>
  <c r="T346" i="36"/>
  <c r="U346" i="36"/>
  <c r="V346" i="36"/>
  <c r="W346" i="36"/>
  <c r="X346" i="36"/>
  <c r="Y346" i="36"/>
  <c r="Z346" i="36"/>
  <c r="AA346" i="36"/>
  <c r="AB346" i="36"/>
  <c r="AC346" i="36"/>
  <c r="AD346" i="36"/>
  <c r="F347" i="36"/>
  <c r="G347" i="36"/>
  <c r="H347" i="36"/>
  <c r="I347" i="36"/>
  <c r="J347" i="36"/>
  <c r="K347" i="36"/>
  <c r="L347" i="36"/>
  <c r="M347" i="36"/>
  <c r="N347" i="36"/>
  <c r="O347" i="36"/>
  <c r="P347" i="36"/>
  <c r="Q347" i="36"/>
  <c r="R347" i="36"/>
  <c r="S347" i="36"/>
  <c r="T347" i="36"/>
  <c r="U347" i="36"/>
  <c r="V347" i="36"/>
  <c r="W347" i="36"/>
  <c r="X347" i="36"/>
  <c r="Y347" i="36"/>
  <c r="Z347" i="36"/>
  <c r="AA347" i="36"/>
  <c r="AB347" i="36"/>
  <c r="AD347" i="36"/>
  <c r="F348" i="36"/>
  <c r="G348" i="36"/>
  <c r="H348" i="36"/>
  <c r="I348" i="36"/>
  <c r="J348" i="36"/>
  <c r="K348" i="36"/>
  <c r="L348" i="36"/>
  <c r="M348" i="36"/>
  <c r="N348" i="36"/>
  <c r="O348" i="36"/>
  <c r="P348" i="36"/>
  <c r="Q348" i="36"/>
  <c r="R348" i="36"/>
  <c r="S348" i="36"/>
  <c r="T348" i="36"/>
  <c r="U348" i="36"/>
  <c r="V348" i="36"/>
  <c r="W348" i="36"/>
  <c r="X348" i="36"/>
  <c r="Y348" i="36"/>
  <c r="Z348" i="36"/>
  <c r="AA348" i="36"/>
  <c r="AB348" i="36"/>
  <c r="AD348" i="36"/>
  <c r="G316" i="35" l="1"/>
  <c r="AJ315" i="35"/>
  <c r="AI315" i="35"/>
  <c r="AH315" i="35"/>
  <c r="AG315" i="35"/>
  <c r="AF315" i="35"/>
  <c r="AE315" i="35"/>
  <c r="AD315" i="35"/>
  <c r="AC315" i="35"/>
  <c r="AB315" i="35"/>
  <c r="AA315" i="35"/>
  <c r="Z315" i="35"/>
  <c r="Y315" i="35"/>
  <c r="X315" i="35"/>
  <c r="U315" i="35"/>
  <c r="T315" i="35"/>
  <c r="S315" i="35"/>
  <c r="R315" i="35"/>
  <c r="Q315" i="35"/>
  <c r="P315" i="35"/>
  <c r="O315" i="35"/>
  <c r="M315" i="35"/>
  <c r="L315" i="35"/>
  <c r="K315" i="35"/>
  <c r="I315" i="35"/>
  <c r="H315" i="35"/>
  <c r="AK314" i="35"/>
  <c r="AJ314" i="35"/>
  <c r="AI314" i="35"/>
  <c r="AH314" i="35"/>
  <c r="AG314" i="35"/>
  <c r="AF314" i="35"/>
  <c r="AE314" i="35"/>
  <c r="AD314" i="35"/>
  <c r="AC314" i="35"/>
  <c r="AB314" i="35"/>
  <c r="AA314" i="35"/>
  <c r="Z314" i="35"/>
  <c r="Y314" i="35"/>
  <c r="X314" i="35"/>
  <c r="W314" i="35"/>
  <c r="U314" i="35"/>
  <c r="T314" i="35"/>
  <c r="S314" i="35"/>
  <c r="R314" i="35"/>
  <c r="Q314" i="35"/>
  <c r="P314" i="35"/>
  <c r="O314" i="35"/>
  <c r="N314" i="35"/>
  <c r="M314" i="35"/>
  <c r="L314" i="35"/>
  <c r="K314" i="35"/>
  <c r="I314" i="35"/>
  <c r="H314" i="35"/>
  <c r="AK313" i="35"/>
  <c r="AJ313" i="35"/>
  <c r="AI313" i="35"/>
  <c r="AH313" i="35"/>
  <c r="AG313" i="35"/>
  <c r="AF313" i="35"/>
  <c r="AE313" i="35"/>
  <c r="AD313" i="35"/>
  <c r="AC313" i="35"/>
  <c r="AB313" i="35"/>
  <c r="AA313" i="35"/>
  <c r="Z313" i="35"/>
  <c r="Y313" i="35"/>
  <c r="X313" i="35"/>
  <c r="W313" i="35"/>
  <c r="V313" i="35"/>
  <c r="U313" i="35"/>
  <c r="T313" i="35"/>
  <c r="S313" i="35"/>
  <c r="R313" i="35"/>
  <c r="Q313" i="35"/>
  <c r="P313" i="35"/>
  <c r="O313" i="35"/>
  <c r="N313" i="35"/>
  <c r="M313" i="35"/>
  <c r="L313" i="35"/>
  <c r="K313" i="35"/>
  <c r="I313" i="35"/>
  <c r="H313" i="35"/>
  <c r="G313" i="35"/>
  <c r="F313" i="35"/>
  <c r="G316" i="33"/>
  <c r="AJ315" i="33"/>
  <c r="AI315" i="33"/>
  <c r="AH315" i="33"/>
  <c r="AG315" i="33"/>
  <c r="AF315" i="33"/>
  <c r="AE315" i="33"/>
  <c r="AD315" i="33"/>
  <c r="AC315" i="33"/>
  <c r="AB315" i="33"/>
  <c r="AA315" i="33"/>
  <c r="Z315" i="33"/>
  <c r="Y315" i="33"/>
  <c r="X315" i="33"/>
  <c r="U315" i="33"/>
  <c r="T315" i="33"/>
  <c r="S315" i="33"/>
  <c r="R315" i="33"/>
  <c r="Q315" i="33"/>
  <c r="P315" i="33"/>
  <c r="O315" i="33"/>
  <c r="M315" i="33"/>
  <c r="L315" i="33"/>
  <c r="K315" i="33"/>
  <c r="I315" i="33"/>
  <c r="H315" i="33"/>
  <c r="AK314" i="33"/>
  <c r="AJ314" i="33"/>
  <c r="AI314" i="33"/>
  <c r="AH314" i="33"/>
  <c r="AG314" i="33"/>
  <c r="AF314" i="33"/>
  <c r="AE314" i="33"/>
  <c r="AD314" i="33"/>
  <c r="AC314" i="33"/>
  <c r="AB314" i="33"/>
  <c r="AA314" i="33"/>
  <c r="Z314" i="33"/>
  <c r="Y314" i="33"/>
  <c r="X314" i="33"/>
  <c r="W314" i="33"/>
  <c r="U314" i="33"/>
  <c r="T314" i="33"/>
  <c r="S314" i="33"/>
  <c r="R314" i="33"/>
  <c r="Q314" i="33"/>
  <c r="P314" i="33"/>
  <c r="O314" i="33"/>
  <c r="M314" i="33"/>
  <c r="L314" i="33"/>
  <c r="K314" i="33"/>
  <c r="I314" i="33"/>
  <c r="H314" i="33"/>
  <c r="AK313" i="33"/>
  <c r="AJ313" i="33"/>
  <c r="AI313" i="33"/>
  <c r="AH313" i="33"/>
  <c r="AG313" i="33"/>
  <c r="AF313" i="33"/>
  <c r="AE313" i="33"/>
  <c r="AD313" i="33"/>
  <c r="AC313" i="33"/>
  <c r="AB313" i="33"/>
  <c r="AA313" i="33"/>
  <c r="Z313" i="33"/>
  <c r="Y313" i="33"/>
  <c r="X313" i="33"/>
  <c r="W313" i="33"/>
  <c r="V313" i="33"/>
  <c r="U313" i="33"/>
  <c r="T313" i="33"/>
  <c r="S313" i="33"/>
  <c r="R313" i="33"/>
  <c r="Q313" i="33"/>
  <c r="P313" i="33"/>
  <c r="O313" i="33"/>
  <c r="M313" i="33"/>
  <c r="L313" i="33"/>
  <c r="K313" i="33"/>
  <c r="I313" i="33"/>
  <c r="H313" i="33"/>
  <c r="G313" i="33"/>
  <c r="AC314" i="36"/>
  <c r="E314" i="36"/>
  <c r="AD313" i="36"/>
  <c r="AB313" i="36"/>
  <c r="AA313" i="36"/>
  <c r="Z313" i="36"/>
  <c r="Y313" i="36"/>
  <c r="X313" i="36"/>
  <c r="W313" i="36"/>
  <c r="V313" i="36"/>
  <c r="U313" i="36"/>
  <c r="T313" i="36"/>
  <c r="S313" i="36"/>
  <c r="R313" i="36"/>
  <c r="Q313" i="36"/>
  <c r="P313" i="36"/>
  <c r="O313" i="36"/>
  <c r="N313" i="36"/>
  <c r="M313" i="36"/>
  <c r="L313" i="36"/>
  <c r="K313" i="36"/>
  <c r="J313" i="36"/>
  <c r="I313" i="36"/>
  <c r="H313" i="36"/>
  <c r="G313" i="36"/>
  <c r="F313" i="36"/>
  <c r="AD312" i="36"/>
  <c r="AB312" i="36"/>
  <c r="AA312" i="36"/>
  <c r="Z312" i="36"/>
  <c r="Y312" i="36"/>
  <c r="X312" i="36"/>
  <c r="W312" i="36"/>
  <c r="V312" i="36"/>
  <c r="U312" i="36"/>
  <c r="T312" i="36"/>
  <c r="S312" i="36"/>
  <c r="R312" i="36"/>
  <c r="Q312" i="36"/>
  <c r="P312" i="36"/>
  <c r="O312" i="36"/>
  <c r="N312" i="36"/>
  <c r="M312" i="36"/>
  <c r="L312" i="36"/>
  <c r="K312" i="36"/>
  <c r="J312" i="36"/>
  <c r="I312" i="36"/>
  <c r="H312" i="36"/>
  <c r="G312" i="36"/>
  <c r="F312" i="36"/>
  <c r="AD311" i="36"/>
  <c r="AC311" i="36"/>
  <c r="AB311" i="36"/>
  <c r="AA311" i="36"/>
  <c r="Z311" i="36"/>
  <c r="Y311" i="36"/>
  <c r="X311" i="36"/>
  <c r="W311" i="36"/>
  <c r="V311" i="36"/>
  <c r="U311" i="36"/>
  <c r="T311" i="36"/>
  <c r="S311" i="36"/>
  <c r="R311" i="36"/>
  <c r="Q311" i="36"/>
  <c r="P311" i="36"/>
  <c r="O311" i="36"/>
  <c r="N311" i="36"/>
  <c r="M311" i="36"/>
  <c r="L311" i="36"/>
  <c r="K311" i="36"/>
  <c r="J311" i="36"/>
  <c r="I311" i="36"/>
  <c r="H311" i="36"/>
  <c r="G311" i="36"/>
  <c r="F311" i="36"/>
  <c r="E311" i="36"/>
  <c r="H271" i="39"/>
  <c r="C239" i="39"/>
  <c r="C238" i="39"/>
  <c r="N245" i="35"/>
  <c r="N244" i="35"/>
  <c r="W245" i="33"/>
  <c r="C206" i="39"/>
  <c r="C205" i="39"/>
  <c r="C204" i="39"/>
  <c r="AH209" i="35"/>
  <c r="AH210" i="35"/>
  <c r="AH211" i="35"/>
  <c r="N210" i="35"/>
  <c r="N209" i="35"/>
  <c r="C171" i="39"/>
  <c r="D171" i="39"/>
  <c r="E171" i="39"/>
  <c r="F171" i="39"/>
  <c r="G171" i="39"/>
  <c r="H171" i="39"/>
  <c r="C172" i="39"/>
  <c r="D172" i="39"/>
  <c r="F172" i="39"/>
  <c r="G172" i="39"/>
  <c r="H172" i="39"/>
  <c r="C173" i="39"/>
  <c r="D173" i="39"/>
  <c r="E173" i="39"/>
  <c r="F173" i="39"/>
  <c r="G173" i="39"/>
  <c r="H173" i="39"/>
  <c r="N141" i="35"/>
  <c r="N176" i="35"/>
  <c r="N175" i="35"/>
  <c r="S175" i="36"/>
  <c r="AC416" i="36"/>
  <c r="E416" i="36"/>
  <c r="AD415" i="36"/>
  <c r="AB415" i="36"/>
  <c r="AA415" i="36"/>
  <c r="Z415" i="36"/>
  <c r="Y415" i="36"/>
  <c r="X415" i="36"/>
  <c r="W415" i="36"/>
  <c r="V415" i="36"/>
  <c r="U415" i="36"/>
  <c r="T415" i="36"/>
  <c r="S415" i="36"/>
  <c r="R415" i="36"/>
  <c r="Q415" i="36"/>
  <c r="P415" i="36"/>
  <c r="O415" i="36"/>
  <c r="N415" i="36"/>
  <c r="M415" i="36"/>
  <c r="L415" i="36"/>
  <c r="K415" i="36"/>
  <c r="J415" i="36"/>
  <c r="I415" i="36"/>
  <c r="H415" i="36"/>
  <c r="G415" i="36"/>
  <c r="F415" i="36"/>
  <c r="AD414" i="36"/>
  <c r="AB414" i="36"/>
  <c r="AA414" i="36"/>
  <c r="Z414" i="36"/>
  <c r="Y414" i="36"/>
  <c r="X414" i="36"/>
  <c r="W414" i="36"/>
  <c r="V414" i="36"/>
  <c r="U414" i="36"/>
  <c r="T414" i="36"/>
  <c r="S414" i="36"/>
  <c r="R414" i="36"/>
  <c r="Q414" i="36"/>
  <c r="P414" i="36"/>
  <c r="O414" i="36"/>
  <c r="N414" i="36"/>
  <c r="M414" i="36"/>
  <c r="L414" i="36"/>
  <c r="K414" i="36"/>
  <c r="J414" i="36"/>
  <c r="I414" i="36"/>
  <c r="H414" i="36"/>
  <c r="G414" i="36"/>
  <c r="F414" i="36"/>
  <c r="AD413" i="36"/>
  <c r="AC413" i="36"/>
  <c r="AB413" i="36"/>
  <c r="AA413" i="36"/>
  <c r="Z413" i="36"/>
  <c r="Y413" i="36"/>
  <c r="X413" i="36"/>
  <c r="W413" i="36"/>
  <c r="V413" i="36"/>
  <c r="U413" i="36"/>
  <c r="T413" i="36"/>
  <c r="S413" i="36"/>
  <c r="R413" i="36"/>
  <c r="Q413" i="36"/>
  <c r="P413" i="36"/>
  <c r="O413" i="36"/>
  <c r="N413" i="36"/>
  <c r="M413" i="36"/>
  <c r="L413" i="36"/>
  <c r="K413" i="36"/>
  <c r="J413" i="36"/>
  <c r="I413" i="36"/>
  <c r="H413" i="36"/>
  <c r="G413" i="36"/>
  <c r="F413" i="36"/>
  <c r="E413" i="36"/>
  <c r="C150" i="33"/>
  <c r="G178" i="33"/>
  <c r="AJ177" i="33"/>
  <c r="AI177" i="33"/>
  <c r="AH177" i="33"/>
  <c r="AG177" i="33"/>
  <c r="AF177" i="33"/>
  <c r="AE177" i="33"/>
  <c r="AD177" i="33"/>
  <c r="AC177" i="33"/>
  <c r="AB177" i="33"/>
  <c r="AA177" i="33"/>
  <c r="Z177" i="33"/>
  <c r="Y177" i="33"/>
  <c r="X177" i="33"/>
  <c r="U177" i="33"/>
  <c r="T177" i="33"/>
  <c r="S177" i="33"/>
  <c r="R177" i="33"/>
  <c r="Q177" i="33"/>
  <c r="P177" i="33"/>
  <c r="O177" i="33"/>
  <c r="M177" i="33"/>
  <c r="L177" i="33"/>
  <c r="K177" i="33"/>
  <c r="I177" i="33"/>
  <c r="H177" i="33"/>
  <c r="AK176" i="33"/>
  <c r="AJ176" i="33"/>
  <c r="AI176" i="33"/>
  <c r="AH176" i="33"/>
  <c r="AG176" i="33"/>
  <c r="AF176" i="33"/>
  <c r="AE176" i="33"/>
  <c r="AD176" i="33"/>
  <c r="AC176" i="33"/>
  <c r="AB176" i="33"/>
  <c r="AA176" i="33"/>
  <c r="Z176" i="33"/>
  <c r="Y176" i="33"/>
  <c r="X176" i="33"/>
  <c r="W176" i="33"/>
  <c r="V176" i="33"/>
  <c r="U176" i="33"/>
  <c r="T176" i="33"/>
  <c r="S176" i="33"/>
  <c r="R176" i="33"/>
  <c r="Q176" i="33"/>
  <c r="P176" i="33"/>
  <c r="O176" i="33"/>
  <c r="M176" i="33"/>
  <c r="L176" i="33"/>
  <c r="K176" i="33"/>
  <c r="I176" i="33"/>
  <c r="H176" i="33"/>
  <c r="AK175" i="33"/>
  <c r="AJ175" i="33"/>
  <c r="AI175" i="33"/>
  <c r="AH175" i="33"/>
  <c r="AG175" i="33"/>
  <c r="AF175" i="33"/>
  <c r="AE175" i="33"/>
  <c r="AD175" i="33"/>
  <c r="AC175" i="33"/>
  <c r="AB175" i="33"/>
  <c r="AA175" i="33"/>
  <c r="Z175" i="33"/>
  <c r="Y175" i="33"/>
  <c r="X175" i="33"/>
  <c r="W175" i="33"/>
  <c r="V175" i="33"/>
  <c r="U175" i="33"/>
  <c r="T175" i="33"/>
  <c r="S175" i="33"/>
  <c r="R175" i="33"/>
  <c r="Q175" i="33"/>
  <c r="P175" i="33"/>
  <c r="O175" i="33"/>
  <c r="M175" i="33"/>
  <c r="L175" i="33"/>
  <c r="K175" i="33"/>
  <c r="I175" i="33"/>
  <c r="H175" i="33"/>
  <c r="G175" i="33"/>
  <c r="F175" i="33"/>
  <c r="G212" i="33"/>
  <c r="AJ211" i="33"/>
  <c r="AI211" i="33"/>
  <c r="AH211" i="33"/>
  <c r="AG211" i="33"/>
  <c r="AF211" i="33"/>
  <c r="AE211" i="33"/>
  <c r="AD211" i="33"/>
  <c r="AC211" i="33"/>
  <c r="AB211" i="33"/>
  <c r="AA211" i="33"/>
  <c r="Z211" i="33"/>
  <c r="Y211" i="33"/>
  <c r="X211" i="33"/>
  <c r="U211" i="33"/>
  <c r="T211" i="33"/>
  <c r="S211" i="33"/>
  <c r="R211" i="33"/>
  <c r="Q211" i="33"/>
  <c r="P211" i="33"/>
  <c r="O211" i="33"/>
  <c r="M211" i="33"/>
  <c r="L211" i="33"/>
  <c r="K211" i="33"/>
  <c r="I211" i="33"/>
  <c r="H211" i="33"/>
  <c r="AK210" i="33"/>
  <c r="AJ210" i="33"/>
  <c r="AI210" i="33"/>
  <c r="AH210" i="33"/>
  <c r="AG210" i="33"/>
  <c r="AF210" i="33"/>
  <c r="AE210" i="33"/>
  <c r="AD210" i="33"/>
  <c r="AC210" i="33"/>
  <c r="AB210" i="33"/>
  <c r="AA210" i="33"/>
  <c r="Z210" i="33"/>
  <c r="Y210" i="33"/>
  <c r="X210" i="33"/>
  <c r="W210" i="33"/>
  <c r="V210" i="33"/>
  <c r="U210" i="33"/>
  <c r="T210" i="33"/>
  <c r="S210" i="33"/>
  <c r="R210" i="33"/>
  <c r="Q210" i="33"/>
  <c r="P210" i="33"/>
  <c r="O210" i="33"/>
  <c r="M210" i="33"/>
  <c r="L210" i="33"/>
  <c r="K210" i="33"/>
  <c r="I210" i="33"/>
  <c r="H210" i="33"/>
  <c r="AK209" i="33"/>
  <c r="AJ209" i="33"/>
  <c r="AI209" i="33"/>
  <c r="AH209" i="33"/>
  <c r="AG209" i="33"/>
  <c r="AF209" i="33"/>
  <c r="AE209" i="33"/>
  <c r="AD209" i="33"/>
  <c r="AC209" i="33"/>
  <c r="AB209" i="33"/>
  <c r="AA209" i="33"/>
  <c r="Z209" i="33"/>
  <c r="Y209" i="33"/>
  <c r="X209" i="33"/>
  <c r="W209" i="33"/>
  <c r="V209" i="33"/>
  <c r="U209" i="33"/>
  <c r="T209" i="33"/>
  <c r="S209" i="33"/>
  <c r="R209" i="33"/>
  <c r="Q209" i="33"/>
  <c r="P209" i="33"/>
  <c r="O209" i="33"/>
  <c r="M209" i="33"/>
  <c r="L209" i="33"/>
  <c r="K209" i="33"/>
  <c r="I209" i="33"/>
  <c r="H209" i="33"/>
  <c r="G209" i="33"/>
  <c r="F209" i="33"/>
  <c r="H107" i="33"/>
  <c r="E139" i="39"/>
  <c r="E138" i="39"/>
  <c r="E137" i="39"/>
  <c r="D139" i="39"/>
  <c r="D138" i="39"/>
  <c r="D137" i="39"/>
  <c r="C139" i="39"/>
  <c r="C138" i="39"/>
  <c r="C137" i="39"/>
  <c r="AC141" i="36"/>
  <c r="V141" i="35"/>
  <c r="N140" i="35"/>
  <c r="W141" i="33"/>
  <c r="W140" i="33"/>
  <c r="V141" i="33"/>
  <c r="V72" i="33"/>
  <c r="W72" i="33"/>
  <c r="V106" i="33"/>
  <c r="W106" i="33"/>
  <c r="G74" i="33"/>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208" i="35"/>
  <c r="C207" i="35"/>
  <c r="C206" i="35"/>
  <c r="C205" i="35"/>
  <c r="C204" i="35"/>
  <c r="C203" i="35"/>
  <c r="C202" i="35"/>
  <c r="C201" i="35"/>
  <c r="C200" i="35"/>
  <c r="C199" i="35"/>
  <c r="C198" i="35"/>
  <c r="C197" i="35"/>
  <c r="C196" i="35"/>
  <c r="C195" i="35"/>
  <c r="C194" i="35"/>
  <c r="C193" i="35"/>
  <c r="C192" i="35"/>
  <c r="C191" i="35"/>
  <c r="C190" i="35"/>
  <c r="C189" i="35"/>
  <c r="C188" i="35"/>
  <c r="C187" i="35"/>
  <c r="C186" i="35"/>
  <c r="C185" i="35"/>
  <c r="C184" i="35"/>
  <c r="C183" i="35"/>
  <c r="C182" i="35"/>
  <c r="C181" i="35"/>
  <c r="C180" i="35"/>
  <c r="C179" i="35"/>
  <c r="C277" i="35"/>
  <c r="C276" i="35"/>
  <c r="C275" i="35"/>
  <c r="C274" i="35"/>
  <c r="C273" i="35"/>
  <c r="C272" i="35"/>
  <c r="C271" i="35"/>
  <c r="C270" i="35"/>
  <c r="C269" i="35"/>
  <c r="C268" i="35"/>
  <c r="C267" i="35"/>
  <c r="C266" i="35"/>
  <c r="C265" i="35"/>
  <c r="C264" i="35"/>
  <c r="C263" i="35"/>
  <c r="C262" i="35"/>
  <c r="C261" i="35"/>
  <c r="C260" i="35"/>
  <c r="C259" i="35"/>
  <c r="C258" i="35"/>
  <c r="C257" i="35"/>
  <c r="C256" i="35"/>
  <c r="C255" i="35"/>
  <c r="C254" i="35"/>
  <c r="C253" i="35"/>
  <c r="C252" i="35"/>
  <c r="C251" i="35"/>
  <c r="C250" i="35"/>
  <c r="C249" i="35"/>
  <c r="C248" i="35"/>
  <c r="C379" i="35"/>
  <c r="C378" i="35"/>
  <c r="C377" i="35"/>
  <c r="C376" i="35"/>
  <c r="C375" i="35"/>
  <c r="C374" i="35"/>
  <c r="C373" i="35"/>
  <c r="C372" i="35"/>
  <c r="C371" i="35"/>
  <c r="C370" i="35"/>
  <c r="C369" i="35"/>
  <c r="C368" i="35"/>
  <c r="C367" i="35"/>
  <c r="C366" i="35"/>
  <c r="C365" i="35"/>
  <c r="C364" i="35"/>
  <c r="C363" i="35"/>
  <c r="C362" i="35"/>
  <c r="C361" i="35"/>
  <c r="C360" i="35"/>
  <c r="C359" i="35"/>
  <c r="C358" i="35"/>
  <c r="C357" i="35"/>
  <c r="C356" i="35"/>
  <c r="C355" i="35"/>
  <c r="C354" i="35"/>
  <c r="C353" i="35"/>
  <c r="C352" i="35"/>
  <c r="C414" i="35"/>
  <c r="C413" i="35"/>
  <c r="C412" i="35"/>
  <c r="C411" i="35"/>
  <c r="C410" i="35"/>
  <c r="C409" i="35"/>
  <c r="C408" i="35"/>
  <c r="C407" i="35"/>
  <c r="C406" i="35"/>
  <c r="C405" i="35"/>
  <c r="C404" i="35"/>
  <c r="C403" i="35"/>
  <c r="C402" i="35"/>
  <c r="C401" i="35"/>
  <c r="C400" i="35"/>
  <c r="C399" i="35"/>
  <c r="C398" i="35"/>
  <c r="C397" i="35"/>
  <c r="C396" i="35"/>
  <c r="C395" i="35"/>
  <c r="C394" i="35"/>
  <c r="C393" i="35"/>
  <c r="C392" i="35"/>
  <c r="C391" i="35"/>
  <c r="C390" i="35"/>
  <c r="C389" i="35"/>
  <c r="C388" i="35"/>
  <c r="C387" i="35"/>
  <c r="C386" i="35"/>
  <c r="C385" i="35"/>
  <c r="C384" i="35"/>
  <c r="C347" i="35"/>
  <c r="C346" i="35"/>
  <c r="C345" i="35"/>
  <c r="C344" i="35"/>
  <c r="C343" i="35"/>
  <c r="C342" i="35"/>
  <c r="C341" i="35"/>
  <c r="C340" i="35"/>
  <c r="C339" i="35"/>
  <c r="C338" i="35"/>
  <c r="C337" i="35"/>
  <c r="C336" i="35"/>
  <c r="C335" i="35"/>
  <c r="C334" i="35"/>
  <c r="C333" i="35"/>
  <c r="C332" i="35"/>
  <c r="C331" i="35"/>
  <c r="C330" i="35"/>
  <c r="C329" i="35"/>
  <c r="C328" i="35"/>
  <c r="C327" i="35"/>
  <c r="C326" i="35"/>
  <c r="C325" i="35"/>
  <c r="C324" i="35"/>
  <c r="C323" i="35"/>
  <c r="C322" i="35"/>
  <c r="C321" i="35"/>
  <c r="C320" i="35"/>
  <c r="C319" i="35"/>
  <c r="C318" i="35"/>
  <c r="C317" i="35"/>
  <c r="C312" i="35"/>
  <c r="C311" i="35"/>
  <c r="C310" i="35"/>
  <c r="C309" i="35"/>
  <c r="C308" i="35"/>
  <c r="C307" i="35"/>
  <c r="C306" i="35"/>
  <c r="C305" i="35"/>
  <c r="C304" i="35"/>
  <c r="C303" i="35"/>
  <c r="C302" i="35"/>
  <c r="C301" i="35"/>
  <c r="C300" i="35"/>
  <c r="C299" i="35"/>
  <c r="C298" i="35"/>
  <c r="C297" i="35"/>
  <c r="C296" i="35"/>
  <c r="C295" i="35"/>
  <c r="C294" i="35"/>
  <c r="C293" i="35"/>
  <c r="C292" i="35"/>
  <c r="C291" i="35"/>
  <c r="C290" i="35"/>
  <c r="C289" i="35"/>
  <c r="C288" i="35"/>
  <c r="C287" i="35"/>
  <c r="C286" i="35"/>
  <c r="C285" i="35"/>
  <c r="C284" i="35"/>
  <c r="C283" i="35"/>
  <c r="C282" i="35"/>
  <c r="C243" i="35"/>
  <c r="C242" i="35"/>
  <c r="C241" i="35"/>
  <c r="C240" i="35"/>
  <c r="C239" i="35"/>
  <c r="C238" i="35"/>
  <c r="C237" i="35"/>
  <c r="C236" i="35"/>
  <c r="C235" i="35"/>
  <c r="C234" i="35"/>
  <c r="C233" i="35"/>
  <c r="C232" i="35"/>
  <c r="C231" i="35"/>
  <c r="C230" i="35"/>
  <c r="C229" i="35"/>
  <c r="C228" i="35"/>
  <c r="C227" i="35"/>
  <c r="C226" i="35"/>
  <c r="C225" i="35"/>
  <c r="C224" i="35"/>
  <c r="C223" i="35"/>
  <c r="C222" i="35"/>
  <c r="C221" i="35"/>
  <c r="C220" i="35"/>
  <c r="C219" i="35"/>
  <c r="C218" i="35"/>
  <c r="C217" i="35"/>
  <c r="C216" i="35"/>
  <c r="C215" i="35"/>
  <c r="C214" i="35"/>
  <c r="C213"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51" i="35"/>
  <c r="C150" i="35"/>
  <c r="C149" i="35"/>
  <c r="C148" i="35"/>
  <c r="C147" i="35"/>
  <c r="C146" i="35"/>
  <c r="C145" i="35"/>
  <c r="C144" i="35"/>
  <c r="C139" i="35"/>
  <c r="C138" i="35"/>
  <c r="C137" i="35"/>
  <c r="C136" i="35"/>
  <c r="C135" i="35"/>
  <c r="C134" i="35"/>
  <c r="C133" i="35"/>
  <c r="C132" i="35"/>
  <c r="C131" i="35"/>
  <c r="C130" i="35"/>
  <c r="C129" i="35"/>
  <c r="C128" i="35"/>
  <c r="C127" i="35"/>
  <c r="C126" i="35"/>
  <c r="C125" i="35"/>
  <c r="C124" i="35"/>
  <c r="C123" i="35"/>
  <c r="C122" i="35"/>
  <c r="C121" i="35"/>
  <c r="C120" i="35"/>
  <c r="C119" i="35"/>
  <c r="C118" i="35"/>
  <c r="C117" i="35"/>
  <c r="C116" i="35"/>
  <c r="C115" i="35"/>
  <c r="C114" i="35"/>
  <c r="C113" i="35"/>
  <c r="C112" i="35"/>
  <c r="C111" i="35"/>
  <c r="C110" i="35"/>
  <c r="C109" i="35"/>
  <c r="C414" i="33"/>
  <c r="C413" i="33"/>
  <c r="C412" i="33"/>
  <c r="C411" i="33"/>
  <c r="C410" i="33"/>
  <c r="C409" i="33"/>
  <c r="C408" i="33"/>
  <c r="C407" i="33"/>
  <c r="C406" i="33"/>
  <c r="C405" i="33"/>
  <c r="C404" i="33"/>
  <c r="C403" i="33"/>
  <c r="C402" i="33"/>
  <c r="C401" i="33"/>
  <c r="C400" i="33"/>
  <c r="C399" i="33"/>
  <c r="C398" i="33"/>
  <c r="C397" i="33"/>
  <c r="C396" i="33"/>
  <c r="C395" i="33"/>
  <c r="C394" i="33"/>
  <c r="C393" i="33"/>
  <c r="C392" i="33"/>
  <c r="C391" i="33"/>
  <c r="C390" i="33"/>
  <c r="C389" i="33"/>
  <c r="C388" i="33"/>
  <c r="C387" i="33"/>
  <c r="C386" i="33"/>
  <c r="C385" i="33"/>
  <c r="C384" i="33"/>
  <c r="C379" i="33"/>
  <c r="C378" i="33"/>
  <c r="C377" i="33"/>
  <c r="C376" i="33"/>
  <c r="C375" i="33"/>
  <c r="C374" i="33"/>
  <c r="C373" i="33"/>
  <c r="C372" i="33"/>
  <c r="C371" i="33"/>
  <c r="C370" i="33"/>
  <c r="C369" i="33"/>
  <c r="C368" i="33"/>
  <c r="C367" i="33"/>
  <c r="C366" i="33"/>
  <c r="C365" i="33"/>
  <c r="C364" i="33"/>
  <c r="C363" i="33"/>
  <c r="C362" i="33"/>
  <c r="C361" i="33"/>
  <c r="C360" i="33"/>
  <c r="C359" i="33"/>
  <c r="C358" i="33"/>
  <c r="C357" i="33"/>
  <c r="C356" i="33"/>
  <c r="C355" i="33"/>
  <c r="C354" i="33"/>
  <c r="C353" i="33"/>
  <c r="C352" i="33"/>
  <c r="C347" i="33"/>
  <c r="C346" i="33"/>
  <c r="C345" i="33"/>
  <c r="C344" i="33"/>
  <c r="C343" i="33"/>
  <c r="C342" i="33"/>
  <c r="C341" i="33"/>
  <c r="C340" i="33"/>
  <c r="C339" i="33"/>
  <c r="C338" i="33"/>
  <c r="C337" i="33"/>
  <c r="C336" i="33"/>
  <c r="C335" i="33"/>
  <c r="C334" i="33"/>
  <c r="C333" i="33"/>
  <c r="C332" i="33"/>
  <c r="C331" i="33"/>
  <c r="C330" i="33"/>
  <c r="C329" i="33"/>
  <c r="C328" i="33"/>
  <c r="C327" i="33"/>
  <c r="C326" i="33"/>
  <c r="C325" i="33"/>
  <c r="C324" i="33"/>
  <c r="C323" i="33"/>
  <c r="C322" i="33"/>
  <c r="C321" i="33"/>
  <c r="C320" i="33"/>
  <c r="C319" i="33"/>
  <c r="C318" i="33"/>
  <c r="C317" i="33"/>
  <c r="C312" i="33"/>
  <c r="C311" i="33"/>
  <c r="C310" i="33"/>
  <c r="C309" i="33"/>
  <c r="C308" i="33"/>
  <c r="C307" i="33"/>
  <c r="C306" i="33"/>
  <c r="C305" i="33"/>
  <c r="C304" i="33"/>
  <c r="C303" i="33"/>
  <c r="C302" i="33"/>
  <c r="C301" i="33"/>
  <c r="C300" i="33"/>
  <c r="C299" i="33"/>
  <c r="C298" i="33"/>
  <c r="C297" i="33"/>
  <c r="C296" i="33"/>
  <c r="C295" i="33"/>
  <c r="C294" i="33"/>
  <c r="C293" i="33"/>
  <c r="C292" i="33"/>
  <c r="C291" i="33"/>
  <c r="C290" i="33"/>
  <c r="C289" i="33"/>
  <c r="C288" i="33"/>
  <c r="C287" i="33"/>
  <c r="C286" i="33"/>
  <c r="C285" i="33"/>
  <c r="C284" i="33"/>
  <c r="C283" i="33"/>
  <c r="C282" i="33"/>
  <c r="C243" i="33"/>
  <c r="C277" i="33"/>
  <c r="C276" i="33"/>
  <c r="C275" i="33"/>
  <c r="C274" i="33"/>
  <c r="C273" i="33"/>
  <c r="C272" i="33"/>
  <c r="C271" i="33"/>
  <c r="C270" i="33"/>
  <c r="C269" i="33"/>
  <c r="C268" i="33"/>
  <c r="C267" i="33"/>
  <c r="C266" i="33"/>
  <c r="C265" i="33"/>
  <c r="C264" i="33"/>
  <c r="C263" i="33"/>
  <c r="C262" i="33"/>
  <c r="C261" i="33"/>
  <c r="C260" i="33"/>
  <c r="C259" i="33"/>
  <c r="C258" i="33"/>
  <c r="C257" i="33"/>
  <c r="C256" i="33"/>
  <c r="C255" i="33"/>
  <c r="C254" i="33"/>
  <c r="C253" i="33"/>
  <c r="C252" i="33"/>
  <c r="C251" i="33"/>
  <c r="C250" i="33"/>
  <c r="C249" i="33"/>
  <c r="C248"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49" i="33"/>
  <c r="C148" i="33"/>
  <c r="C147" i="33"/>
  <c r="C146" i="33"/>
  <c r="C145" i="33"/>
  <c r="C144"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109"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AC37" i="36"/>
  <c r="E37" i="36"/>
  <c r="AB36" i="36"/>
  <c r="AA36" i="36"/>
  <c r="Z36" i="36"/>
  <c r="Y36" i="36"/>
  <c r="X36" i="36"/>
  <c r="W36" i="36"/>
  <c r="V36" i="36"/>
  <c r="U36" i="36"/>
  <c r="T36" i="36"/>
  <c r="S36" i="36"/>
  <c r="R36" i="36"/>
  <c r="Q36" i="36"/>
  <c r="P36" i="36"/>
  <c r="O36" i="36"/>
  <c r="N36" i="36"/>
  <c r="M36" i="36"/>
  <c r="L36" i="36"/>
  <c r="K36" i="36"/>
  <c r="J36" i="36"/>
  <c r="I36" i="36"/>
  <c r="H36" i="36"/>
  <c r="G36" i="36"/>
  <c r="F36" i="36"/>
  <c r="AB35" i="36"/>
  <c r="AA35" i="36"/>
  <c r="Z35" i="36"/>
  <c r="Y35" i="36"/>
  <c r="X35" i="36"/>
  <c r="W35" i="36"/>
  <c r="V35" i="36"/>
  <c r="U35" i="36"/>
  <c r="T35" i="36"/>
  <c r="S35" i="36"/>
  <c r="R35" i="36"/>
  <c r="Q35" i="36"/>
  <c r="P35" i="36"/>
  <c r="O35" i="36"/>
  <c r="N35" i="36"/>
  <c r="M35" i="36"/>
  <c r="L35" i="36"/>
  <c r="K35" i="36"/>
  <c r="J35" i="36"/>
  <c r="I35" i="36"/>
  <c r="H35" i="36"/>
  <c r="G35" i="36"/>
  <c r="F35" i="36"/>
  <c r="AC34" i="36"/>
  <c r="AB34" i="36"/>
  <c r="AA34" i="36"/>
  <c r="Z34" i="36"/>
  <c r="Y34" i="36"/>
  <c r="X34" i="36"/>
  <c r="W34" i="36"/>
  <c r="V34" i="36"/>
  <c r="U34" i="36"/>
  <c r="T34" i="36"/>
  <c r="S34" i="36"/>
  <c r="R34" i="36"/>
  <c r="Q34" i="36"/>
  <c r="P34" i="36"/>
  <c r="O34" i="36"/>
  <c r="N34" i="36"/>
  <c r="M34" i="36"/>
  <c r="L34" i="36"/>
  <c r="K34" i="36"/>
  <c r="J34" i="36"/>
  <c r="I34" i="36"/>
  <c r="H34" i="36"/>
  <c r="G34" i="36"/>
  <c r="F34" i="36"/>
  <c r="E34" i="36"/>
  <c r="AC349" i="36"/>
  <c r="E349" i="36"/>
  <c r="AC245" i="36"/>
  <c r="E245" i="36"/>
  <c r="AD244" i="36"/>
  <c r="AB244" i="36"/>
  <c r="AA244" i="36"/>
  <c r="Z244" i="36"/>
  <c r="Y244" i="36"/>
  <c r="X244" i="36"/>
  <c r="W244" i="36"/>
  <c r="V244" i="36"/>
  <c r="U244" i="36"/>
  <c r="T244" i="36"/>
  <c r="S244" i="36"/>
  <c r="R244" i="36"/>
  <c r="Q244" i="36"/>
  <c r="P244" i="36"/>
  <c r="O244" i="36"/>
  <c r="N244" i="36"/>
  <c r="M244" i="36"/>
  <c r="L244" i="36"/>
  <c r="K244" i="36"/>
  <c r="J244" i="36"/>
  <c r="I244" i="36"/>
  <c r="H244" i="36"/>
  <c r="G244" i="36"/>
  <c r="F244" i="36"/>
  <c r="AD243" i="36"/>
  <c r="AB243" i="36"/>
  <c r="AA243" i="36"/>
  <c r="Z243" i="36"/>
  <c r="Y243" i="36"/>
  <c r="X243" i="36"/>
  <c r="W243" i="36"/>
  <c r="V243" i="36"/>
  <c r="U243" i="36"/>
  <c r="T243" i="36"/>
  <c r="S243" i="36"/>
  <c r="R243" i="36"/>
  <c r="Q243" i="36"/>
  <c r="P243" i="36"/>
  <c r="O243" i="36"/>
  <c r="N243" i="36"/>
  <c r="M243" i="36"/>
  <c r="L243" i="36"/>
  <c r="K243" i="36"/>
  <c r="J243" i="36"/>
  <c r="I243" i="36"/>
  <c r="H243" i="36"/>
  <c r="G243" i="36"/>
  <c r="F243" i="36"/>
  <c r="AD242" i="36"/>
  <c r="AC242" i="36"/>
  <c r="AB242" i="36"/>
  <c r="AA242" i="36"/>
  <c r="Z242" i="36"/>
  <c r="Y242" i="36"/>
  <c r="X242" i="36"/>
  <c r="W242" i="36"/>
  <c r="V242" i="36"/>
  <c r="U242" i="36"/>
  <c r="T242" i="36"/>
  <c r="S242" i="36"/>
  <c r="R242" i="36"/>
  <c r="Q242" i="36"/>
  <c r="P242" i="36"/>
  <c r="O242" i="36"/>
  <c r="N242" i="36"/>
  <c r="M242" i="36"/>
  <c r="L242" i="36"/>
  <c r="K242" i="36"/>
  <c r="J242" i="36"/>
  <c r="I242" i="36"/>
  <c r="H242" i="36"/>
  <c r="G242" i="36"/>
  <c r="F242" i="36"/>
  <c r="E242" i="36"/>
  <c r="AC176" i="36"/>
  <c r="E176" i="36"/>
  <c r="AD175" i="36"/>
  <c r="AB175" i="36"/>
  <c r="AA175" i="36"/>
  <c r="Z175" i="36"/>
  <c r="Y175" i="36"/>
  <c r="X175" i="36"/>
  <c r="W175" i="36"/>
  <c r="V175" i="36"/>
  <c r="U175" i="36"/>
  <c r="T175" i="36"/>
  <c r="R175" i="36"/>
  <c r="Q175" i="36"/>
  <c r="P175" i="36"/>
  <c r="O175" i="36"/>
  <c r="N175" i="36"/>
  <c r="M175" i="36"/>
  <c r="L175" i="36"/>
  <c r="K175" i="36"/>
  <c r="J175" i="36"/>
  <c r="I175" i="36"/>
  <c r="H175" i="36"/>
  <c r="G175" i="36"/>
  <c r="F175" i="36"/>
  <c r="AD174" i="36"/>
  <c r="AB174" i="36"/>
  <c r="AA174" i="36"/>
  <c r="Z174" i="36"/>
  <c r="Y174" i="36"/>
  <c r="X174" i="36"/>
  <c r="W174" i="36"/>
  <c r="V174" i="36"/>
  <c r="U174" i="36"/>
  <c r="T174" i="36"/>
  <c r="S174" i="36"/>
  <c r="R174" i="36"/>
  <c r="Q174" i="36"/>
  <c r="P174" i="36"/>
  <c r="O174" i="36"/>
  <c r="N174" i="36"/>
  <c r="M174" i="36"/>
  <c r="L174" i="36"/>
  <c r="K174" i="36"/>
  <c r="J174" i="36"/>
  <c r="I174" i="36"/>
  <c r="H174" i="36"/>
  <c r="G174" i="36"/>
  <c r="F174" i="36"/>
  <c r="AD173" i="36"/>
  <c r="AC173" i="36"/>
  <c r="AB173" i="36"/>
  <c r="AA173" i="36"/>
  <c r="Z173" i="36"/>
  <c r="Y173" i="36"/>
  <c r="X173" i="36"/>
  <c r="W173" i="36"/>
  <c r="V173" i="36"/>
  <c r="U173" i="36"/>
  <c r="T173" i="36"/>
  <c r="S173" i="36"/>
  <c r="R173" i="36"/>
  <c r="Q173" i="36"/>
  <c r="P173" i="36"/>
  <c r="O173" i="36"/>
  <c r="N173" i="36"/>
  <c r="M173" i="36"/>
  <c r="L173" i="36"/>
  <c r="K173" i="36"/>
  <c r="J173" i="36"/>
  <c r="I173" i="36"/>
  <c r="H173" i="36"/>
  <c r="G173" i="36"/>
  <c r="F173" i="36"/>
  <c r="E173" i="36"/>
  <c r="E141" i="36"/>
  <c r="AB140" i="36"/>
  <c r="AA140" i="36"/>
  <c r="Z140" i="36"/>
  <c r="Y140" i="36"/>
  <c r="X140" i="36"/>
  <c r="W140" i="36"/>
  <c r="V140" i="36"/>
  <c r="U140" i="36"/>
  <c r="T140" i="36"/>
  <c r="S140" i="36"/>
  <c r="R140" i="36"/>
  <c r="Q140" i="36"/>
  <c r="P140" i="36"/>
  <c r="O140" i="36"/>
  <c r="N140" i="36"/>
  <c r="M140" i="36"/>
  <c r="L140" i="36"/>
  <c r="K140" i="36"/>
  <c r="J140" i="36"/>
  <c r="I140" i="36"/>
  <c r="H140" i="36"/>
  <c r="G140" i="36"/>
  <c r="F140"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C210" i="36"/>
  <c r="E210" i="36"/>
  <c r="AB209" i="36"/>
  <c r="AA209" i="36"/>
  <c r="Z209" i="36"/>
  <c r="Y209" i="36"/>
  <c r="X209" i="36"/>
  <c r="W209" i="36"/>
  <c r="V209" i="36"/>
  <c r="U209" i="36"/>
  <c r="T209" i="36"/>
  <c r="S209" i="36"/>
  <c r="R209" i="36"/>
  <c r="Q209" i="36"/>
  <c r="P209" i="36"/>
  <c r="O209" i="36"/>
  <c r="N209" i="36"/>
  <c r="M209" i="36"/>
  <c r="L209" i="36"/>
  <c r="K209" i="36"/>
  <c r="J209" i="36"/>
  <c r="I209" i="36"/>
  <c r="H209" i="36"/>
  <c r="G209" i="36"/>
  <c r="F209" i="36"/>
  <c r="AB208" i="36"/>
  <c r="AA208" i="36"/>
  <c r="Z208" i="36"/>
  <c r="Y208" i="36"/>
  <c r="X208" i="36"/>
  <c r="W208" i="36"/>
  <c r="V208" i="36"/>
  <c r="U208" i="36"/>
  <c r="T208" i="36"/>
  <c r="S208" i="36"/>
  <c r="R208" i="36"/>
  <c r="Q208" i="36"/>
  <c r="P208" i="36"/>
  <c r="O208" i="36"/>
  <c r="N208" i="36"/>
  <c r="M208" i="36"/>
  <c r="L208" i="36"/>
  <c r="K208" i="36"/>
  <c r="J208" i="36"/>
  <c r="I208" i="36"/>
  <c r="H208" i="36"/>
  <c r="G208" i="36"/>
  <c r="F208" i="36"/>
  <c r="AD207" i="36"/>
  <c r="AC207" i="36"/>
  <c r="AB207" i="36"/>
  <c r="AA207" i="36"/>
  <c r="Z207" i="36"/>
  <c r="Y207" i="36"/>
  <c r="X207" i="36"/>
  <c r="W207" i="36"/>
  <c r="V207" i="36"/>
  <c r="U207" i="36"/>
  <c r="T207" i="36"/>
  <c r="S207" i="36"/>
  <c r="R207" i="36"/>
  <c r="Q207" i="36"/>
  <c r="P207" i="36"/>
  <c r="O207" i="36"/>
  <c r="N207" i="36"/>
  <c r="M207" i="36"/>
  <c r="L207" i="36"/>
  <c r="K207" i="36"/>
  <c r="J207" i="36"/>
  <c r="I207" i="36"/>
  <c r="H207" i="36"/>
  <c r="G207" i="36"/>
  <c r="F207" i="36"/>
  <c r="E207" i="36"/>
  <c r="AC106" i="36"/>
  <c r="E106" i="36"/>
  <c r="AD105" i="36"/>
  <c r="AB105" i="36"/>
  <c r="AA105" i="36"/>
  <c r="Z105" i="36"/>
  <c r="Y105" i="36"/>
  <c r="X105" i="36"/>
  <c r="W105" i="36"/>
  <c r="V105" i="36"/>
  <c r="U105" i="36"/>
  <c r="T105" i="36"/>
  <c r="S105" i="36"/>
  <c r="R105" i="36"/>
  <c r="Q105" i="36"/>
  <c r="P105" i="36"/>
  <c r="O105" i="36"/>
  <c r="N105" i="36"/>
  <c r="M105" i="36"/>
  <c r="L105" i="36"/>
  <c r="K105" i="36"/>
  <c r="J105" i="36"/>
  <c r="I105" i="36"/>
  <c r="H105" i="36"/>
  <c r="G105" i="36"/>
  <c r="F105" i="36"/>
  <c r="AD104" i="36"/>
  <c r="AB104" i="36"/>
  <c r="AA104" i="36"/>
  <c r="Z104" i="36"/>
  <c r="Y104" i="36"/>
  <c r="X104" i="36"/>
  <c r="W104" i="36"/>
  <c r="V104" i="36"/>
  <c r="U104" i="36"/>
  <c r="T104" i="36"/>
  <c r="S104" i="36"/>
  <c r="Q104" i="36"/>
  <c r="P104" i="36"/>
  <c r="O104" i="36"/>
  <c r="N104" i="36"/>
  <c r="M104" i="36"/>
  <c r="L104" i="36"/>
  <c r="K104" i="36"/>
  <c r="J104" i="36"/>
  <c r="I104" i="36"/>
  <c r="H104" i="36"/>
  <c r="G104" i="36"/>
  <c r="F104" i="36"/>
  <c r="AC72" i="36"/>
  <c r="E72" i="36"/>
  <c r="AD71" i="36"/>
  <c r="AB71" i="36"/>
  <c r="AA71" i="36"/>
  <c r="Z71" i="36"/>
  <c r="Y71" i="36"/>
  <c r="X71" i="36"/>
  <c r="W71" i="36"/>
  <c r="V71" i="36"/>
  <c r="U71" i="36"/>
  <c r="T71" i="36"/>
  <c r="S71" i="36"/>
  <c r="R71" i="36"/>
  <c r="Q71" i="36"/>
  <c r="P71" i="36"/>
  <c r="O71" i="36"/>
  <c r="N71" i="36"/>
  <c r="M71" i="36"/>
  <c r="L71" i="36"/>
  <c r="K71" i="36"/>
  <c r="J71" i="36"/>
  <c r="I71" i="36"/>
  <c r="H71" i="36"/>
  <c r="G71" i="36"/>
  <c r="F71" i="36"/>
  <c r="AD70" i="36"/>
  <c r="AB70" i="36"/>
  <c r="AA70" i="36"/>
  <c r="Z70" i="36"/>
  <c r="Y70" i="36"/>
  <c r="X70" i="36"/>
  <c r="W70" i="36"/>
  <c r="V70" i="36"/>
  <c r="U70" i="36"/>
  <c r="T70" i="36"/>
  <c r="S70" i="36"/>
  <c r="R70" i="36"/>
  <c r="Q70" i="36"/>
  <c r="P70" i="36"/>
  <c r="O70" i="36"/>
  <c r="N70" i="36"/>
  <c r="M70" i="36"/>
  <c r="L70" i="36"/>
  <c r="K70" i="36"/>
  <c r="J70" i="36"/>
  <c r="I70" i="36"/>
  <c r="H70" i="36"/>
  <c r="G70" i="36"/>
  <c r="F70" i="36"/>
  <c r="AD69" i="36"/>
  <c r="AC69" i="36"/>
  <c r="AB69" i="36"/>
  <c r="AA69" i="36"/>
  <c r="Z69" i="36"/>
  <c r="Y69" i="36"/>
  <c r="X69" i="36"/>
  <c r="W69" i="36"/>
  <c r="V69" i="36"/>
  <c r="U69" i="36"/>
  <c r="T69" i="36"/>
  <c r="S69" i="36"/>
  <c r="R69" i="36"/>
  <c r="Q69" i="36"/>
  <c r="P69" i="36"/>
  <c r="O69" i="36"/>
  <c r="N69" i="36"/>
  <c r="M69" i="36"/>
  <c r="L69" i="36"/>
  <c r="K69" i="36"/>
  <c r="J69" i="36"/>
  <c r="I69" i="36"/>
  <c r="H69" i="36"/>
  <c r="G69" i="36"/>
  <c r="F69" i="36"/>
  <c r="E69" i="36"/>
  <c r="C105" i="39"/>
  <c r="C103" i="39"/>
  <c r="G108" i="35"/>
  <c r="G74" i="35"/>
  <c r="N106" i="35"/>
  <c r="O106" i="35"/>
  <c r="V106" i="35"/>
  <c r="AK106" i="35"/>
  <c r="AK105" i="35"/>
  <c r="AK72" i="35"/>
  <c r="AK71" i="35"/>
  <c r="W105" i="33"/>
  <c r="F72" i="39"/>
  <c r="C38" i="39"/>
  <c r="W71" i="35"/>
  <c r="W72" i="35"/>
  <c r="O73" i="33"/>
  <c r="O72" i="33"/>
  <c r="O71" i="33"/>
  <c r="C37" i="39"/>
  <c r="C36" i="39"/>
  <c r="N36" i="35"/>
  <c r="N37" i="35"/>
  <c r="W36" i="35"/>
  <c r="F36" i="35"/>
  <c r="G36" i="35"/>
  <c r="H36" i="35"/>
  <c r="I36" i="35"/>
  <c r="K36" i="35"/>
  <c r="L36" i="35"/>
  <c r="M36" i="35"/>
  <c r="O36" i="35"/>
  <c r="P36" i="35"/>
  <c r="Q36" i="35"/>
  <c r="R36" i="35"/>
  <c r="S36" i="35"/>
  <c r="T36" i="35"/>
  <c r="U36" i="35"/>
  <c r="V36" i="35"/>
  <c r="X36" i="35"/>
  <c r="Y36" i="35"/>
  <c r="Z36" i="35"/>
  <c r="AA36" i="35"/>
  <c r="AB36" i="35"/>
  <c r="AC36" i="35"/>
  <c r="AD36" i="35"/>
  <c r="AE36" i="35"/>
  <c r="AF36" i="35"/>
  <c r="AG36" i="35"/>
  <c r="AH36" i="35"/>
  <c r="G383" i="33"/>
  <c r="AJ382" i="33"/>
  <c r="AI382" i="33"/>
  <c r="AH382" i="33"/>
  <c r="AG382" i="33"/>
  <c r="AF382" i="33"/>
  <c r="AE382" i="33"/>
  <c r="AD382" i="33"/>
  <c r="AC382" i="33"/>
  <c r="AB382" i="33"/>
  <c r="AA382" i="33"/>
  <c r="Z382" i="33"/>
  <c r="Y382" i="33"/>
  <c r="X382" i="33"/>
  <c r="U382" i="33"/>
  <c r="T382" i="33"/>
  <c r="S382" i="33"/>
  <c r="R382" i="33"/>
  <c r="Q382" i="33"/>
  <c r="P382" i="33"/>
  <c r="O382" i="33"/>
  <c r="M382" i="33"/>
  <c r="L382" i="33"/>
  <c r="K382" i="33"/>
  <c r="I382" i="33"/>
  <c r="H382" i="33"/>
  <c r="AK381" i="33"/>
  <c r="AJ381" i="33"/>
  <c r="AI381" i="33"/>
  <c r="AH381" i="33"/>
  <c r="AG381" i="33"/>
  <c r="AF381" i="33"/>
  <c r="AE381" i="33"/>
  <c r="AD381" i="33"/>
  <c r="AC381" i="33"/>
  <c r="AB381" i="33"/>
  <c r="AA381" i="33"/>
  <c r="Z381" i="33"/>
  <c r="Y381" i="33"/>
  <c r="X381" i="33"/>
  <c r="V381" i="33"/>
  <c r="U381" i="33"/>
  <c r="T381" i="33"/>
  <c r="S381" i="33"/>
  <c r="R381" i="33"/>
  <c r="Q381" i="33"/>
  <c r="P381" i="33"/>
  <c r="O381" i="33"/>
  <c r="M381" i="33"/>
  <c r="L381" i="33"/>
  <c r="K381" i="33"/>
  <c r="I381" i="33"/>
  <c r="H381" i="33"/>
  <c r="AK380" i="33"/>
  <c r="AJ380" i="33"/>
  <c r="AI380" i="33"/>
  <c r="AH380" i="33"/>
  <c r="AG380" i="33"/>
  <c r="AF380" i="33"/>
  <c r="AE380" i="33"/>
  <c r="AD380" i="33"/>
  <c r="AC380" i="33"/>
  <c r="AB380" i="33"/>
  <c r="AA380" i="33"/>
  <c r="Z380" i="33"/>
  <c r="Y380" i="33"/>
  <c r="X380" i="33"/>
  <c r="W380" i="33"/>
  <c r="V380" i="33"/>
  <c r="U380" i="33"/>
  <c r="T380" i="33"/>
  <c r="S380" i="33"/>
  <c r="R380" i="33"/>
  <c r="Q380" i="33"/>
  <c r="P380" i="33"/>
  <c r="O380" i="33"/>
  <c r="M380" i="33"/>
  <c r="L380" i="33"/>
  <c r="K380" i="33"/>
  <c r="I380" i="33"/>
  <c r="H380" i="33"/>
  <c r="G380" i="33"/>
  <c r="F380" i="33"/>
  <c r="AC381" i="36"/>
  <c r="E381" i="36"/>
  <c r="AD380" i="36"/>
  <c r="AB380" i="36"/>
  <c r="AA380" i="36"/>
  <c r="Z380" i="36"/>
  <c r="Y380" i="36"/>
  <c r="X380" i="36"/>
  <c r="W380" i="36"/>
  <c r="V380" i="36"/>
  <c r="U380" i="36"/>
  <c r="T380" i="36"/>
  <c r="S380" i="36"/>
  <c r="R380" i="36"/>
  <c r="Q380" i="36"/>
  <c r="P380" i="36"/>
  <c r="O380" i="36"/>
  <c r="N380" i="36"/>
  <c r="M380" i="36"/>
  <c r="L380" i="36"/>
  <c r="K380" i="36"/>
  <c r="J380" i="36"/>
  <c r="I380" i="36"/>
  <c r="H380" i="36"/>
  <c r="G380" i="36"/>
  <c r="F380" i="36"/>
  <c r="H372" i="39"/>
  <c r="H371" i="39"/>
  <c r="H370" i="39"/>
  <c r="G372" i="39"/>
  <c r="G371" i="39"/>
  <c r="G370" i="39"/>
  <c r="F372" i="39"/>
  <c r="F371" i="39"/>
  <c r="F370" i="39"/>
  <c r="E372" i="39"/>
  <c r="E371" i="39"/>
  <c r="E370" i="39"/>
  <c r="D372" i="39"/>
  <c r="G351" i="35"/>
  <c r="AJ350" i="35"/>
  <c r="AI350" i="35"/>
  <c r="AH350" i="35"/>
  <c r="AG350" i="35"/>
  <c r="AF350" i="35"/>
  <c r="AE350" i="35"/>
  <c r="AD350" i="35"/>
  <c r="AC350" i="35"/>
  <c r="AB350" i="35"/>
  <c r="AA350" i="35"/>
  <c r="Z350" i="35"/>
  <c r="Y350" i="35"/>
  <c r="X350" i="35"/>
  <c r="U350" i="35"/>
  <c r="T350" i="35"/>
  <c r="S350" i="35"/>
  <c r="R350" i="35"/>
  <c r="Q350" i="35"/>
  <c r="P350" i="35"/>
  <c r="O350" i="35"/>
  <c r="M350" i="35"/>
  <c r="L350" i="35"/>
  <c r="K350" i="35"/>
  <c r="I350" i="35"/>
  <c r="H350" i="35"/>
  <c r="AK349" i="35"/>
  <c r="AJ349" i="35"/>
  <c r="AI349" i="35"/>
  <c r="AH349" i="35"/>
  <c r="AG349" i="35"/>
  <c r="AF349" i="35"/>
  <c r="AE349" i="35"/>
  <c r="AD349" i="35"/>
  <c r="AC349" i="35"/>
  <c r="AB349" i="35"/>
  <c r="AA349" i="35"/>
  <c r="Z349" i="35"/>
  <c r="Y349" i="35"/>
  <c r="X349" i="35"/>
  <c r="W349" i="35"/>
  <c r="V349" i="35"/>
  <c r="U349" i="35"/>
  <c r="T349" i="35"/>
  <c r="S349" i="35"/>
  <c r="R349" i="35"/>
  <c r="Q349" i="35"/>
  <c r="P349" i="35"/>
  <c r="O349" i="35"/>
  <c r="M349" i="35"/>
  <c r="L349" i="35"/>
  <c r="K349" i="35"/>
  <c r="I349" i="35"/>
  <c r="H349" i="35"/>
  <c r="AK348" i="35"/>
  <c r="AJ348" i="35"/>
  <c r="AI348" i="35"/>
  <c r="AH348" i="35"/>
  <c r="AG348" i="35"/>
  <c r="AF348" i="35"/>
  <c r="AE348" i="35"/>
  <c r="AD348" i="35"/>
  <c r="AC348" i="35"/>
  <c r="AB348" i="35"/>
  <c r="AA348" i="35"/>
  <c r="Z348" i="35"/>
  <c r="Y348" i="35"/>
  <c r="X348" i="35"/>
  <c r="W348" i="35"/>
  <c r="V348" i="35"/>
  <c r="U348" i="35"/>
  <c r="T348" i="35"/>
  <c r="S348" i="35"/>
  <c r="R348" i="35"/>
  <c r="Q348" i="35"/>
  <c r="P348" i="35"/>
  <c r="O348" i="35"/>
  <c r="M348" i="35"/>
  <c r="L348" i="35"/>
  <c r="K348" i="35"/>
  <c r="I348" i="35"/>
  <c r="H348" i="35"/>
  <c r="G348" i="35"/>
  <c r="F348" i="35"/>
  <c r="G351" i="33"/>
  <c r="AJ350" i="33"/>
  <c r="AI350" i="33"/>
  <c r="AH350" i="33"/>
  <c r="AG350" i="33"/>
  <c r="AF350" i="33"/>
  <c r="AE350" i="33"/>
  <c r="AD350" i="33"/>
  <c r="AC350" i="33"/>
  <c r="AB350" i="33"/>
  <c r="AA350" i="33"/>
  <c r="Z350" i="33"/>
  <c r="Y350" i="33"/>
  <c r="X350" i="33"/>
  <c r="U350" i="33"/>
  <c r="T350" i="33"/>
  <c r="S350" i="33"/>
  <c r="R350" i="33"/>
  <c r="Q350" i="33"/>
  <c r="P350" i="33"/>
  <c r="O350" i="33"/>
  <c r="M350" i="33"/>
  <c r="L350" i="33"/>
  <c r="K350" i="33"/>
  <c r="I350" i="33"/>
  <c r="H350" i="33"/>
  <c r="AK349" i="33"/>
  <c r="AJ349" i="33"/>
  <c r="AI349" i="33"/>
  <c r="AH349" i="33"/>
  <c r="AG349" i="33"/>
  <c r="AF349" i="33"/>
  <c r="AE349" i="33"/>
  <c r="AD349" i="33"/>
  <c r="AC349" i="33"/>
  <c r="AB349" i="33"/>
  <c r="AA349" i="33"/>
  <c r="Z349" i="33"/>
  <c r="Y349" i="33"/>
  <c r="X349" i="33"/>
  <c r="W349" i="33"/>
  <c r="V349" i="33"/>
  <c r="U349" i="33"/>
  <c r="T349" i="33"/>
  <c r="S349" i="33"/>
  <c r="R349" i="33"/>
  <c r="Q349" i="33"/>
  <c r="P349" i="33"/>
  <c r="O349" i="33"/>
  <c r="M349" i="33"/>
  <c r="L349" i="33"/>
  <c r="K349" i="33"/>
  <c r="I349" i="33"/>
  <c r="H349" i="33"/>
  <c r="AK348" i="33"/>
  <c r="AJ348" i="33"/>
  <c r="AI348" i="33"/>
  <c r="AH348" i="33"/>
  <c r="AG348" i="33"/>
  <c r="AF348" i="33"/>
  <c r="AE348" i="33"/>
  <c r="AD348" i="33"/>
  <c r="AC348" i="33"/>
  <c r="AB348" i="33"/>
  <c r="AA348" i="33"/>
  <c r="Z348" i="33"/>
  <c r="Y348" i="33"/>
  <c r="X348" i="33"/>
  <c r="W348" i="33"/>
  <c r="V348" i="33"/>
  <c r="U348" i="33"/>
  <c r="T348" i="33"/>
  <c r="S348" i="33"/>
  <c r="R348" i="33"/>
  <c r="Q348" i="33"/>
  <c r="P348" i="33"/>
  <c r="O348" i="33"/>
  <c r="M348" i="33"/>
  <c r="L348" i="33"/>
  <c r="K348" i="33"/>
  <c r="I348" i="33"/>
  <c r="H348" i="33"/>
  <c r="G348" i="33"/>
  <c r="H341" i="39"/>
  <c r="G341" i="39"/>
  <c r="F341" i="39"/>
  <c r="E341" i="39"/>
  <c r="D341" i="39"/>
  <c r="C341" i="39"/>
  <c r="H340" i="39"/>
  <c r="G340" i="39"/>
  <c r="F340" i="39"/>
  <c r="E340" i="39"/>
  <c r="D340" i="39"/>
  <c r="C340" i="39"/>
  <c r="H339" i="39"/>
  <c r="G339" i="39"/>
  <c r="F339" i="39"/>
  <c r="E339" i="39"/>
  <c r="D339" i="39"/>
  <c r="C339" i="39"/>
  <c r="C271" i="39"/>
  <c r="AD311" i="41"/>
  <c r="H273" i="39"/>
  <c r="G273" i="39"/>
  <c r="F273" i="39"/>
  <c r="E273" i="39"/>
  <c r="D273" i="39"/>
  <c r="C273" i="39"/>
  <c r="H272" i="39"/>
  <c r="G272" i="39"/>
  <c r="F272" i="39"/>
  <c r="E272" i="39"/>
  <c r="D272" i="39"/>
  <c r="C272" i="39"/>
  <c r="G271" i="39"/>
  <c r="F271" i="39"/>
  <c r="E271" i="39"/>
  <c r="D271" i="39"/>
  <c r="H240" i="39"/>
  <c r="G240" i="39"/>
  <c r="F240" i="39"/>
  <c r="E240" i="39"/>
  <c r="D240" i="39"/>
  <c r="C240" i="39"/>
  <c r="H239" i="39"/>
  <c r="G239" i="39"/>
  <c r="F239" i="39"/>
  <c r="E239" i="39"/>
  <c r="D239" i="39"/>
  <c r="H238" i="39"/>
  <c r="G238" i="39"/>
  <c r="F238" i="39"/>
  <c r="E238" i="39"/>
  <c r="D238" i="39"/>
  <c r="H206" i="39"/>
  <c r="G206" i="39"/>
  <c r="F206" i="39"/>
  <c r="E206" i="39"/>
  <c r="D206" i="39"/>
  <c r="H205" i="39"/>
  <c r="G205" i="39"/>
  <c r="F205" i="39"/>
  <c r="E205" i="39"/>
  <c r="D205" i="39"/>
  <c r="H204" i="39"/>
  <c r="G204" i="39"/>
  <c r="F204" i="39"/>
  <c r="E204" i="39"/>
  <c r="D204" i="39"/>
  <c r="AD242" i="41"/>
  <c r="AD207" i="41"/>
  <c r="I244" i="33"/>
  <c r="G247" i="33"/>
  <c r="AJ246" i="33"/>
  <c r="AI246" i="33"/>
  <c r="AH246" i="33"/>
  <c r="AG246" i="33"/>
  <c r="AF246" i="33"/>
  <c r="AE246" i="33"/>
  <c r="AD246" i="33"/>
  <c r="AC246" i="33"/>
  <c r="AB246" i="33"/>
  <c r="AA246" i="33"/>
  <c r="Z246" i="33"/>
  <c r="Y246" i="33"/>
  <c r="X246" i="33"/>
  <c r="U246" i="33"/>
  <c r="T246" i="33"/>
  <c r="S246" i="33"/>
  <c r="R246" i="33"/>
  <c r="Q246" i="33"/>
  <c r="P246" i="33"/>
  <c r="O246" i="33"/>
  <c r="M246" i="33"/>
  <c r="L246" i="33"/>
  <c r="K246" i="33"/>
  <c r="I246" i="33"/>
  <c r="H246" i="33"/>
  <c r="AK245" i="33"/>
  <c r="AJ245" i="33"/>
  <c r="AI245" i="33"/>
  <c r="AH245" i="33"/>
  <c r="AG245" i="33"/>
  <c r="AF245" i="33"/>
  <c r="AE245" i="33"/>
  <c r="AD245" i="33"/>
  <c r="AC245" i="33"/>
  <c r="AB245" i="33"/>
  <c r="AA245" i="33"/>
  <c r="Z245" i="33"/>
  <c r="Y245" i="33"/>
  <c r="X245" i="33"/>
  <c r="U245" i="33"/>
  <c r="T245" i="33"/>
  <c r="S245" i="33"/>
  <c r="R245" i="33"/>
  <c r="Q245" i="33"/>
  <c r="P245" i="33"/>
  <c r="O245" i="33"/>
  <c r="M245" i="33"/>
  <c r="L245" i="33"/>
  <c r="K245" i="33"/>
  <c r="I245" i="33"/>
  <c r="H245" i="33"/>
  <c r="AK244" i="33"/>
  <c r="AJ244" i="33"/>
  <c r="AI244" i="33"/>
  <c r="AH244" i="33"/>
  <c r="AG244" i="33"/>
  <c r="AF244" i="33"/>
  <c r="AE244" i="33"/>
  <c r="AD244" i="33"/>
  <c r="AC244" i="33"/>
  <c r="AB244" i="33"/>
  <c r="AA244" i="33"/>
  <c r="Z244" i="33"/>
  <c r="Y244" i="33"/>
  <c r="X244" i="33"/>
  <c r="W244" i="33"/>
  <c r="V244" i="33"/>
  <c r="U244" i="33"/>
  <c r="T244" i="33"/>
  <c r="S244" i="33"/>
  <c r="R244" i="33"/>
  <c r="Q244" i="33"/>
  <c r="P244" i="33"/>
  <c r="O244" i="33"/>
  <c r="M244" i="33"/>
  <c r="L244" i="33"/>
  <c r="K244" i="33"/>
  <c r="H244" i="33"/>
  <c r="G244" i="33"/>
  <c r="F244" i="33"/>
  <c r="G247" i="35"/>
  <c r="AJ246" i="35"/>
  <c r="AI246" i="35"/>
  <c r="AH246" i="35"/>
  <c r="AG246" i="35"/>
  <c r="AF246" i="35"/>
  <c r="AE246" i="35"/>
  <c r="AD246" i="35"/>
  <c r="AC246" i="35"/>
  <c r="AB246" i="35"/>
  <c r="AA246" i="35"/>
  <c r="Z246" i="35"/>
  <c r="Y246" i="35"/>
  <c r="X246" i="35"/>
  <c r="U246" i="35"/>
  <c r="T246" i="35"/>
  <c r="S246" i="35"/>
  <c r="R246" i="35"/>
  <c r="Q246" i="35"/>
  <c r="P246" i="35"/>
  <c r="O246" i="35"/>
  <c r="M246" i="35"/>
  <c r="L246" i="35"/>
  <c r="K246" i="35"/>
  <c r="I246" i="35"/>
  <c r="H246" i="35"/>
  <c r="AK245" i="35"/>
  <c r="AJ245" i="35"/>
  <c r="AI245" i="35"/>
  <c r="AH245" i="35"/>
  <c r="AG245" i="35"/>
  <c r="AF245" i="35"/>
  <c r="AE245" i="35"/>
  <c r="AD245" i="35"/>
  <c r="AC245" i="35"/>
  <c r="AB245" i="35"/>
  <c r="AA245" i="35"/>
  <c r="Z245" i="35"/>
  <c r="Y245" i="35"/>
  <c r="X245" i="35"/>
  <c r="W245" i="35"/>
  <c r="U245" i="35"/>
  <c r="T245" i="35"/>
  <c r="S245" i="35"/>
  <c r="R245" i="35"/>
  <c r="Q245" i="35"/>
  <c r="P245" i="35"/>
  <c r="O245" i="35"/>
  <c r="M245" i="35"/>
  <c r="L245" i="35"/>
  <c r="K245" i="35"/>
  <c r="I245" i="35"/>
  <c r="H245" i="35"/>
  <c r="AK244" i="35"/>
  <c r="AJ244" i="35"/>
  <c r="AI244" i="35"/>
  <c r="AH244" i="35"/>
  <c r="AG244" i="35"/>
  <c r="AF244" i="35"/>
  <c r="AE244" i="35"/>
  <c r="AD244" i="35"/>
  <c r="AC244" i="35"/>
  <c r="AB244" i="35"/>
  <c r="AA244" i="35"/>
  <c r="Z244" i="35"/>
  <c r="Y244" i="35"/>
  <c r="X244" i="35"/>
  <c r="W244" i="35"/>
  <c r="V244" i="35"/>
  <c r="U244" i="35"/>
  <c r="T244" i="35"/>
  <c r="S244" i="35"/>
  <c r="R244" i="35"/>
  <c r="Q244" i="35"/>
  <c r="P244" i="35"/>
  <c r="O244" i="35"/>
  <c r="M244" i="35"/>
  <c r="L244" i="35"/>
  <c r="K244" i="35"/>
  <c r="I244" i="35"/>
  <c r="H244" i="35"/>
  <c r="G244" i="35"/>
  <c r="F244" i="35"/>
  <c r="I209" i="35"/>
  <c r="G212" i="35"/>
  <c r="AJ211" i="35"/>
  <c r="AI211" i="35"/>
  <c r="AG211" i="35"/>
  <c r="AE211" i="35"/>
  <c r="AD211" i="35"/>
  <c r="AC211" i="35"/>
  <c r="AB211" i="35"/>
  <c r="AA211" i="35"/>
  <c r="Z211" i="35"/>
  <c r="Y211" i="35"/>
  <c r="X211" i="35"/>
  <c r="U211" i="35"/>
  <c r="T211" i="35"/>
  <c r="S211" i="35"/>
  <c r="R211" i="35"/>
  <c r="Q211" i="35"/>
  <c r="P211" i="35"/>
  <c r="O211" i="35"/>
  <c r="M211" i="35"/>
  <c r="L211" i="35"/>
  <c r="K211" i="35"/>
  <c r="I211" i="35"/>
  <c r="H211" i="35"/>
  <c r="AK210" i="35"/>
  <c r="AJ210" i="35"/>
  <c r="AI210" i="35"/>
  <c r="AG210" i="35"/>
  <c r="AE210" i="35"/>
  <c r="AD210" i="35"/>
  <c r="AC210" i="35"/>
  <c r="AB210" i="35"/>
  <c r="AA210" i="35"/>
  <c r="Z210" i="35"/>
  <c r="Y210" i="35"/>
  <c r="X210" i="35"/>
  <c r="W210" i="35"/>
  <c r="U210" i="35"/>
  <c r="T210" i="35"/>
  <c r="S210" i="35"/>
  <c r="R210" i="35"/>
  <c r="Q210" i="35"/>
  <c r="P210" i="35"/>
  <c r="O210" i="35"/>
  <c r="M210" i="35"/>
  <c r="L210" i="35"/>
  <c r="K210" i="35"/>
  <c r="I210" i="35"/>
  <c r="H210" i="35"/>
  <c r="AK209" i="35"/>
  <c r="AJ209" i="35"/>
  <c r="AI209" i="35"/>
  <c r="AG209" i="35"/>
  <c r="AE209" i="35"/>
  <c r="AD209" i="35"/>
  <c r="AC209" i="35"/>
  <c r="AB209" i="35"/>
  <c r="AA209" i="35"/>
  <c r="Z209" i="35"/>
  <c r="Y209" i="35"/>
  <c r="X209" i="35"/>
  <c r="W209" i="35"/>
  <c r="V209" i="35"/>
  <c r="U209" i="35"/>
  <c r="T209" i="35"/>
  <c r="S209" i="35"/>
  <c r="R209" i="35"/>
  <c r="Q209" i="35"/>
  <c r="P209" i="35"/>
  <c r="O209" i="35"/>
  <c r="M209" i="35"/>
  <c r="L209" i="35"/>
  <c r="K209" i="35"/>
  <c r="H209" i="35"/>
  <c r="G209" i="35"/>
  <c r="AF211" i="35"/>
  <c r="AF210" i="35"/>
  <c r="AF209" i="35"/>
  <c r="F209" i="35"/>
  <c r="AD173" i="41"/>
  <c r="I175" i="35"/>
  <c r="G178" i="35"/>
  <c r="AJ177" i="35"/>
  <c r="AI177" i="35"/>
  <c r="AH177" i="35"/>
  <c r="AG177" i="35"/>
  <c r="AF177" i="35"/>
  <c r="AE177" i="35"/>
  <c r="AD177" i="35"/>
  <c r="AC177" i="35"/>
  <c r="AB177" i="35"/>
  <c r="AA177" i="35"/>
  <c r="Z177" i="35"/>
  <c r="Y177" i="35"/>
  <c r="X177" i="35"/>
  <c r="U177" i="35"/>
  <c r="T177" i="35"/>
  <c r="S177" i="35"/>
  <c r="R177" i="35"/>
  <c r="Q177" i="35"/>
  <c r="P177" i="35"/>
  <c r="O177" i="35"/>
  <c r="M177" i="35"/>
  <c r="L177" i="35"/>
  <c r="K177" i="35"/>
  <c r="I177" i="35"/>
  <c r="H177" i="35"/>
  <c r="AK176" i="35"/>
  <c r="AJ176" i="35"/>
  <c r="AI176" i="35"/>
  <c r="AH176" i="35"/>
  <c r="AG176" i="35"/>
  <c r="AF176" i="35"/>
  <c r="AE176" i="35"/>
  <c r="AD176" i="35"/>
  <c r="AC176" i="35"/>
  <c r="AB176" i="35"/>
  <c r="AA176" i="35"/>
  <c r="Z176" i="35"/>
  <c r="Y176" i="35"/>
  <c r="X176" i="35"/>
  <c r="W176" i="35"/>
  <c r="U176" i="35"/>
  <c r="T176" i="35"/>
  <c r="S176" i="35"/>
  <c r="R176" i="35"/>
  <c r="Q176" i="35"/>
  <c r="P176" i="35"/>
  <c r="O176" i="35"/>
  <c r="M176" i="35"/>
  <c r="L176" i="35"/>
  <c r="K176" i="35"/>
  <c r="I176" i="35"/>
  <c r="H176" i="35"/>
  <c r="AK175" i="35"/>
  <c r="AJ175" i="35"/>
  <c r="AI175" i="35"/>
  <c r="AH175" i="35"/>
  <c r="AG175" i="35"/>
  <c r="AF175" i="35"/>
  <c r="AE175" i="35"/>
  <c r="AD175" i="35"/>
  <c r="AC175" i="35"/>
  <c r="AB175" i="35"/>
  <c r="AA175" i="35"/>
  <c r="Z175" i="35"/>
  <c r="Y175" i="35"/>
  <c r="X175" i="35"/>
  <c r="W175" i="35"/>
  <c r="V175" i="35"/>
  <c r="U175" i="35"/>
  <c r="T175" i="35"/>
  <c r="S175" i="35"/>
  <c r="R175" i="35"/>
  <c r="Q175" i="35"/>
  <c r="P175" i="35"/>
  <c r="O175" i="35"/>
  <c r="M175" i="35"/>
  <c r="L175" i="35"/>
  <c r="K175" i="35"/>
  <c r="H175" i="35"/>
  <c r="G175" i="35"/>
  <c r="F175" i="35"/>
  <c r="H139" i="39"/>
  <c r="G139" i="39"/>
  <c r="F139" i="39"/>
  <c r="H138" i="39"/>
  <c r="G138" i="39"/>
  <c r="F138" i="39"/>
  <c r="H137" i="39"/>
  <c r="G137" i="39"/>
  <c r="F137" i="39"/>
  <c r="AD138" i="41"/>
  <c r="G143" i="35"/>
  <c r="AJ142" i="35"/>
  <c r="AI142" i="35"/>
  <c r="AH142" i="35"/>
  <c r="AG142" i="35"/>
  <c r="AF142" i="35"/>
  <c r="AE142" i="35"/>
  <c r="AD142" i="35"/>
  <c r="AC142" i="35"/>
  <c r="AB142" i="35"/>
  <c r="AA142" i="35"/>
  <c r="Z142" i="35"/>
  <c r="Y142" i="35"/>
  <c r="X142" i="35"/>
  <c r="U142" i="35"/>
  <c r="T142" i="35"/>
  <c r="S142" i="35"/>
  <c r="R142" i="35"/>
  <c r="Q142" i="35"/>
  <c r="P142" i="35"/>
  <c r="O142" i="35"/>
  <c r="M142" i="35"/>
  <c r="L142" i="35"/>
  <c r="K142" i="35"/>
  <c r="I142" i="35"/>
  <c r="H142" i="35"/>
  <c r="AK141" i="35"/>
  <c r="AJ141" i="35"/>
  <c r="AI141" i="35"/>
  <c r="AH141" i="35"/>
  <c r="AG141" i="35"/>
  <c r="AF141" i="35"/>
  <c r="AE141" i="35"/>
  <c r="AD141" i="35"/>
  <c r="AC141" i="35"/>
  <c r="AB141" i="35"/>
  <c r="AA141" i="35"/>
  <c r="Z141" i="35"/>
  <c r="Y141" i="35"/>
  <c r="X141" i="35"/>
  <c r="W141" i="35"/>
  <c r="U141" i="35"/>
  <c r="T141" i="35"/>
  <c r="S141" i="35"/>
  <c r="R141" i="35"/>
  <c r="Q141" i="35"/>
  <c r="P141" i="35"/>
  <c r="O141" i="35"/>
  <c r="M141" i="35"/>
  <c r="L141" i="35"/>
  <c r="K141" i="35"/>
  <c r="I141" i="35"/>
  <c r="H141" i="35"/>
  <c r="AK140" i="35"/>
  <c r="AJ140" i="35"/>
  <c r="AI140" i="35"/>
  <c r="AH140" i="35"/>
  <c r="AG140" i="35"/>
  <c r="AF140" i="35"/>
  <c r="AE140" i="35"/>
  <c r="AD140" i="35"/>
  <c r="AC140" i="35"/>
  <c r="AB140" i="35"/>
  <c r="AA140" i="35"/>
  <c r="Z140" i="35"/>
  <c r="Y140" i="35"/>
  <c r="X140" i="35"/>
  <c r="W140" i="35"/>
  <c r="V140" i="35"/>
  <c r="U140" i="35"/>
  <c r="T140" i="35"/>
  <c r="S140" i="35"/>
  <c r="R140" i="35"/>
  <c r="Q140" i="35"/>
  <c r="P140" i="35"/>
  <c r="O140" i="35"/>
  <c r="M140" i="35"/>
  <c r="L140" i="35"/>
  <c r="K140" i="35"/>
  <c r="I140" i="35"/>
  <c r="H140" i="35"/>
  <c r="G140" i="35"/>
  <c r="F140" i="35"/>
  <c r="L141" i="33"/>
  <c r="G140" i="33"/>
  <c r="G143" i="33"/>
  <c r="AJ142" i="33"/>
  <c r="AI142" i="33"/>
  <c r="AH142" i="33"/>
  <c r="AG142" i="33"/>
  <c r="AF142" i="33"/>
  <c r="AE142" i="33"/>
  <c r="AD142" i="33"/>
  <c r="AC142" i="33"/>
  <c r="AB142" i="33"/>
  <c r="AA142" i="33"/>
  <c r="Z142" i="33"/>
  <c r="Y142" i="33"/>
  <c r="X142" i="33"/>
  <c r="U142" i="33"/>
  <c r="T142" i="33"/>
  <c r="S142" i="33"/>
  <c r="R142" i="33"/>
  <c r="Q142" i="33"/>
  <c r="P142" i="33"/>
  <c r="O142" i="33"/>
  <c r="M142" i="33"/>
  <c r="L142" i="33"/>
  <c r="K142" i="33"/>
  <c r="I142" i="33"/>
  <c r="H142" i="33"/>
  <c r="AK141" i="33"/>
  <c r="AJ141" i="33"/>
  <c r="AI141" i="33"/>
  <c r="AH141" i="33"/>
  <c r="AG141" i="33"/>
  <c r="AF141" i="33"/>
  <c r="AE141" i="33"/>
  <c r="AD141" i="33"/>
  <c r="AC141" i="33"/>
  <c r="AB141" i="33"/>
  <c r="AA141" i="33"/>
  <c r="Z141" i="33"/>
  <c r="Y141" i="33"/>
  <c r="X141" i="33"/>
  <c r="U141" i="33"/>
  <c r="T141" i="33"/>
  <c r="S141" i="33"/>
  <c r="R141" i="33"/>
  <c r="Q141" i="33"/>
  <c r="P141" i="33"/>
  <c r="O141" i="33"/>
  <c r="M141" i="33"/>
  <c r="K141" i="33"/>
  <c r="I141" i="33"/>
  <c r="H141" i="33"/>
  <c r="AK140" i="33"/>
  <c r="AJ140" i="33"/>
  <c r="AI140" i="33"/>
  <c r="AH140" i="33"/>
  <c r="AG140" i="33"/>
  <c r="AF140" i="33"/>
  <c r="AE140" i="33"/>
  <c r="AD140" i="33"/>
  <c r="AC140" i="33"/>
  <c r="AB140" i="33"/>
  <c r="AA140" i="33"/>
  <c r="Z140" i="33"/>
  <c r="Y140" i="33"/>
  <c r="X140" i="33"/>
  <c r="V140" i="33"/>
  <c r="U140" i="33"/>
  <c r="T140" i="33"/>
  <c r="S140" i="33"/>
  <c r="R140" i="33"/>
  <c r="Q140" i="33"/>
  <c r="P140" i="33"/>
  <c r="O140" i="33"/>
  <c r="M140" i="33"/>
  <c r="L140" i="33"/>
  <c r="K140" i="33"/>
  <c r="I140" i="33"/>
  <c r="H140" i="33"/>
  <c r="F140" i="33"/>
  <c r="E105" i="39"/>
  <c r="D105" i="39"/>
  <c r="E104" i="39"/>
  <c r="D104" i="39"/>
  <c r="C104" i="39"/>
  <c r="E103" i="39"/>
  <c r="D103" i="39"/>
  <c r="AE105" i="41"/>
  <c r="AE104" i="41"/>
  <c r="G105" i="35"/>
  <c r="AJ107" i="35"/>
  <c r="AI107" i="35"/>
  <c r="AH107" i="35"/>
  <c r="AG107" i="35"/>
  <c r="AF107" i="35"/>
  <c r="AE107" i="35"/>
  <c r="AD107" i="35"/>
  <c r="AC107" i="35"/>
  <c r="AB107" i="35"/>
  <c r="AA107" i="35"/>
  <c r="Z107" i="35"/>
  <c r="Y107" i="35"/>
  <c r="X107" i="35"/>
  <c r="U107" i="35"/>
  <c r="T107" i="35"/>
  <c r="S107" i="35"/>
  <c r="R107" i="35"/>
  <c r="Q107" i="35"/>
  <c r="P107" i="35"/>
  <c r="O107" i="35"/>
  <c r="M107" i="35"/>
  <c r="L107" i="35"/>
  <c r="K107" i="35"/>
  <c r="I107" i="35"/>
  <c r="H107" i="35"/>
  <c r="AJ106" i="35"/>
  <c r="AI106" i="35"/>
  <c r="AH106" i="35"/>
  <c r="AG106" i="35"/>
  <c r="AF106" i="35"/>
  <c r="AE106" i="35"/>
  <c r="AD106" i="35"/>
  <c r="AC106" i="35"/>
  <c r="AB106" i="35"/>
  <c r="AA106" i="35"/>
  <c r="Z106" i="35"/>
  <c r="Y106" i="35"/>
  <c r="X106" i="35"/>
  <c r="W106" i="35"/>
  <c r="U106" i="35"/>
  <c r="T106" i="35"/>
  <c r="S106" i="35"/>
  <c r="R106" i="35"/>
  <c r="Q106" i="35"/>
  <c r="P106" i="35"/>
  <c r="M106" i="35"/>
  <c r="L106" i="35"/>
  <c r="K106" i="35"/>
  <c r="I106" i="35"/>
  <c r="H106" i="35"/>
  <c r="F106" i="35"/>
  <c r="AJ105" i="35"/>
  <c r="AI105" i="35"/>
  <c r="AH105" i="35"/>
  <c r="AG105" i="35"/>
  <c r="AF105" i="35"/>
  <c r="AE105" i="35"/>
  <c r="AD105" i="35"/>
  <c r="AC105" i="35"/>
  <c r="AB105" i="35"/>
  <c r="AA105" i="35"/>
  <c r="Z105" i="35"/>
  <c r="Y105" i="35"/>
  <c r="X105" i="35"/>
  <c r="W105" i="35"/>
  <c r="V105" i="35"/>
  <c r="U105" i="35"/>
  <c r="T105" i="35"/>
  <c r="S105" i="35"/>
  <c r="R105" i="35"/>
  <c r="Q105" i="35"/>
  <c r="P105" i="35"/>
  <c r="O105" i="35"/>
  <c r="N105" i="35"/>
  <c r="M105" i="35"/>
  <c r="L105" i="35"/>
  <c r="K105" i="35"/>
  <c r="I105" i="35"/>
  <c r="H105" i="35"/>
  <c r="F105" i="35"/>
  <c r="H105" i="33"/>
  <c r="F105" i="33"/>
  <c r="AJ107" i="33"/>
  <c r="AI107" i="33"/>
  <c r="AH107" i="33"/>
  <c r="AG107" i="33"/>
  <c r="AF107" i="33"/>
  <c r="AE107" i="33"/>
  <c r="AD107" i="33"/>
  <c r="AC107" i="33"/>
  <c r="AB107" i="33"/>
  <c r="AA107" i="33"/>
  <c r="Z107" i="33"/>
  <c r="Y107" i="33"/>
  <c r="X107" i="33"/>
  <c r="U107" i="33"/>
  <c r="T107" i="33"/>
  <c r="S107" i="33"/>
  <c r="R107" i="33"/>
  <c r="Q107" i="33"/>
  <c r="P107" i="33"/>
  <c r="O107" i="33"/>
  <c r="M107" i="33"/>
  <c r="L107" i="33"/>
  <c r="K107" i="33"/>
  <c r="I107" i="33"/>
  <c r="AK106" i="33"/>
  <c r="AJ106" i="33"/>
  <c r="AI106" i="33"/>
  <c r="AH106" i="33"/>
  <c r="AG106" i="33"/>
  <c r="AF106" i="33"/>
  <c r="AE106" i="33"/>
  <c r="AD106" i="33"/>
  <c r="AC106" i="33"/>
  <c r="AB106" i="33"/>
  <c r="AA106" i="33"/>
  <c r="Z106" i="33"/>
  <c r="Y106" i="33"/>
  <c r="X106" i="33"/>
  <c r="U106" i="33"/>
  <c r="T106" i="33"/>
  <c r="S106" i="33"/>
  <c r="R106" i="33"/>
  <c r="Q106" i="33"/>
  <c r="P106" i="33"/>
  <c r="O106" i="33"/>
  <c r="M106" i="33"/>
  <c r="L106" i="33"/>
  <c r="K106" i="33"/>
  <c r="I106" i="33"/>
  <c r="H106" i="33"/>
  <c r="AK105" i="33"/>
  <c r="AJ105" i="33"/>
  <c r="AI105" i="33"/>
  <c r="AH105" i="33"/>
  <c r="AG105" i="33"/>
  <c r="AF105" i="33"/>
  <c r="AE105" i="33"/>
  <c r="AD105" i="33"/>
  <c r="AC105" i="33"/>
  <c r="AB105" i="33"/>
  <c r="AA105" i="33"/>
  <c r="Z105" i="33"/>
  <c r="Y105" i="33"/>
  <c r="X105" i="33"/>
  <c r="V105" i="33"/>
  <c r="U105" i="33"/>
  <c r="T105" i="33"/>
  <c r="S105" i="33"/>
  <c r="R105" i="33"/>
  <c r="Q105" i="33"/>
  <c r="P105" i="33"/>
  <c r="O105" i="33"/>
  <c r="M105" i="33"/>
  <c r="L105" i="33"/>
  <c r="K105" i="33"/>
  <c r="I105" i="33"/>
  <c r="G105" i="33"/>
  <c r="G108" i="33"/>
  <c r="H72" i="39"/>
  <c r="G72" i="39"/>
  <c r="E72" i="39"/>
  <c r="D72" i="39"/>
  <c r="C72" i="39"/>
  <c r="H71" i="39"/>
  <c r="G71" i="39"/>
  <c r="F71" i="39"/>
  <c r="E71" i="39"/>
  <c r="D71" i="39"/>
  <c r="C71" i="39"/>
  <c r="H70" i="39"/>
  <c r="G70" i="39"/>
  <c r="F70" i="39"/>
  <c r="E70" i="39"/>
  <c r="D70" i="39"/>
  <c r="C70" i="39"/>
  <c r="AE71" i="41"/>
  <c r="AE70" i="41"/>
  <c r="AE69" i="41"/>
  <c r="AD69" i="41"/>
  <c r="AK71" i="33"/>
  <c r="AK72" i="33"/>
  <c r="AJ73" i="35"/>
  <c r="AI73" i="35"/>
  <c r="AH73" i="35"/>
  <c r="AG73" i="35"/>
  <c r="AF73" i="35"/>
  <c r="AE73" i="35"/>
  <c r="AD73" i="35"/>
  <c r="AC73" i="35"/>
  <c r="AB73" i="35"/>
  <c r="AA73" i="35"/>
  <c r="Z73" i="35"/>
  <c r="Y73" i="35"/>
  <c r="X73" i="35"/>
  <c r="U73" i="35"/>
  <c r="T73" i="35"/>
  <c r="S73" i="35"/>
  <c r="R73" i="35"/>
  <c r="Q73" i="35"/>
  <c r="P73" i="35"/>
  <c r="O73" i="35"/>
  <c r="M73" i="35"/>
  <c r="L73" i="35"/>
  <c r="K73" i="35"/>
  <c r="I73" i="35"/>
  <c r="H73" i="35"/>
  <c r="AJ72" i="35"/>
  <c r="AI72" i="35"/>
  <c r="AH72" i="35"/>
  <c r="AG72" i="35"/>
  <c r="AF72" i="35"/>
  <c r="AE72" i="35"/>
  <c r="AD72" i="35"/>
  <c r="AC72" i="35"/>
  <c r="AB72" i="35"/>
  <c r="AA72" i="35"/>
  <c r="Z72" i="35"/>
  <c r="Y72" i="35"/>
  <c r="X72" i="35"/>
  <c r="U72" i="35"/>
  <c r="T72" i="35"/>
  <c r="S72" i="35"/>
  <c r="R72" i="35"/>
  <c r="Q72" i="35"/>
  <c r="P72" i="35"/>
  <c r="O72" i="35"/>
  <c r="M72" i="35"/>
  <c r="L72" i="35"/>
  <c r="K72" i="35"/>
  <c r="I72" i="35"/>
  <c r="H72" i="35"/>
  <c r="F72" i="35"/>
  <c r="AJ71" i="35"/>
  <c r="AI71" i="35"/>
  <c r="AH71" i="35"/>
  <c r="AG71" i="35"/>
  <c r="AF71" i="35"/>
  <c r="AE71" i="35"/>
  <c r="AD71" i="35"/>
  <c r="AC71" i="35"/>
  <c r="AB71" i="35"/>
  <c r="AA71" i="35"/>
  <c r="Z71" i="35"/>
  <c r="Y71" i="35"/>
  <c r="X71" i="35"/>
  <c r="V71" i="35"/>
  <c r="U71" i="35"/>
  <c r="T71" i="35"/>
  <c r="S71" i="35"/>
  <c r="R71" i="35"/>
  <c r="Q71" i="35"/>
  <c r="P71" i="35"/>
  <c r="O71" i="35"/>
  <c r="N71" i="35"/>
  <c r="M71" i="35"/>
  <c r="L71" i="35"/>
  <c r="K71" i="35"/>
  <c r="I71" i="35"/>
  <c r="H71" i="35"/>
  <c r="G71" i="35"/>
  <c r="F71" i="35"/>
  <c r="H73" i="33"/>
  <c r="I73" i="33"/>
  <c r="K73" i="33"/>
  <c r="L73" i="33"/>
  <c r="M73" i="33"/>
  <c r="P73" i="33"/>
  <c r="Q73" i="33"/>
  <c r="R73" i="33"/>
  <c r="S73" i="33"/>
  <c r="T73" i="33"/>
  <c r="U73" i="33"/>
  <c r="X73" i="33"/>
  <c r="Y73" i="33"/>
  <c r="Z73" i="33"/>
  <c r="AA73" i="33"/>
  <c r="AB73" i="33"/>
  <c r="AC73" i="33"/>
  <c r="AD73" i="33"/>
  <c r="AE73" i="33"/>
  <c r="AF73" i="33"/>
  <c r="AG73" i="33"/>
  <c r="AH73" i="33"/>
  <c r="AI73" i="33"/>
  <c r="AJ73" i="33"/>
  <c r="H72" i="33"/>
  <c r="I72" i="33"/>
  <c r="K72" i="33"/>
  <c r="L72" i="33"/>
  <c r="M72" i="33"/>
  <c r="P72" i="33"/>
  <c r="Q72" i="33"/>
  <c r="R72" i="33"/>
  <c r="S72" i="33"/>
  <c r="T72" i="33"/>
  <c r="U72" i="33"/>
  <c r="X72" i="33"/>
  <c r="Y72" i="33"/>
  <c r="Z72" i="33"/>
  <c r="AA72" i="33"/>
  <c r="AB72" i="33"/>
  <c r="AC72" i="33"/>
  <c r="AD72" i="33"/>
  <c r="AE72" i="33"/>
  <c r="AF72" i="33"/>
  <c r="AG72" i="33"/>
  <c r="AH72" i="33"/>
  <c r="AI72" i="33"/>
  <c r="AJ72" i="33"/>
  <c r="G71" i="33"/>
  <c r="H71" i="33"/>
  <c r="I71" i="33"/>
  <c r="K71" i="33"/>
  <c r="L71" i="33"/>
  <c r="M71" i="33"/>
  <c r="P71" i="33"/>
  <c r="Q71" i="33"/>
  <c r="R71" i="33"/>
  <c r="S71" i="33"/>
  <c r="T71" i="33"/>
  <c r="U71" i="33"/>
  <c r="V71" i="33"/>
  <c r="W71" i="33"/>
  <c r="X71" i="33"/>
  <c r="Y71" i="33"/>
  <c r="Z71" i="33"/>
  <c r="AA71" i="33"/>
  <c r="AB71" i="33"/>
  <c r="AC71" i="33"/>
  <c r="AD71" i="33"/>
  <c r="AE71" i="33"/>
  <c r="AF71" i="33"/>
  <c r="AG71" i="33"/>
  <c r="AH71" i="33"/>
  <c r="AI71" i="33"/>
  <c r="AJ71" i="33"/>
  <c r="F71" i="33"/>
  <c r="D36" i="39"/>
  <c r="E36" i="39"/>
  <c r="F36" i="39"/>
  <c r="G36" i="39"/>
  <c r="H36" i="39"/>
  <c r="D37" i="39"/>
  <c r="E37" i="39"/>
  <c r="F37" i="39"/>
  <c r="G37" i="39"/>
  <c r="H37" i="39"/>
  <c r="D38" i="39"/>
  <c r="E38" i="39"/>
  <c r="F38" i="39"/>
  <c r="G38" i="39"/>
  <c r="H38" i="39"/>
  <c r="AE36" i="41"/>
  <c r="AE34" i="41"/>
  <c r="AE35" i="41"/>
  <c r="G39" i="35"/>
  <c r="H38" i="35"/>
  <c r="I38" i="35"/>
  <c r="K38" i="35"/>
  <c r="L38" i="35"/>
  <c r="M38" i="35"/>
  <c r="O38" i="35"/>
  <c r="P38" i="35"/>
  <c r="Q38" i="35"/>
  <c r="R38" i="35"/>
  <c r="S38" i="35"/>
  <c r="T38" i="35"/>
  <c r="U38" i="35"/>
  <c r="X38" i="35"/>
  <c r="Y38" i="35"/>
  <c r="Z38" i="35"/>
  <c r="AA38" i="35"/>
  <c r="AB38" i="35"/>
  <c r="AC38" i="35"/>
  <c r="AD38" i="35"/>
  <c r="AE38" i="35"/>
  <c r="AF38" i="35"/>
  <c r="AG38" i="35"/>
  <c r="AH38" i="35"/>
  <c r="AI38" i="35"/>
  <c r="AJ38" i="35"/>
  <c r="W36" i="33"/>
  <c r="V37" i="35"/>
  <c r="AI36" i="35"/>
  <c r="AJ36" i="35"/>
  <c r="AK36" i="35"/>
  <c r="H37" i="35"/>
  <c r="I37" i="35"/>
  <c r="K37" i="35"/>
  <c r="L37" i="35"/>
  <c r="M37" i="35"/>
  <c r="O37" i="35"/>
  <c r="P37" i="35"/>
  <c r="Q37" i="35"/>
  <c r="R37" i="35"/>
  <c r="S37" i="35"/>
  <c r="T37" i="35"/>
  <c r="U37" i="35"/>
  <c r="W37" i="35"/>
  <c r="X37" i="35"/>
  <c r="Y37" i="35"/>
  <c r="Z37" i="35"/>
  <c r="AA37" i="35"/>
  <c r="AB37" i="35"/>
  <c r="AC37" i="35"/>
  <c r="AD37" i="35"/>
  <c r="AE37" i="35"/>
  <c r="AF37" i="35"/>
  <c r="AG37" i="35"/>
  <c r="AH37" i="35"/>
  <c r="AI37" i="35"/>
  <c r="AJ37" i="35"/>
  <c r="AK37" i="35"/>
  <c r="F37" i="35"/>
  <c r="H38" i="33"/>
  <c r="I38" i="33"/>
  <c r="K38" i="33"/>
  <c r="L38" i="33"/>
  <c r="M38" i="33"/>
  <c r="O38" i="33"/>
  <c r="P38" i="33"/>
  <c r="Q38" i="33"/>
  <c r="R38" i="33"/>
  <c r="S38" i="33"/>
  <c r="T38" i="33"/>
  <c r="U38" i="33"/>
  <c r="X38" i="33"/>
  <c r="Y38" i="33"/>
  <c r="Z38" i="33"/>
  <c r="AA38" i="33"/>
  <c r="AB38" i="33"/>
  <c r="AC38" i="33"/>
  <c r="AD38" i="33"/>
  <c r="AE38" i="33"/>
  <c r="AF38" i="33"/>
  <c r="AG38" i="33"/>
  <c r="AH38" i="33"/>
  <c r="AI38" i="33"/>
  <c r="AJ38" i="33"/>
  <c r="G36" i="33"/>
  <c r="H36" i="33"/>
  <c r="I36" i="33"/>
  <c r="K36" i="33"/>
  <c r="L36" i="33"/>
  <c r="M36" i="33"/>
  <c r="O36" i="33"/>
  <c r="P36" i="33"/>
  <c r="Q36" i="33"/>
  <c r="R36" i="33"/>
  <c r="S36" i="33"/>
  <c r="T36" i="33"/>
  <c r="U36" i="33"/>
  <c r="V36" i="33"/>
  <c r="X36" i="33"/>
  <c r="Y36" i="33"/>
  <c r="Z36" i="33"/>
  <c r="AA36" i="33"/>
  <c r="AB36" i="33"/>
  <c r="AC36" i="33"/>
  <c r="AD36" i="33"/>
  <c r="AE36" i="33"/>
  <c r="AF36" i="33"/>
  <c r="AG36" i="33"/>
  <c r="AH36" i="33"/>
  <c r="AI36" i="33"/>
  <c r="AJ36" i="33"/>
  <c r="AK36" i="33"/>
  <c r="H37" i="33"/>
  <c r="I37" i="33"/>
  <c r="K37" i="33"/>
  <c r="L37" i="33"/>
  <c r="M37" i="33"/>
  <c r="O37" i="33"/>
  <c r="P37" i="33"/>
  <c r="Q37" i="33"/>
  <c r="R37" i="33"/>
  <c r="S37" i="33"/>
  <c r="T37" i="33"/>
  <c r="U37" i="33"/>
  <c r="V37" i="33"/>
  <c r="W37" i="33"/>
  <c r="X37" i="33"/>
  <c r="Y37" i="33"/>
  <c r="Z37" i="33"/>
  <c r="AA37" i="33"/>
  <c r="AB37" i="33"/>
  <c r="AC37" i="33"/>
  <c r="AD37" i="33"/>
  <c r="AE37" i="33"/>
  <c r="AF37" i="33"/>
  <c r="AG37" i="33"/>
  <c r="AH37" i="33"/>
  <c r="AI37" i="33"/>
  <c r="AJ37" i="33"/>
  <c r="AK37" i="33"/>
</calcChain>
</file>

<file path=xl/comments1.xml><?xml version="1.0" encoding="utf-8"?>
<comments xmlns="http://schemas.openxmlformats.org/spreadsheetml/2006/main">
  <authors>
    <author>千葉県</author>
  </authors>
  <commentList>
    <comment ref="AH1" authorId="0" shapeId="0">
      <text>
        <r>
          <rPr>
            <sz val="14"/>
            <color indexed="81"/>
            <rFont val="ＭＳ Ｐゴシック"/>
            <family val="3"/>
            <charset val="128"/>
          </rPr>
          <t xml:space="preserve">西広取水場
養老川を水源とし,ポンプにより山倉ダムに揚水
</t>
        </r>
      </text>
    </comment>
  </commentList>
</comments>
</file>

<file path=xl/sharedStrings.xml><?xml version="1.0" encoding="utf-8"?>
<sst xmlns="http://schemas.openxmlformats.org/spreadsheetml/2006/main" count="48687" uniqueCount="671">
  <si>
    <t>日</t>
    <rPh sb="0" eb="1">
      <t>ヒ</t>
    </rPh>
    <phoneticPr fontId="4"/>
  </si>
  <si>
    <t>天候</t>
    <rPh sb="0" eb="2">
      <t>テンコウ</t>
    </rPh>
    <phoneticPr fontId="4"/>
  </si>
  <si>
    <t>雨量</t>
    <rPh sb="0" eb="2">
      <t>ウリョウ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</si>
  <si>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</si>
  <si>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</si>
  <si>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</si>
  <si>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</si>
  <si>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</si>
  <si>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</si>
  <si>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</si>
  <si>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酸消費量(mg/ｌ)</t>
    <rPh sb="0" eb="4">
      <t>サンショウヒリョウ</t>
    </rPh>
    <phoneticPr fontId="4"/>
  </si>
  <si>
    <t>全硬度(mg/ｌ)</t>
    <rPh sb="0" eb="1">
      <t>ゼン</t>
    </rPh>
    <rPh sb="1" eb="3">
      <t>コウド</t>
    </rPh>
    <phoneticPr fontId="4"/>
  </si>
  <si>
    <t>塩化物イオン(mg/ｌ)</t>
    <rPh sb="0" eb="3">
      <t>エンカブツ</t>
    </rPh>
    <phoneticPr fontId="4"/>
  </si>
  <si>
    <t>全蒸発残留物(mg/ｌ)</t>
    <rPh sb="0" eb="1">
      <t>ゼン</t>
    </rPh>
    <rPh sb="1" eb="3">
      <t>ジョウハツ</t>
    </rPh>
    <rPh sb="3" eb="6">
      <t>ザンリュウブツ</t>
    </rPh>
    <phoneticPr fontId="4"/>
  </si>
  <si>
    <t>全鉄(mg/ｌ)</t>
    <rPh sb="0" eb="2">
      <t>ゼンテツ</t>
    </rPh>
    <phoneticPr fontId="4"/>
  </si>
  <si>
    <t>(℃)</t>
  </si>
  <si>
    <t>ｶﾙｼｳﾑ硬度(mg/ｌ)</t>
    <rPh sb="5" eb="7">
      <t>コウド</t>
    </rPh>
    <phoneticPr fontId="4"/>
  </si>
  <si>
    <t>ﾏｸﾞﾈｼｳﾑ硬度(mg/ｌ)</t>
    <rPh sb="7" eb="9">
      <t>コウド</t>
    </rPh>
    <phoneticPr fontId="4"/>
  </si>
  <si>
    <t>曜日</t>
    <rPh sb="0" eb="2">
      <t>ヨウビ</t>
    </rPh>
    <phoneticPr fontId="4"/>
  </si>
  <si>
    <t xml:space="preserve"> </t>
  </si>
  <si>
    <t>℃</t>
  </si>
  <si>
    <t>ｐH</t>
  </si>
  <si>
    <t>mS/m</t>
  </si>
  <si>
    <t>mg/l</t>
  </si>
  <si>
    <t>COD</t>
  </si>
  <si>
    <t>BOD</t>
  </si>
  <si>
    <t>ｱﾝﾓﾆｳﾑｲｵﾝ</t>
  </si>
  <si>
    <t>シリカ</t>
  </si>
  <si>
    <t>4月</t>
    <rPh sb="1" eb="2">
      <t>ガツ</t>
    </rPh>
    <phoneticPr fontId="4"/>
  </si>
  <si>
    <t>気温</t>
    <rPh sb="0" eb="2">
      <t>キオン</t>
    </rPh>
    <phoneticPr fontId="5"/>
  </si>
  <si>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</si>
  <si>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</si>
  <si>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</si>
  <si>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</si>
  <si>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</si>
  <si>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</si>
  <si>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(土)</t>
  </si>
  <si>
    <t>郡本浄水場</t>
    <rPh sb="0" eb="2">
      <t>コオリモト</t>
    </rPh>
    <rPh sb="2" eb="5">
      <t>ジョウスイジョウ</t>
    </rPh>
    <phoneticPr fontId="4"/>
  </si>
  <si>
    <t>ｐＨ</t>
  </si>
  <si>
    <t>(mm)</t>
  </si>
  <si>
    <t>―</t>
  </si>
  <si>
    <t>南八幡浄水場</t>
    <rPh sb="3" eb="6">
      <t>ジョウスイジョウ</t>
    </rPh>
    <phoneticPr fontId="4"/>
  </si>
  <si>
    <t>　</t>
  </si>
  <si>
    <t>項目</t>
  </si>
  <si>
    <t>天候</t>
  </si>
  <si>
    <t>風向</t>
  </si>
  <si>
    <t>風速</t>
  </si>
  <si>
    <t>雨量</t>
  </si>
  <si>
    <t>気温</t>
  </si>
  <si>
    <t>水温</t>
  </si>
  <si>
    <t>採水</t>
  </si>
  <si>
    <t>濁度</t>
  </si>
  <si>
    <t>色度</t>
  </si>
  <si>
    <t>残留</t>
  </si>
  <si>
    <t>電気</t>
    <rPh sb="0" eb="2">
      <t>デンキ</t>
    </rPh>
    <phoneticPr fontId="4"/>
  </si>
  <si>
    <t>酸</t>
    <rPh sb="0" eb="1">
      <t>サン</t>
    </rPh>
    <phoneticPr fontId="4"/>
  </si>
  <si>
    <t>塩化物</t>
    <rPh sb="1" eb="2">
      <t>カ</t>
    </rPh>
    <rPh sb="2" eb="3">
      <t>ブツ</t>
    </rPh>
    <phoneticPr fontId="4"/>
  </si>
  <si>
    <t>KMnO4</t>
  </si>
  <si>
    <t>全硬度</t>
    <rPh sb="0" eb="1">
      <t>ゼン</t>
    </rPh>
    <phoneticPr fontId="4"/>
  </si>
  <si>
    <t>Cａ硬度</t>
  </si>
  <si>
    <t>Mｇ硬度</t>
  </si>
  <si>
    <t>全鉄</t>
  </si>
  <si>
    <t>Mnｲｵﾝ</t>
  </si>
  <si>
    <t>全蒸発</t>
    <rPh sb="0" eb="1">
      <t>ゼン</t>
    </rPh>
    <rPh sb="1" eb="3">
      <t>ジョウハツ</t>
    </rPh>
    <phoneticPr fontId="4"/>
  </si>
  <si>
    <t>溶解</t>
  </si>
  <si>
    <t>懸濁</t>
  </si>
  <si>
    <t>SS比</t>
  </si>
  <si>
    <t>ﾗﾝｹﾞﾘﾔ</t>
  </si>
  <si>
    <t>　時間</t>
  </si>
  <si>
    <t>塩素</t>
  </si>
  <si>
    <t>伝導率</t>
    <rPh sb="0" eb="3">
      <t>デンドウリツ</t>
    </rPh>
    <phoneticPr fontId="4"/>
  </si>
  <si>
    <t>消費量</t>
    <rPh sb="0" eb="3">
      <t>ショウヒリョウ</t>
    </rPh>
    <phoneticPr fontId="4"/>
  </si>
  <si>
    <t>ｲｵﾝ</t>
  </si>
  <si>
    <t>消費量</t>
  </si>
  <si>
    <t>残留物</t>
    <rPh sb="0" eb="2">
      <t>ザンリュウ</t>
    </rPh>
    <rPh sb="2" eb="3">
      <t>ブツ</t>
    </rPh>
    <phoneticPr fontId="4"/>
  </si>
  <si>
    <t>固形物</t>
  </si>
  <si>
    <t>　　　　</t>
  </si>
  <si>
    <t>　日</t>
  </si>
  <si>
    <t>曜日</t>
  </si>
  <si>
    <t>m/s</t>
  </si>
  <si>
    <t>mm</t>
  </si>
  <si>
    <t>ppm</t>
  </si>
  <si>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</si>
  <si>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</si>
  <si>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</si>
  <si>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</si>
  <si>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</si>
  <si>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</si>
  <si>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水温</t>
    <rPh sb="0" eb="2">
      <t>スイオン</t>
    </rPh>
    <phoneticPr fontId="4"/>
  </si>
  <si>
    <t>濁度</t>
    <rPh sb="0" eb="1">
      <t>ダク</t>
    </rPh>
    <rPh sb="1" eb="2">
      <t>タビ</t>
    </rPh>
    <phoneticPr fontId="4"/>
  </si>
  <si>
    <t>（度）</t>
    <rPh sb="1" eb="2">
      <t>ド</t>
    </rPh>
    <phoneticPr fontId="4"/>
  </si>
  <si>
    <t>全窒素</t>
    <rPh sb="0" eb="1">
      <t>ゼン</t>
    </rPh>
    <rPh sb="1" eb="3">
      <t>チッソ</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</si>
  <si>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</si>
  <si>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</si>
  <si>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</si>
  <si>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</si>
  <si>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</si>
  <si>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印旛沼</t>
  </si>
  <si>
    <t>佐倉</t>
  </si>
  <si>
    <t>人見</t>
  </si>
  <si>
    <t>取水源</t>
  </si>
  <si>
    <t>江戸川</t>
  </si>
  <si>
    <t>長柄ダム</t>
  </si>
  <si>
    <t>小糸川</t>
  </si>
  <si>
    <t>鹿島川</t>
  </si>
  <si>
    <t>湊川</t>
  </si>
  <si>
    <t>薬品</t>
  </si>
  <si>
    <t>汚泥処理</t>
  </si>
  <si>
    <t>方式</t>
  </si>
  <si>
    <t>圧搾機構付</t>
  </si>
  <si>
    <t>加圧脱水</t>
  </si>
  <si>
    <t>湿式造粒</t>
  </si>
  <si>
    <t>91㎡</t>
  </si>
  <si>
    <t>×４台</t>
  </si>
  <si>
    <t>2３３㎡</t>
  </si>
  <si>
    <t>×２台</t>
  </si>
  <si>
    <t>280㎡</t>
  </si>
  <si>
    <t>×１台</t>
  </si>
  <si>
    <t>133㎡</t>
  </si>
  <si>
    <t>215㎡</t>
  </si>
  <si>
    <t>×７床</t>
  </si>
  <si>
    <t>φ2.41m</t>
  </si>
  <si>
    <t>φ1.545m</t>
  </si>
  <si>
    <t>処理能力</t>
  </si>
  <si>
    <t>5.14/日</t>
  </si>
  <si>
    <t>7.4/日</t>
  </si>
  <si>
    <t>3.3/日</t>
  </si>
  <si>
    <t>16.9/日</t>
  </si>
  <si>
    <t>5.98/回</t>
  </si>
  <si>
    <t>設計汚泥</t>
  </si>
  <si>
    <t>50%以下</t>
  </si>
  <si>
    <t>60%以下</t>
  </si>
  <si>
    <t>75%以下</t>
  </si>
  <si>
    <t>35%以下</t>
  </si>
  <si>
    <t>なし</t>
  </si>
  <si>
    <t>ポリマー</t>
  </si>
  <si>
    <t>水ガラス</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</si>
  <si>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</si>
  <si>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</si>
  <si>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</si>
  <si>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</si>
  <si>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</si>
  <si>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</si>
  <si>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</si>
  <si>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</si>
  <si>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</si>
  <si>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</si>
  <si>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</si>
  <si>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</si>
  <si>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</si>
  <si>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</si>
  <si>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</si>
  <si>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</si>
  <si>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</si>
  <si>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</si>
  <si>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</si>
  <si>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</si>
  <si>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</si>
  <si>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</si>
  <si>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</si>
  <si>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</si>
  <si>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</si>
  <si>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</si>
  <si>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</si>
  <si>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</si>
  <si>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</si>
  <si>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</si>
  <si>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</si>
  <si>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</si>
  <si>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</si>
  <si>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</si>
  <si>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</si>
  <si>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</si>
  <si>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</si>
  <si>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</si>
  <si>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</si>
  <si>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</si>
  <si>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</si>
  <si>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</si>
  <si>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5mg/l以下</t>
    <rPh sb="5" eb="7">
      <t>イカ</t>
    </rPh>
    <phoneticPr fontId="4"/>
  </si>
  <si>
    <t>鉄</t>
    <rPh sb="0" eb="1">
      <t>テツ</t>
    </rPh>
    <phoneticPr fontId="4"/>
  </si>
  <si>
    <t>25mg/l以下</t>
    <rPh sb="6" eb="8">
      <t>イカ</t>
    </rPh>
    <phoneticPr fontId="4"/>
  </si>
  <si>
    <t>カドミウム</t>
  </si>
  <si>
    <t>2mg/l以下</t>
    <rPh sb="5" eb="7">
      <t>イカ</t>
    </rPh>
    <phoneticPr fontId="4"/>
  </si>
  <si>
    <t>鉛</t>
    <rPh sb="0" eb="1">
      <t>ナマリ</t>
    </rPh>
    <phoneticPr fontId="4"/>
  </si>
  <si>
    <t>10mg/l以下</t>
    <rPh sb="6" eb="8">
      <t>イカ</t>
    </rPh>
    <phoneticPr fontId="4"/>
  </si>
  <si>
    <t>水銀</t>
    <rPh sb="0" eb="2">
      <t>スイギン</t>
    </rPh>
    <phoneticPr fontId="4"/>
  </si>
  <si>
    <t>0.2mg/l以下</t>
    <rPh sb="7" eb="9">
      <t>イカ</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</si>
  <si>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</si>
  <si>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</si>
  <si>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</si>
  <si>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</si>
  <si>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</si>
  <si>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</si>
  <si>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</si>
  <si>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</si>
  <si>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</si>
  <si>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</si>
  <si>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</si>
  <si>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</si>
  <si>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</si>
  <si>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</si>
  <si>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</si>
  <si>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</si>
  <si>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</si>
  <si>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</si>
  <si>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</si>
  <si>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</si>
  <si>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</si>
  <si>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</si>
  <si>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</si>
  <si>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</si>
  <si>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</si>
  <si>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</si>
  <si>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</si>
  <si>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</si>
  <si>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</si>
  <si>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</si>
  <si>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</si>
  <si>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</si>
  <si>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</si>
  <si>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</si>
  <si>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</si>
  <si>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</si>
  <si>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</si>
  <si>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</si>
  <si>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</si>
  <si>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</si>
  <si>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</si>
  <si>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</si>
  <si>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</si>
  <si>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佐倉浄水場</t>
    <rPh sb="0" eb="2">
      <t>サクラ</t>
    </rPh>
    <rPh sb="2" eb="4">
      <t>ジョウスイ</t>
    </rPh>
    <rPh sb="4" eb="5">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</si>
  <si>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</si>
  <si>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</si>
  <si>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</si>
  <si>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</si>
  <si>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</si>
  <si>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</si>
  <si>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</si>
  <si>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</si>
  <si>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</si>
  <si>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</si>
  <si>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</si>
  <si>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</si>
  <si>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</si>
  <si>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</si>
  <si>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</si>
  <si>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</si>
  <si>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</si>
  <si>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</si>
  <si>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</si>
  <si>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</si>
  <si>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</si>
  <si>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</si>
  <si>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</si>
  <si>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</si>
  <si>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</si>
  <si>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</si>
  <si>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</si>
  <si>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浄水薬品使用量(Kg)</t>
    <rPh sb="0" eb="2">
      <t>ジョウスイ</t>
    </rPh>
    <rPh sb="2" eb="4">
      <t>ヤクヒン</t>
    </rPh>
    <rPh sb="4" eb="7">
      <t>シヨウリョウ</t>
    </rPh>
    <phoneticPr fontId="4"/>
  </si>
  <si>
    <t>ＰＡＣ</t>
  </si>
  <si>
    <t>硫酸</t>
  </si>
  <si>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</si>
  <si>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</si>
  <si>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</si>
  <si>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</si>
  <si>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</si>
  <si>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</si>
  <si>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</si>
  <si>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</si>
  <si>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</si>
  <si>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</si>
  <si>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</si>
  <si>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</si>
  <si>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</si>
  <si>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</si>
  <si>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</si>
  <si>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</si>
  <si>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</si>
  <si>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</si>
  <si>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リン酸イオン</t>
    <rPh sb="2" eb="3">
      <t>サン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</si>
  <si>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</si>
  <si>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</si>
  <si>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</si>
  <si>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硝酸性窒素</t>
  </si>
  <si>
    <t>ｱﾝﾓ
ﾆｳﾑ
ｲｵﾝ</t>
  </si>
  <si>
    <t>硫酸
ｲｵﾝ</t>
    <rPh sb="0" eb="2">
      <t>リュウサン</t>
    </rPh>
    <phoneticPr fontId="4"/>
  </si>
  <si>
    <t>化学的
酸素
消費量</t>
    <rPh sb="0" eb="2">
      <t>カガク</t>
    </rPh>
    <rPh sb="2" eb="3">
      <t>テキ</t>
    </rPh>
    <phoneticPr fontId="4"/>
  </si>
  <si>
    <t>生物化学的酸素
消費量</t>
    <rPh sb="0" eb="2">
      <t>セイブツ</t>
    </rPh>
    <rPh sb="2" eb="3">
      <t>カ</t>
    </rPh>
    <rPh sb="3" eb="4">
      <t>ガク</t>
    </rPh>
    <rPh sb="4" eb="5">
      <t>テキ</t>
    </rPh>
    <rPh sb="9" eb="10">
      <t>ヒ</t>
    </rPh>
    <phoneticPr fontId="4"/>
  </si>
  <si>
    <t>溶存
酸素</t>
    <rPh sb="0" eb="2">
      <t>ヨウゾン</t>
    </rPh>
    <phoneticPr fontId="4"/>
  </si>
  <si>
    <t>全りん</t>
    <rPh sb="0" eb="1">
      <t>ゼン</t>
    </rPh>
    <phoneticPr fontId="4"/>
  </si>
  <si>
    <t>㎎/L</t>
  </si>
  <si>
    <t>袖ケ浦浄水場</t>
    <rPh sb="0" eb="3">
      <t>ソデガウラ</t>
    </rPh>
    <rPh sb="3" eb="6">
      <t>ジョウスイジョウ</t>
    </rPh>
    <phoneticPr fontId="4"/>
  </si>
  <si>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</si>
  <si>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</si>
  <si>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</si>
  <si>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人見
（脱水乾燥汚泥）</t>
    <rPh sb="0" eb="2">
      <t>ヒトミ</t>
    </rPh>
    <rPh sb="4" eb="6">
      <t>ダッスイ</t>
    </rPh>
    <rPh sb="6" eb="8">
      <t>カンソウ</t>
    </rPh>
    <rPh sb="8" eb="10">
      <t>オデイ</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</si>
  <si>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</si>
  <si>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</si>
  <si>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ＰＡＣ(Kg)</t>
  </si>
  <si>
    <t>浄水薬品使用量</t>
    <rPh sb="0" eb="2">
      <t>ジョウスイ</t>
    </rPh>
    <rPh sb="2" eb="4">
      <t>ヤクヒン</t>
    </rPh>
    <rPh sb="4" eb="7">
      <t>シヨウリョウ</t>
    </rPh>
    <phoneticPr fontId="4"/>
  </si>
  <si>
    <t xml:space="preserve">江戸川流量 </t>
  </si>
  <si>
    <t>西広</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</si>
  <si>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</si>
  <si>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</si>
  <si>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</si>
  <si>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</si>
  <si>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</si>
  <si>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</si>
  <si>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</si>
  <si>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薬品使用量(kg)</t>
    <rPh sb="0" eb="2">
      <t>ヤクヒン</t>
    </rPh>
    <rPh sb="2" eb="5">
      <t>シヨウリョウ</t>
    </rPh>
    <phoneticPr fontId="4"/>
  </si>
  <si>
    <t>7月</t>
    <rPh sb="1" eb="2">
      <t>ガツ</t>
    </rPh>
    <phoneticPr fontId="4"/>
  </si>
  <si>
    <t>8月</t>
    <rPh sb="1" eb="2">
      <t>ガツ</t>
    </rPh>
    <phoneticPr fontId="4"/>
  </si>
  <si>
    <t>9月</t>
    <rPh sb="1" eb="2">
      <t>ガツ</t>
    </rPh>
    <phoneticPr fontId="4"/>
  </si>
  <si>
    <t>印旛沼浄水場　【　原水　】</t>
    <phoneticPr fontId="4"/>
  </si>
  <si>
    <r>
      <rPr>
        <sz val="14"/>
        <rFont val="ＭＳ Ｐゴシック"/>
        <family val="3"/>
        <charset val="128"/>
      </rPr>
      <t>印旛沼浄水場</t>
    </r>
    <r>
      <rPr>
        <sz val="16"/>
        <rFont val="ＭＳ Ｐゴシック"/>
        <family val="3"/>
        <charset val="128"/>
      </rPr>
      <t>　【 共同処理水 】</t>
    </r>
    <phoneticPr fontId="4"/>
  </si>
  <si>
    <t>H25</t>
    <phoneticPr fontId="4"/>
  </si>
  <si>
    <t>H26</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</si>
  <si>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</si>
  <si>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</si>
  <si>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</si>
  <si>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</si>
  <si>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</si>
  <si>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</si>
  <si>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</si>
  <si>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t>平成２２年６月　</t>
    <phoneticPr fontId="4"/>
  </si>
  <si>
    <t>平成２２年３月</t>
    <phoneticPr fontId="4"/>
  </si>
  <si>
    <t>16.54/日</t>
    <phoneticPr fontId="4"/>
  </si>
  <si>
    <t>含水率</t>
    <phoneticPr fontId="4"/>
  </si>
  <si>
    <t>※</t>
    <phoneticPr fontId="4"/>
  </si>
  <si>
    <t>http://www.pref.chiba.lg.jp/shigen/haishutsu/juuran.html</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</si>
  <si>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</si>
  <si>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</si>
  <si>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</si>
  <si>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昭和５０年３月</t>
    <phoneticPr fontId="4"/>
  </si>
  <si>
    <t>１号</t>
    <phoneticPr fontId="4"/>
  </si>
  <si>
    <t>２号</t>
    <phoneticPr fontId="4"/>
  </si>
  <si>
    <t>３号</t>
    <phoneticPr fontId="4"/>
  </si>
  <si>
    <t>天日乾燥床</t>
    <phoneticPr fontId="4"/>
  </si>
  <si>
    <t>脱水・熱風乾燥</t>
    <phoneticPr fontId="4"/>
  </si>
  <si>
    <t>規　模</t>
    <phoneticPr fontId="4"/>
  </si>
  <si>
    <t>(t-Ds/日)</t>
    <rPh sb="6" eb="7">
      <t>ヒ</t>
    </rPh>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</si>
  <si>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</si>
  <si>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</si>
  <si>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皿木分場</t>
    <rPh sb="0" eb="1">
      <t>サラ</t>
    </rPh>
    <rPh sb="1" eb="2">
      <t>キ</t>
    </rPh>
    <rPh sb="2" eb="3">
      <t>ブン</t>
    </rPh>
    <rPh sb="3" eb="4">
      <t>バ</t>
    </rPh>
    <phoneticPr fontId="4"/>
  </si>
  <si>
    <t>10月</t>
    <rPh sb="2" eb="3">
      <t>ガツ</t>
    </rPh>
    <phoneticPr fontId="4"/>
  </si>
  <si>
    <t>水源</t>
    <rPh sb="0" eb="2">
      <t>スイゲン</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</si>
  <si>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</si>
  <si>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</si>
  <si>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</si>
  <si>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</si>
  <si>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</si>
  <si>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</si>
  <si>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</si>
  <si>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t>
  </si>
  <si>
    <t>濁度</t>
    <rPh sb="0" eb="1">
      <t>ダク</t>
    </rPh>
    <rPh sb="1" eb="2">
      <t>ド</t>
    </rPh>
    <phoneticPr fontId="4"/>
  </si>
  <si>
    <t>電気伝導率</t>
    <rPh sb="0" eb="2">
      <t>デンキ</t>
    </rPh>
    <rPh sb="2" eb="5">
      <t>デンドウリツ</t>
    </rPh>
    <phoneticPr fontId="4"/>
  </si>
  <si>
    <t>(ms/m)</t>
  </si>
  <si>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</si>
  <si>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</si>
  <si>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</si>
  <si>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</si>
  <si>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</si>
  <si>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</si>
  <si>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</si>
  <si>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</si>
  <si>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</si>
  <si>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</si>
  <si>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</si>
  <si>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</si>
  <si>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</si>
  <si>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</si>
  <si>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</si>
  <si>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</si>
  <si>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</si>
  <si>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</si>
  <si>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t>備考</t>
    <rPh sb="0" eb="2">
      <t>ビコウ</t>
    </rPh>
    <phoneticPr fontId="4"/>
  </si>
  <si>
    <t>単位</t>
    <rPh sb="0" eb="2">
      <t>タンイ</t>
    </rPh>
    <phoneticPr fontId="4"/>
  </si>
  <si>
    <t>濁度</t>
    <rPh sb="0" eb="2">
      <t>ダクド</t>
    </rPh>
    <phoneticPr fontId="4"/>
  </si>
  <si>
    <t>度</t>
    <rPh sb="0" eb="1">
      <t>ド</t>
    </rPh>
    <phoneticPr fontId="4"/>
  </si>
  <si>
    <t>酸消費量</t>
    <rPh sb="0" eb="4">
      <t>サンショウヒリョウ</t>
    </rPh>
    <phoneticPr fontId="4"/>
  </si>
  <si>
    <t>塩化物イオン</t>
    <rPh sb="0" eb="3">
      <t>エンカブツ</t>
    </rPh>
    <phoneticPr fontId="4"/>
  </si>
  <si>
    <t>全蒸発残留物</t>
    <rPh sb="0" eb="1">
      <t>ゼン</t>
    </rPh>
    <rPh sb="1" eb="3">
      <t>ジョウハツ</t>
    </rPh>
    <rPh sb="3" eb="6">
      <t>ザンリュウブツ</t>
    </rPh>
    <phoneticPr fontId="4"/>
  </si>
  <si>
    <t>全鉄</t>
    <rPh sb="0" eb="2">
      <t>ゼンテツ</t>
    </rPh>
    <phoneticPr fontId="4"/>
  </si>
  <si>
    <t>溶存酸素</t>
    <rPh sb="0" eb="1">
      <t>ヨウ</t>
    </rPh>
    <rPh sb="1" eb="2">
      <t>ゾン</t>
    </rPh>
    <rPh sb="2" eb="4">
      <t>サンソ</t>
    </rPh>
    <phoneticPr fontId="4"/>
  </si>
  <si>
    <t>全マンガン</t>
    <rPh sb="0" eb="1">
      <t>ゼン</t>
    </rPh>
    <phoneticPr fontId="4"/>
  </si>
  <si>
    <t>リン酸イオン</t>
    <rPh sb="2" eb="3">
      <t>サン</t>
    </rPh>
    <phoneticPr fontId="4"/>
  </si>
  <si>
    <t>懸濁物質</t>
    <rPh sb="0" eb="1">
      <t>カケ</t>
    </rPh>
    <rPh sb="1" eb="2">
      <t>ダク</t>
    </rPh>
    <rPh sb="2" eb="4">
      <t>ブッシツ</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</si>
  <si>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</si>
  <si>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</si>
  <si>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</si>
  <si>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</si>
  <si>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</si>
  <si>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※1
※2
※3</t>
    <phoneticPr fontId="4"/>
  </si>
  <si>
    <t>NaClO</t>
    <phoneticPr fontId="4"/>
  </si>
  <si>
    <t>降雨日数</t>
    <rPh sb="0" eb="2">
      <t>コウウ</t>
    </rPh>
    <rPh sb="2" eb="4">
      <t>ニッスウ</t>
    </rPh>
    <phoneticPr fontId="4"/>
  </si>
  <si>
    <t>降雨日数</t>
    <rPh sb="0" eb="2">
      <t>コウウ</t>
    </rPh>
    <rPh sb="2" eb="4">
      <t>ニッスウ</t>
    </rPh>
    <phoneticPr fontId="4"/>
  </si>
  <si>
    <t>年間</t>
    <rPh sb="0" eb="2">
      <t>ネンカン</t>
    </rPh>
    <phoneticPr fontId="4"/>
  </si>
  <si>
    <t>合計</t>
    <rPh sb="0" eb="2">
      <t>ゴウケイ</t>
    </rPh>
    <phoneticPr fontId="4"/>
  </si>
  <si>
    <t>降雨日数</t>
    <rPh sb="0" eb="2">
      <t>コウウ</t>
    </rPh>
    <rPh sb="2" eb="4">
      <t>ニッスウ</t>
    </rPh>
    <phoneticPr fontId="4"/>
  </si>
  <si>
    <t>　　　　　 ※※</t>
    <phoneticPr fontId="4"/>
  </si>
  <si>
    <t>年間最高</t>
    <rPh sb="0" eb="2">
      <t>ネンカン</t>
    </rPh>
    <rPh sb="2" eb="4">
      <t>サイコウ</t>
    </rPh>
    <phoneticPr fontId="4"/>
  </si>
  <si>
    <t>年間最低</t>
    <rPh sb="2" eb="4">
      <t>サイテイ</t>
    </rPh>
    <phoneticPr fontId="4"/>
  </si>
  <si>
    <t>年間平均</t>
    <rPh sb="2" eb="4">
      <t>ヘイキン</t>
    </rPh>
    <phoneticPr fontId="4"/>
  </si>
  <si>
    <t>気温</t>
    <rPh sb="0" eb="2">
      <t>キオン</t>
    </rPh>
    <phoneticPr fontId="6"/>
  </si>
  <si>
    <t>項目</t>
    <rPh sb="0" eb="2">
      <t>コウモク</t>
    </rPh>
    <phoneticPr fontId="6"/>
  </si>
  <si>
    <t>単位</t>
    <rPh sb="0" eb="2">
      <t>タンイ</t>
    </rPh>
    <phoneticPr fontId="6"/>
  </si>
  <si>
    <t>原水</t>
    <rPh sb="0" eb="2">
      <t>ゲンスイ</t>
    </rPh>
    <phoneticPr fontId="6"/>
  </si>
  <si>
    <t>配水</t>
    <rPh sb="0" eb="2">
      <t>ハイスイ</t>
    </rPh>
    <phoneticPr fontId="6"/>
  </si>
  <si>
    <t>水温</t>
    <rPh sb="0" eb="2">
      <t>スイオン</t>
    </rPh>
    <phoneticPr fontId="6"/>
  </si>
  <si>
    <t>濁度</t>
    <rPh sb="0" eb="2">
      <t>ダクド</t>
    </rPh>
    <phoneticPr fontId="6"/>
  </si>
  <si>
    <t>度</t>
    <rPh sb="0" eb="1">
      <t>ド</t>
    </rPh>
    <phoneticPr fontId="6"/>
  </si>
  <si>
    <t>電気伝導率</t>
    <rPh sb="0" eb="2">
      <t>デンキ</t>
    </rPh>
    <rPh sb="2" eb="5">
      <t>デンドウリツ</t>
    </rPh>
    <phoneticPr fontId="6"/>
  </si>
  <si>
    <t>酸消費量</t>
    <rPh sb="0" eb="4">
      <t>サンショウヒリョウ</t>
    </rPh>
    <phoneticPr fontId="6"/>
  </si>
  <si>
    <t>全硬度</t>
    <rPh sb="0" eb="1">
      <t>ゼン</t>
    </rPh>
    <rPh sb="1" eb="3">
      <t>コウド</t>
    </rPh>
    <phoneticPr fontId="6"/>
  </si>
  <si>
    <t>ｶﾙｼｳﾑ硬度</t>
    <rPh sb="5" eb="7">
      <t>コウド</t>
    </rPh>
    <phoneticPr fontId="6"/>
  </si>
  <si>
    <t>ﾏｸﾞﾈｼｳﾑ硬度</t>
    <rPh sb="7" eb="9">
      <t>コウド</t>
    </rPh>
    <phoneticPr fontId="6"/>
  </si>
  <si>
    <t>塩化物イオン</t>
    <rPh sb="0" eb="3">
      <t>エンカブツ</t>
    </rPh>
    <phoneticPr fontId="6"/>
  </si>
  <si>
    <t>全蒸発残留物</t>
    <rPh sb="0" eb="1">
      <t>ゼン</t>
    </rPh>
    <rPh sb="1" eb="3">
      <t>ジョウハツ</t>
    </rPh>
    <rPh sb="3" eb="6">
      <t>ザンリュウブツ</t>
    </rPh>
    <phoneticPr fontId="6"/>
  </si>
  <si>
    <t>全鉄</t>
    <rPh sb="0" eb="2">
      <t>ゼンテツ</t>
    </rPh>
    <phoneticPr fontId="6"/>
  </si>
  <si>
    <t>溶存酸素</t>
    <rPh sb="0" eb="1">
      <t>ヨウ</t>
    </rPh>
    <rPh sb="1" eb="2">
      <t>ゾン</t>
    </rPh>
    <rPh sb="2" eb="4">
      <t>サンソ</t>
    </rPh>
    <phoneticPr fontId="6"/>
  </si>
  <si>
    <t>全マンガン</t>
    <rPh sb="0" eb="1">
      <t>ゼン</t>
    </rPh>
    <phoneticPr fontId="6"/>
  </si>
  <si>
    <t>全窒素</t>
    <rPh sb="0" eb="1">
      <t>ゼン</t>
    </rPh>
    <rPh sb="1" eb="3">
      <t>チッソ</t>
    </rPh>
    <phoneticPr fontId="6"/>
  </si>
  <si>
    <t>全リン</t>
    <rPh sb="0" eb="1">
      <t>ゼン</t>
    </rPh>
    <phoneticPr fontId="6"/>
  </si>
  <si>
    <t>リン酸イオン</t>
    <rPh sb="2" eb="3">
      <t>サン</t>
    </rPh>
    <phoneticPr fontId="6"/>
  </si>
  <si>
    <t>硫酸イオン</t>
    <rPh sb="0" eb="2">
      <t>リュウサン</t>
    </rPh>
    <phoneticPr fontId="6"/>
  </si>
  <si>
    <t>色度</t>
    <rPh sb="0" eb="1">
      <t>シキ</t>
    </rPh>
    <rPh sb="1" eb="2">
      <t>ド</t>
    </rPh>
    <phoneticPr fontId="6"/>
  </si>
  <si>
    <t>懸濁物質</t>
    <rPh sb="0" eb="1">
      <t>カケ</t>
    </rPh>
    <rPh sb="1" eb="2">
      <t>ダク</t>
    </rPh>
    <rPh sb="2" eb="4">
      <t>ブッシツ</t>
    </rPh>
    <phoneticPr fontId="6"/>
  </si>
  <si>
    <t>備考</t>
    <rPh sb="0" eb="2">
      <t>ビコウ</t>
    </rPh>
    <phoneticPr fontId="6"/>
  </si>
  <si>
    <t>4月最高</t>
    <rPh sb="1" eb="2">
      <t>ガツ</t>
    </rPh>
    <rPh sb="2" eb="4">
      <t>サイコウ</t>
    </rPh>
    <phoneticPr fontId="4"/>
  </si>
  <si>
    <t>4月最低</t>
    <rPh sb="2" eb="4">
      <t>サイテイ</t>
    </rPh>
    <phoneticPr fontId="4"/>
  </si>
  <si>
    <t>4月平均</t>
    <rPh sb="2" eb="4">
      <t>ヘイキン</t>
    </rPh>
    <phoneticPr fontId="4"/>
  </si>
  <si>
    <t>5月最高</t>
    <rPh sb="1" eb="2">
      <t>ガツ</t>
    </rPh>
    <rPh sb="2" eb="4">
      <t>サイコウ</t>
    </rPh>
    <phoneticPr fontId="4"/>
  </si>
  <si>
    <t>5月最低</t>
    <rPh sb="2" eb="4">
      <t>サイテイ</t>
    </rPh>
    <phoneticPr fontId="4"/>
  </si>
  <si>
    <t>5月平均</t>
    <rPh sb="2" eb="4">
      <t>ヘイキン</t>
    </rPh>
    <phoneticPr fontId="4"/>
  </si>
  <si>
    <t>6月最高</t>
    <rPh sb="1" eb="2">
      <t>ガツ</t>
    </rPh>
    <rPh sb="2" eb="4">
      <t>サイコウ</t>
    </rPh>
    <phoneticPr fontId="4"/>
  </si>
  <si>
    <t>6月最低</t>
    <rPh sb="2" eb="4">
      <t>サイテイ</t>
    </rPh>
    <phoneticPr fontId="4"/>
  </si>
  <si>
    <t>6月平均</t>
    <rPh sb="2" eb="4">
      <t>ヘイキン</t>
    </rPh>
    <phoneticPr fontId="4"/>
  </si>
  <si>
    <t>7月最高</t>
    <rPh sb="1" eb="2">
      <t>ガツ</t>
    </rPh>
    <rPh sb="2" eb="4">
      <t>サイコウ</t>
    </rPh>
    <phoneticPr fontId="4"/>
  </si>
  <si>
    <t>7月最低</t>
    <rPh sb="2" eb="4">
      <t>サイテイ</t>
    </rPh>
    <phoneticPr fontId="4"/>
  </si>
  <si>
    <t>7月平均</t>
    <rPh sb="2" eb="4">
      <t>ヘイキン</t>
    </rPh>
    <phoneticPr fontId="4"/>
  </si>
  <si>
    <t>8月最高</t>
    <rPh sb="1" eb="2">
      <t>ガツ</t>
    </rPh>
    <rPh sb="2" eb="4">
      <t>サイコウ</t>
    </rPh>
    <phoneticPr fontId="4"/>
  </si>
  <si>
    <t>8月最低</t>
    <rPh sb="2" eb="4">
      <t>サイテイ</t>
    </rPh>
    <phoneticPr fontId="4"/>
  </si>
  <si>
    <t>8月平均</t>
    <rPh sb="2" eb="4">
      <t>ヘイキン</t>
    </rPh>
    <phoneticPr fontId="4"/>
  </si>
  <si>
    <r>
      <t>m</t>
    </r>
    <r>
      <rPr>
        <sz val="11"/>
        <rFont val="ＭＳ Ｐゴシック"/>
        <family val="3"/>
        <charset val="128"/>
      </rPr>
      <t>S/m</t>
    </r>
    <phoneticPr fontId="4"/>
  </si>
  <si>
    <t>9月最高</t>
    <rPh sb="1" eb="2">
      <t>ガツ</t>
    </rPh>
    <rPh sb="2" eb="4">
      <t>サイコウ</t>
    </rPh>
    <phoneticPr fontId="4"/>
  </si>
  <si>
    <t>10月最高</t>
    <rPh sb="2" eb="3">
      <t>ガツ</t>
    </rPh>
    <rPh sb="3" eb="5">
      <t>サイコウ</t>
    </rPh>
    <phoneticPr fontId="4"/>
  </si>
  <si>
    <t>9月最低</t>
    <rPh sb="1" eb="2">
      <t>ガツ</t>
    </rPh>
    <rPh sb="2" eb="4">
      <t>サイテイ</t>
    </rPh>
    <phoneticPr fontId="4"/>
  </si>
  <si>
    <t>9月平均</t>
    <rPh sb="1" eb="2">
      <t>ガツ</t>
    </rPh>
    <rPh sb="2" eb="4">
      <t>ヘイキン</t>
    </rPh>
    <phoneticPr fontId="4"/>
  </si>
  <si>
    <t>単位</t>
  </si>
  <si>
    <t>原水</t>
  </si>
  <si>
    <t>配水</t>
  </si>
  <si>
    <t>度</t>
  </si>
  <si>
    <t>電気伝導率</t>
  </si>
  <si>
    <t>酸消費量</t>
  </si>
  <si>
    <t>全硬度</t>
  </si>
  <si>
    <t>ｶﾙｼｳﾑ硬度</t>
  </si>
  <si>
    <t>ﾏｸﾞﾈｼｳﾑ硬度</t>
  </si>
  <si>
    <t>塩化物イオン</t>
  </si>
  <si>
    <t>全蒸発残留物</t>
  </si>
  <si>
    <t>溶存酸素</t>
  </si>
  <si>
    <t>全マンガン</t>
  </si>
  <si>
    <t>全窒素</t>
  </si>
  <si>
    <t>全リン</t>
  </si>
  <si>
    <t>リン酸イオン</t>
  </si>
  <si>
    <t>硫酸イオン</t>
  </si>
  <si>
    <t>懸濁物質</t>
  </si>
  <si>
    <t>11月最高</t>
    <rPh sb="2" eb="3">
      <t>ガツ</t>
    </rPh>
    <rPh sb="3" eb="5">
      <t>サイコウ</t>
    </rPh>
    <phoneticPr fontId="4"/>
  </si>
  <si>
    <t>水温</t>
    <rPh sb="0" eb="2">
      <t>スイオン</t>
    </rPh>
    <phoneticPr fontId="3"/>
  </si>
  <si>
    <t>濁度</t>
    <rPh sb="0" eb="2">
      <t>ダクド</t>
    </rPh>
    <phoneticPr fontId="3"/>
  </si>
  <si>
    <t>度</t>
    <rPh sb="0" eb="1">
      <t>ド</t>
    </rPh>
    <phoneticPr fontId="3"/>
  </si>
  <si>
    <t>電気伝導率</t>
    <rPh sb="0" eb="2">
      <t>デンキ</t>
    </rPh>
    <rPh sb="2" eb="5">
      <t>デンドウリツ</t>
    </rPh>
    <phoneticPr fontId="3"/>
  </si>
  <si>
    <t>酸消費量</t>
    <rPh sb="0" eb="4">
      <t>サンショウヒリョウ</t>
    </rPh>
    <phoneticPr fontId="3"/>
  </si>
  <si>
    <t>全硬度</t>
    <rPh sb="0" eb="1">
      <t>ゼン</t>
    </rPh>
    <rPh sb="1" eb="3">
      <t>コウド</t>
    </rPh>
    <phoneticPr fontId="3"/>
  </si>
  <si>
    <t>ｶﾙｼｳﾑ硬度</t>
    <rPh sb="5" eb="7">
      <t>コウド</t>
    </rPh>
    <phoneticPr fontId="3"/>
  </si>
  <si>
    <t>ﾏｸﾞﾈｼｳﾑ硬度</t>
    <rPh sb="7" eb="9">
      <t>コウド</t>
    </rPh>
    <phoneticPr fontId="3"/>
  </si>
  <si>
    <t>塩化物イオン</t>
    <rPh sb="0" eb="3">
      <t>エンカブツ</t>
    </rPh>
    <phoneticPr fontId="3"/>
  </si>
  <si>
    <t>全蒸発残留物</t>
    <rPh sb="0" eb="1">
      <t>ゼン</t>
    </rPh>
    <rPh sb="1" eb="3">
      <t>ジョウハツ</t>
    </rPh>
    <rPh sb="3" eb="6">
      <t>ザンリュウブツ</t>
    </rPh>
    <phoneticPr fontId="3"/>
  </si>
  <si>
    <t>全鉄</t>
    <rPh sb="0" eb="2">
      <t>ゼンテツ</t>
    </rPh>
    <phoneticPr fontId="3"/>
  </si>
  <si>
    <t>溶存酸素</t>
    <rPh sb="0" eb="1">
      <t>ヨウ</t>
    </rPh>
    <rPh sb="1" eb="2">
      <t>ゾン</t>
    </rPh>
    <rPh sb="2" eb="4">
      <t>サンソ</t>
    </rPh>
    <phoneticPr fontId="3"/>
  </si>
  <si>
    <t>全マンガン</t>
    <rPh sb="0" eb="1">
      <t>ゼン</t>
    </rPh>
    <phoneticPr fontId="3"/>
  </si>
  <si>
    <t>全窒素</t>
    <rPh sb="0" eb="1">
      <t>ゼン</t>
    </rPh>
    <rPh sb="1" eb="3">
      <t>チッソ</t>
    </rPh>
    <phoneticPr fontId="3"/>
  </si>
  <si>
    <t>全リン</t>
    <rPh sb="0" eb="1">
      <t>ゼン</t>
    </rPh>
    <phoneticPr fontId="3"/>
  </si>
  <si>
    <t>リン酸イオン</t>
    <rPh sb="2" eb="3">
      <t>サン</t>
    </rPh>
    <phoneticPr fontId="3"/>
  </si>
  <si>
    <t>懸濁物質</t>
    <rPh sb="0" eb="1">
      <t>カケ</t>
    </rPh>
    <rPh sb="1" eb="2">
      <t>ダク</t>
    </rPh>
    <rPh sb="2" eb="4">
      <t>ブッシツ</t>
    </rPh>
    <phoneticPr fontId="3"/>
  </si>
  <si>
    <t>1月</t>
    <rPh sb="1" eb="2">
      <t>ガツ</t>
    </rPh>
    <phoneticPr fontId="4"/>
  </si>
  <si>
    <t>12月最高</t>
    <rPh sb="2" eb="3">
      <t>ガツ</t>
    </rPh>
    <rPh sb="3" eb="5">
      <t>サイコウ</t>
    </rPh>
    <phoneticPr fontId="4"/>
  </si>
  <si>
    <t>12月平均</t>
    <rPh sb="2" eb="3">
      <t>ガツ</t>
    </rPh>
    <rPh sb="3" eb="5">
      <t>ヘイキン</t>
    </rPh>
    <phoneticPr fontId="4"/>
  </si>
  <si>
    <t>12月最低</t>
    <rPh sb="2" eb="3">
      <t>ガツ</t>
    </rPh>
    <rPh sb="3" eb="5">
      <t>サイテイ</t>
    </rPh>
    <phoneticPr fontId="4"/>
  </si>
  <si>
    <t>項目</t>
    <rPh sb="0" eb="2">
      <t>コウモク</t>
    </rPh>
    <phoneticPr fontId="2"/>
  </si>
  <si>
    <t>単位</t>
    <rPh sb="0" eb="2">
      <t>タンイ</t>
    </rPh>
    <phoneticPr fontId="2"/>
  </si>
  <si>
    <t>原水</t>
    <rPh sb="0" eb="2">
      <t>ゲンスイ</t>
    </rPh>
    <phoneticPr fontId="2"/>
  </si>
  <si>
    <t>配水</t>
    <rPh sb="0" eb="2">
      <t>ハイスイ</t>
    </rPh>
    <phoneticPr fontId="2"/>
  </si>
  <si>
    <t>水温</t>
    <rPh sb="0" eb="2">
      <t>スイオン</t>
    </rPh>
    <phoneticPr fontId="2"/>
  </si>
  <si>
    <t>濁度</t>
    <rPh sb="0" eb="2">
      <t>ダクド</t>
    </rPh>
    <phoneticPr fontId="2"/>
  </si>
  <si>
    <t>度</t>
    <rPh sb="0" eb="1">
      <t>ド</t>
    </rPh>
    <phoneticPr fontId="2"/>
  </si>
  <si>
    <t>電気伝導率</t>
    <rPh sb="0" eb="2">
      <t>デンキ</t>
    </rPh>
    <rPh sb="2" eb="5">
      <t>デンドウリツ</t>
    </rPh>
    <phoneticPr fontId="2"/>
  </si>
  <si>
    <t>酸消費量</t>
    <rPh sb="0" eb="4">
      <t>サンショウヒリョウ</t>
    </rPh>
    <phoneticPr fontId="2"/>
  </si>
  <si>
    <t>全硬度</t>
    <rPh sb="0" eb="1">
      <t>ゼン</t>
    </rPh>
    <rPh sb="1" eb="3">
      <t>コウド</t>
    </rPh>
    <phoneticPr fontId="2"/>
  </si>
  <si>
    <t>ｶﾙｼｳﾑ硬度</t>
    <rPh sb="5" eb="7">
      <t>コウド</t>
    </rPh>
    <phoneticPr fontId="2"/>
  </si>
  <si>
    <t>ﾏｸﾞﾈｼｳﾑ硬度</t>
    <rPh sb="7" eb="9">
      <t>コウド</t>
    </rPh>
    <phoneticPr fontId="2"/>
  </si>
  <si>
    <t>塩化物イオン</t>
    <rPh sb="0" eb="3">
      <t>エンカブツ</t>
    </rPh>
    <phoneticPr fontId="2"/>
  </si>
  <si>
    <t>全蒸発残留物</t>
    <rPh sb="0" eb="1">
      <t>ゼン</t>
    </rPh>
    <rPh sb="1" eb="3">
      <t>ジョウハツ</t>
    </rPh>
    <rPh sb="3" eb="6">
      <t>ザンリュウブツ</t>
    </rPh>
    <phoneticPr fontId="2"/>
  </si>
  <si>
    <t>全鉄</t>
    <rPh sb="0" eb="2">
      <t>ゼンテツ</t>
    </rPh>
    <phoneticPr fontId="2"/>
  </si>
  <si>
    <t>溶存酸素</t>
    <rPh sb="0" eb="1">
      <t>ヨウ</t>
    </rPh>
    <rPh sb="1" eb="2">
      <t>ゾン</t>
    </rPh>
    <rPh sb="2" eb="4">
      <t>サンソ</t>
    </rPh>
    <phoneticPr fontId="2"/>
  </si>
  <si>
    <t>全マンガン</t>
    <rPh sb="0" eb="1">
      <t>ゼン</t>
    </rPh>
    <phoneticPr fontId="2"/>
  </si>
  <si>
    <t>全窒素</t>
    <rPh sb="0" eb="1">
      <t>ゼン</t>
    </rPh>
    <rPh sb="1" eb="3">
      <t>チッソ</t>
    </rPh>
    <phoneticPr fontId="2"/>
  </si>
  <si>
    <t>全リン</t>
    <rPh sb="0" eb="1">
      <t>ゼン</t>
    </rPh>
    <phoneticPr fontId="2"/>
  </si>
  <si>
    <t>リン酸イオン</t>
    <rPh sb="2" eb="3">
      <t>サン</t>
    </rPh>
    <phoneticPr fontId="2"/>
  </si>
  <si>
    <t>1月</t>
    <rPh sb="1" eb="2">
      <t>ガツ</t>
    </rPh>
    <phoneticPr fontId="4"/>
  </si>
  <si>
    <t>備考</t>
    <rPh sb="0" eb="2">
      <t>ビコウ</t>
    </rPh>
    <phoneticPr fontId="4"/>
  </si>
  <si>
    <t>1月最高</t>
    <rPh sb="1" eb="2">
      <t>ガツ</t>
    </rPh>
    <rPh sb="2" eb="4">
      <t>サイコウ</t>
    </rPh>
    <phoneticPr fontId="4"/>
  </si>
  <si>
    <t>1月最低</t>
    <rPh sb="1" eb="2">
      <t>ガツ</t>
    </rPh>
    <rPh sb="2" eb="4">
      <t>サイテイ</t>
    </rPh>
    <phoneticPr fontId="4"/>
  </si>
  <si>
    <t>1月平均</t>
    <rPh sb="1" eb="2">
      <t>ガツ</t>
    </rPh>
    <rPh sb="2" eb="4">
      <t>ヘイキン</t>
    </rPh>
    <phoneticPr fontId="4"/>
  </si>
  <si>
    <t>2月最高</t>
    <rPh sb="1" eb="2">
      <t>ガツ</t>
    </rPh>
    <rPh sb="2" eb="4">
      <t>サイコウ</t>
    </rPh>
    <phoneticPr fontId="4"/>
  </si>
  <si>
    <t>2月最低</t>
    <rPh sb="1" eb="2">
      <t>ガツ</t>
    </rPh>
    <rPh sb="2" eb="4">
      <t>サイテイ</t>
    </rPh>
    <phoneticPr fontId="4"/>
  </si>
  <si>
    <t>2月平均</t>
    <rPh sb="1" eb="2">
      <t>ガツ</t>
    </rPh>
    <rPh sb="2" eb="4">
      <t>ヘイキン</t>
    </rPh>
    <phoneticPr fontId="4"/>
  </si>
  <si>
    <t>2月</t>
    <rPh sb="1" eb="2">
      <t>ガツ</t>
    </rPh>
    <phoneticPr fontId="4"/>
  </si>
  <si>
    <t>3月最高</t>
    <rPh sb="1" eb="2">
      <t>ガツ</t>
    </rPh>
    <rPh sb="2" eb="4">
      <t>サイコウ</t>
    </rPh>
    <phoneticPr fontId="4"/>
  </si>
  <si>
    <t>3月最低</t>
    <rPh sb="1" eb="2">
      <t>ガツ</t>
    </rPh>
    <rPh sb="2" eb="4">
      <t>サイテイ</t>
    </rPh>
    <phoneticPr fontId="4"/>
  </si>
  <si>
    <t>3月平均</t>
    <rPh sb="1" eb="2">
      <t>ガツ</t>
    </rPh>
    <rPh sb="2" eb="4">
      <t>ヘイキン</t>
    </rPh>
    <phoneticPr fontId="4"/>
  </si>
  <si>
    <t>3月</t>
    <rPh sb="1" eb="2">
      <t>ガツ</t>
    </rPh>
    <phoneticPr fontId="4"/>
  </si>
  <si>
    <t>曇</t>
  </si>
  <si>
    <t>-</t>
  </si>
  <si>
    <t>H28</t>
    <phoneticPr fontId="4"/>
  </si>
  <si>
    <t>H29</t>
    <phoneticPr fontId="4"/>
  </si>
  <si>
    <t>強熱減量</t>
    <rPh sb="0" eb="2">
      <t>キョウネツ</t>
    </rPh>
    <rPh sb="2" eb="4">
      <t>ゲンリョウ</t>
    </rPh>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</si>
  <si>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</si>
  <si>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</si>
  <si>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</si>
  <si>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</si>
  <si>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</si>
  <si>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</si>
  <si>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全水銀</t>
    <rPh sb="0" eb="1">
      <t>ゼン</t>
    </rPh>
    <rPh sb="1" eb="3">
      <t>スイギン</t>
    </rPh>
    <phoneticPr fontId="4"/>
  </si>
  <si>
    <t>含有試験</t>
    <rPh sb="0" eb="2">
      <t>ガンユウ</t>
    </rPh>
    <rPh sb="2" eb="4">
      <t>シケン</t>
    </rPh>
    <phoneticPr fontId="4"/>
  </si>
  <si>
    <t>溶出試験 (mg/L)</t>
    <rPh sb="0" eb="2">
      <t>ヨウシュツ</t>
    </rPh>
    <rPh sb="2" eb="4">
      <t>シケン</t>
    </rPh>
    <phoneticPr fontId="4"/>
  </si>
  <si>
    <t>※印旛沼（千葉地区）</t>
    <rPh sb="1" eb="4">
      <t>インバヌマ</t>
    </rPh>
    <rPh sb="5" eb="7">
      <t>チバ</t>
    </rPh>
    <rPh sb="7" eb="9">
      <t>チク</t>
    </rPh>
    <phoneticPr fontId="4"/>
  </si>
  <si>
    <t>3月</t>
    <rPh sb="1" eb="2">
      <t>ガツ</t>
    </rPh>
    <phoneticPr fontId="4"/>
  </si>
  <si>
    <t>3月</t>
    <rPh sb="1" eb="2">
      <t>ガツ</t>
    </rPh>
    <phoneticPr fontId="4"/>
  </si>
  <si>
    <t>袖ケ浦浄水場</t>
    <rPh sb="0" eb="3">
      <t>ソデガウラ</t>
    </rPh>
    <rPh sb="3" eb="6">
      <t>ジョウスイジョウ</t>
    </rPh>
    <phoneticPr fontId="4"/>
  </si>
  <si>
    <t>令和</t>
    <rPh sb="0" eb="1">
      <t>レイ</t>
    </rPh>
    <rPh sb="1" eb="2">
      <t>ワ</t>
    </rPh>
    <phoneticPr fontId="4"/>
  </si>
  <si>
    <t>H29</t>
  </si>
  <si>
    <t>H30</t>
    <phoneticPr fontId="4"/>
  </si>
  <si>
    <t>入庫量</t>
    <rPh sb="0" eb="2">
      <t>ニュウコ</t>
    </rPh>
    <rPh sb="2" eb="3">
      <t>リョウ</t>
    </rPh>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</si>
  <si>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</si>
  <si>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</si>
  <si>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</si>
  <si>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</si>
  <si>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</si>
  <si>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&lt;0.01</t>
  </si>
  <si>
    <t>&lt;0.05</t>
  </si>
  <si>
    <t>気温</t>
    <rPh sb="0" eb="2">
      <t>キオン</t>
    </rPh>
    <phoneticPr fontId="2"/>
  </si>
  <si>
    <t>硫酸イオン</t>
    <rPh sb="0" eb="2">
      <t>リュウサン</t>
    </rPh>
    <phoneticPr fontId="2"/>
  </si>
  <si>
    <t>色度</t>
    <rPh sb="0" eb="1">
      <t>シキ</t>
    </rPh>
    <rPh sb="1" eb="2">
      <t>ド</t>
    </rPh>
    <phoneticPr fontId="2"/>
  </si>
  <si>
    <t>懸濁物質</t>
    <rPh sb="0" eb="1">
      <t>カケ</t>
    </rPh>
    <rPh sb="1" eb="2">
      <t>ダク</t>
    </rPh>
    <rPh sb="2" eb="4">
      <t>ブッシツ</t>
    </rPh>
    <phoneticPr fontId="2"/>
  </si>
  <si>
    <t>気温</t>
    <rPh sb="0" eb="2">
      <t>キオン</t>
    </rPh>
    <phoneticPr fontId="3"/>
  </si>
  <si>
    <t>項目</t>
    <rPh sb="0" eb="2">
      <t>コウモク</t>
    </rPh>
    <phoneticPr fontId="3"/>
  </si>
  <si>
    <t>単位</t>
    <rPh sb="0" eb="2">
      <t>タンイ</t>
    </rPh>
    <phoneticPr fontId="3"/>
  </si>
  <si>
    <t>原水</t>
    <rPh sb="0" eb="2">
      <t>ゲンスイ</t>
    </rPh>
    <phoneticPr fontId="3"/>
  </si>
  <si>
    <t>配水</t>
    <rPh sb="0" eb="2">
      <t>ハイスイ</t>
    </rPh>
    <phoneticPr fontId="3"/>
  </si>
  <si>
    <t>硫酸イオン</t>
    <rPh sb="0" eb="2">
      <t>リュウサン</t>
    </rPh>
    <phoneticPr fontId="3"/>
  </si>
  <si>
    <t>色度</t>
    <rPh sb="0" eb="1">
      <t>シキ</t>
    </rPh>
    <rPh sb="1" eb="2">
      <t>ド</t>
    </rPh>
    <phoneticPr fontId="3"/>
  </si>
  <si>
    <t>備考</t>
    <rPh sb="0" eb="2">
      <t>ビコウ</t>
    </rPh>
    <phoneticPr fontId="4"/>
  </si>
  <si>
    <t>http://www.pref.chiba.lg.jp/suidou/kyshisetsu/press/2011/odei.html</t>
    <phoneticPr fontId="4"/>
  </si>
  <si>
    <t>※※137</t>
    <phoneticPr fontId="57"/>
  </si>
  <si>
    <t>気温</t>
    <rPh sb="0" eb="2">
      <t>キオン</t>
    </rPh>
    <phoneticPr fontId="4"/>
  </si>
  <si>
    <t>晴</t>
  </si>
  <si>
    <t>東</t>
  </si>
  <si>
    <t>北北東</t>
  </si>
  <si>
    <t>晴時々曇</t>
  </si>
  <si>
    <t>北東</t>
  </si>
  <si>
    <t>曇後雨</t>
  </si>
  <si>
    <t>南南西</t>
  </si>
  <si>
    <t>雨後曇</t>
  </si>
  <si>
    <t>北</t>
  </si>
  <si>
    <t>西北西</t>
  </si>
  <si>
    <t>晴後雨</t>
  </si>
  <si>
    <t>曇一時雨</t>
  </si>
  <si>
    <t>南西</t>
  </si>
  <si>
    <t>雨</t>
  </si>
  <si>
    <t>雨後晴</t>
  </si>
  <si>
    <t>北西</t>
  </si>
  <si>
    <t>晴一時雨</t>
  </si>
  <si>
    <t>西南西</t>
  </si>
  <si>
    <t>北北西</t>
  </si>
  <si>
    <t>雨時々曇</t>
  </si>
  <si>
    <t>気温</t>
    <rPh sb="0" eb="2">
      <t>キオン</t>
    </rPh>
    <phoneticPr fontId="4"/>
  </si>
  <si>
    <t>多項目試験結果</t>
    <rPh sb="0" eb="1">
      <t>オオ</t>
    </rPh>
    <rPh sb="1" eb="3">
      <t>コウモク</t>
    </rPh>
    <rPh sb="3" eb="5">
      <t>シケン</t>
    </rPh>
    <rPh sb="5" eb="7">
      <t>ケッカ</t>
    </rPh>
    <phoneticPr fontId="4"/>
  </si>
  <si>
    <t>西広</t>
    <rPh sb="0" eb="2">
      <t>サイヒロ</t>
    </rPh>
    <phoneticPr fontId="6"/>
  </si>
  <si>
    <t>備考</t>
    <rPh sb="0" eb="2">
      <t>ビコウ</t>
    </rPh>
    <phoneticPr fontId="4"/>
  </si>
  <si>
    <t>－</t>
  </si>
  <si>
    <t>南</t>
  </si>
  <si>
    <t>西</t>
  </si>
  <si>
    <t>東北東</t>
  </si>
  <si>
    <t>曇時々雨</t>
  </si>
  <si>
    <t>雨一時曇</t>
  </si>
  <si>
    <t>曇後晴</t>
  </si>
  <si>
    <t>晴後曇</t>
  </si>
  <si>
    <t>東南東</t>
  </si>
  <si>
    <t>晴時々雨</t>
  </si>
  <si>
    <t>小雨</t>
  </si>
  <si>
    <r>
      <t>１.</t>
    </r>
    <r>
      <rPr>
        <sz val="7"/>
        <color indexed="8"/>
        <rFont val="ＭＳ Ｐ明朝"/>
        <family val="1"/>
        <charset val="128"/>
      </rPr>
      <t xml:space="preserve">    </t>
    </r>
    <r>
      <rPr>
        <sz val="11"/>
        <color indexed="8"/>
        <rFont val="ＭＳ Ｐ明朝"/>
        <family val="1"/>
        <charset val="128"/>
      </rPr>
      <t>袖ケ浦浄水場の天日乾燥施設は、近年使用を休止していたが、H27に再開している。</t>
    </r>
    <rPh sb="6" eb="9">
      <t>ソデガウラ</t>
    </rPh>
    <rPh sb="9" eb="12">
      <t>ジョウスイジョウ</t>
    </rPh>
    <rPh sb="13" eb="15">
      <t>テンピ</t>
    </rPh>
    <rPh sb="15" eb="17">
      <t>カンソウ</t>
    </rPh>
    <rPh sb="17" eb="19">
      <t>シセツ</t>
    </rPh>
    <rPh sb="21" eb="23">
      <t>キンネン</t>
    </rPh>
    <rPh sb="23" eb="25">
      <t>シヨウ</t>
    </rPh>
    <rPh sb="26" eb="28">
      <t>キュウシ</t>
    </rPh>
    <rPh sb="38" eb="40">
      <t>サイカイ</t>
    </rPh>
    <phoneticPr fontId="4"/>
  </si>
  <si>
    <t>消石灰</t>
    <rPh sb="0" eb="3">
      <t>ショウセッカイ</t>
    </rPh>
    <phoneticPr fontId="4"/>
  </si>
  <si>
    <t>南東</t>
  </si>
  <si>
    <t>南南東</t>
  </si>
  <si>
    <t>&lt;0.13</t>
  </si>
  <si>
    <t>北東北</t>
  </si>
  <si>
    <t>雨一時晴</t>
  </si>
  <si>
    <t>&lt;0.4</t>
  </si>
  <si>
    <t>&lt;0.06</t>
  </si>
  <si>
    <t>.</t>
  </si>
  <si>
    <t>不検出</t>
    <rPh sb="0" eb="1">
      <t>フ</t>
    </rPh>
    <rPh sb="1" eb="3">
      <t>ケンシュツ</t>
    </rPh>
    <phoneticPr fontId="4"/>
  </si>
  <si>
    <t>&lt;0.0005</t>
  </si>
  <si>
    <t>&lt;0.001</t>
  </si>
  <si>
    <t>&lt;0.1</t>
  </si>
  <si>
    <t>&lt;0.005</t>
  </si>
  <si>
    <t>&lt;0.002</t>
  </si>
  <si>
    <t>-</t>
    <phoneticPr fontId="4"/>
  </si>
  <si>
    <t>曇時々晴</t>
  </si>
  <si>
    <t>※pH:11,12日は計器故障のため欠測</t>
    <rPh sb="9" eb="10">
      <t>ニチ</t>
    </rPh>
    <rPh sb="11" eb="13">
      <t>ケイキ</t>
    </rPh>
    <rPh sb="13" eb="15">
      <t>コショウ</t>
    </rPh>
    <rPh sb="18" eb="20">
      <t>ケッソク</t>
    </rPh>
    <phoneticPr fontId="2"/>
  </si>
  <si>
    <t>25,4</t>
    <phoneticPr fontId="4"/>
  </si>
  <si>
    <t>晴</t>
    <rPh sb="0" eb="1">
      <t>ハレ</t>
    </rPh>
    <phoneticPr fontId="2"/>
  </si>
  <si>
    <t>雨</t>
    <rPh sb="0" eb="1">
      <t>アメ</t>
    </rPh>
    <phoneticPr fontId="2"/>
  </si>
  <si>
    <t>晴</t>
    <rPh sb="0" eb="1">
      <t>ハレ</t>
    </rPh>
    <phoneticPr fontId="3"/>
  </si>
  <si>
    <t>曇</t>
    <rPh sb="0" eb="1">
      <t>クモリ</t>
    </rPh>
    <phoneticPr fontId="2"/>
  </si>
  <si>
    <t>晴</t>
    <rPh sb="0" eb="1">
      <t>ハ</t>
    </rPh>
    <phoneticPr fontId="1"/>
  </si>
  <si>
    <t>曇</t>
    <rPh sb="0" eb="1">
      <t>クモ</t>
    </rPh>
    <phoneticPr fontId="1"/>
  </si>
  <si>
    <t>雨</t>
    <rPh sb="0" eb="1">
      <t>アメ</t>
    </rPh>
    <phoneticPr fontId="1"/>
  </si>
  <si>
    <t>曇一時晴</t>
  </si>
  <si>
    <t>&lt;0.10</t>
  </si>
  <si>
    <t>※19～26日はサンプリングポンプ故障、</t>
    <rPh sb="6" eb="7">
      <t>ニチ</t>
    </rPh>
    <rPh sb="17" eb="19">
      <t>コショウ</t>
    </rPh>
    <phoneticPr fontId="2"/>
  </si>
  <si>
    <t>　27～31日は北総設備更新工事のため</t>
    <rPh sb="6" eb="7">
      <t>ニチ</t>
    </rPh>
    <rPh sb="8" eb="10">
      <t>ホクソウ</t>
    </rPh>
    <rPh sb="10" eb="12">
      <t>セツビ</t>
    </rPh>
    <rPh sb="12" eb="14">
      <t>コウシン</t>
    </rPh>
    <rPh sb="14" eb="16">
      <t>コウジ</t>
    </rPh>
    <phoneticPr fontId="2"/>
  </si>
  <si>
    <t>　欠測。</t>
    <rPh sb="1" eb="3">
      <t>ケッソク</t>
    </rPh>
    <phoneticPr fontId="2"/>
  </si>
  <si>
    <t>10月最低</t>
    <rPh sb="2" eb="3">
      <t>ガツ</t>
    </rPh>
    <rPh sb="3" eb="5">
      <t>サイテイ</t>
    </rPh>
    <phoneticPr fontId="4"/>
  </si>
  <si>
    <t>10月平均</t>
    <rPh sb="2" eb="3">
      <t>ガツ</t>
    </rPh>
    <rPh sb="3" eb="5">
      <t>ヘイキン</t>
    </rPh>
    <phoneticPr fontId="4"/>
  </si>
  <si>
    <t>11月最低</t>
    <rPh sb="2" eb="3">
      <t>ガツ</t>
    </rPh>
    <rPh sb="3" eb="5">
      <t>サイテイ</t>
    </rPh>
    <phoneticPr fontId="4"/>
  </si>
  <si>
    <t>11月平均</t>
    <rPh sb="2" eb="3">
      <t>ガツ</t>
    </rPh>
    <rPh sb="3" eb="5">
      <t>ヘイキン</t>
    </rPh>
    <phoneticPr fontId="4"/>
  </si>
  <si>
    <t>北西北</t>
  </si>
  <si>
    <t>&lt;1</t>
  </si>
  <si>
    <t>不検出</t>
    <rPh sb="0" eb="1">
      <t>フ</t>
    </rPh>
    <rPh sb="1" eb="3">
      <t>ケンシュツ</t>
    </rPh>
    <phoneticPr fontId="4"/>
  </si>
  <si>
    <t>&lt;0.005</t>
    <phoneticPr fontId="4"/>
  </si>
  <si>
    <t>&lt;0.10</t>
    <phoneticPr fontId="4"/>
  </si>
  <si>
    <t>&lt;0.020</t>
    <phoneticPr fontId="4"/>
  </si>
  <si>
    <t>&lt;0.002</t>
    <phoneticPr fontId="4"/>
  </si>
  <si>
    <t>&lt;0.0002</t>
    <phoneticPr fontId="4"/>
  </si>
  <si>
    <t>&lt;0.0004</t>
    <phoneticPr fontId="4"/>
  </si>
  <si>
    <t>&lt;0.004</t>
    <phoneticPr fontId="4"/>
  </si>
  <si>
    <t>&lt;0.0006</t>
    <phoneticPr fontId="4"/>
  </si>
  <si>
    <t>&lt;0.0005</t>
    <phoneticPr fontId="4"/>
  </si>
  <si>
    <t>&lt;0.0003</t>
    <phoneticPr fontId="4"/>
  </si>
  <si>
    <t>-</t>
    <phoneticPr fontId="4"/>
  </si>
  <si>
    <t>&lt;0.001</t>
    <phoneticPr fontId="4"/>
  </si>
  <si>
    <t>&lt;0.5</t>
    <phoneticPr fontId="4"/>
  </si>
  <si>
    <t>&lt;0.0005</t>
    <phoneticPr fontId="4"/>
  </si>
  <si>
    <t>&lt;0.0005</t>
    <phoneticPr fontId="4"/>
  </si>
  <si>
    <t>&lt;1</t>
    <phoneticPr fontId="4"/>
  </si>
  <si>
    <t>&lt;0.01</t>
    <phoneticPr fontId="4"/>
  </si>
  <si>
    <t>&lt;0.0002</t>
    <phoneticPr fontId="4"/>
  </si>
  <si>
    <t>&lt;0.005</t>
    <phoneticPr fontId="4"/>
  </si>
  <si>
    <t>&lt;0.1</t>
    <phoneticPr fontId="4"/>
  </si>
  <si>
    <t>※空欄は計器の不調による欠測。</t>
    <rPh sb="1" eb="3">
      <t>クウラン</t>
    </rPh>
    <rPh sb="4" eb="6">
      <t>ケイキ</t>
    </rPh>
    <rPh sb="7" eb="9">
      <t>フチョウ</t>
    </rPh>
    <rPh sb="12" eb="14">
      <t>ケッソク</t>
    </rPh>
    <phoneticPr fontId="2"/>
  </si>
  <si>
    <t>曇後雪</t>
  </si>
  <si>
    <t>&lt;0.03</t>
  </si>
  <si>
    <t>雨後雪</t>
  </si>
  <si>
    <t>雪後晴</t>
  </si>
  <si>
    <t>-</t>
    <phoneticPr fontId="4"/>
  </si>
  <si>
    <t>単位： mg/kg （水素イオン濃度、強熱減量を除く）</t>
    <rPh sb="19" eb="21">
      <t>キョウネツ</t>
    </rPh>
    <rPh sb="21" eb="23">
      <t>ゲンリョウ</t>
    </rPh>
    <rPh sb="24" eb="25">
      <t>ノゾ</t>
    </rPh>
    <phoneticPr fontId="4"/>
  </si>
  <si>
    <t>143日</t>
    <rPh sb="3" eb="4">
      <t>ニチ</t>
    </rPh>
    <phoneticPr fontId="4"/>
  </si>
  <si>
    <t>R3</t>
    <phoneticPr fontId="4"/>
  </si>
  <si>
    <t>R1</t>
    <phoneticPr fontId="4"/>
  </si>
  <si>
    <t>H29における袖ケ浦浄水場の発生土は、郡本浄水場の濃縮汚泥が難濃縮となったため、袖ケ浦浄水場へ運搬後天日乾燥処理を実施したもの</t>
    <rPh sb="7" eb="10">
      <t>ソデガウラ</t>
    </rPh>
    <rPh sb="10" eb="13">
      <t>ジョウスイジョウ</t>
    </rPh>
    <rPh sb="14" eb="16">
      <t>ハッセイ</t>
    </rPh>
    <rPh sb="16" eb="17">
      <t>ツチ</t>
    </rPh>
    <rPh sb="19" eb="21">
      <t>コオリモト</t>
    </rPh>
    <rPh sb="21" eb="24">
      <t>ジョウスイジョウ</t>
    </rPh>
    <rPh sb="25" eb="27">
      <t>ノウシュク</t>
    </rPh>
    <rPh sb="27" eb="29">
      <t>オデイ</t>
    </rPh>
    <rPh sb="30" eb="31">
      <t>ナン</t>
    </rPh>
    <rPh sb="31" eb="33">
      <t>ノウシュク</t>
    </rPh>
    <rPh sb="40" eb="43">
      <t>ソデガウラ</t>
    </rPh>
    <rPh sb="43" eb="46">
      <t>ジョウスイジョウ</t>
    </rPh>
    <rPh sb="47" eb="49">
      <t>ウンパン</t>
    </rPh>
    <rPh sb="49" eb="50">
      <t>ゴ</t>
    </rPh>
    <rPh sb="50" eb="51">
      <t>テン</t>
    </rPh>
    <rPh sb="51" eb="52">
      <t>ニチ</t>
    </rPh>
    <rPh sb="52" eb="54">
      <t>カンソウ</t>
    </rPh>
    <rPh sb="54" eb="56">
      <t>ショリ</t>
    </rPh>
    <rPh sb="57" eb="5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</si>
</sst>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4">
    <numFmt numFmtId="176" formatCode="d"/>
    <numFmt numFmtId="177" formatCode="#,##0.0"/>
    <numFmt numFmtId="178" formatCode="m&quot;月&quot;d&quot;日&quot;;@"/>
    <numFmt numFmtId="179" formatCode="0.0"/>
    <numFmt numFmtId="180" formatCode="0.000"/>
    <numFmt numFmtId="181" formatCode="0.00_);[Red]\(0.00\)"/>
    <numFmt numFmtId="182" formatCode="0.0_);[Red]\(0.0\)"/>
    <numFmt numFmtId="183" formatCode="#,##0_ "/>
    <numFmt numFmtId="184" formatCode="[$-411]ggge&quot;年度&quot;"/>
    <numFmt numFmtId="185" formatCode="[&lt;0.4]&quot;&lt;0.4&quot;;0.0"/>
    <numFmt numFmtId="186" formatCode="[$-411]ge\.m\.d;@"/>
    <numFmt numFmtId="187" formatCode="0.0_ "/>
    <numFmt numFmtId="188" formatCode="0_);[Red]\(0\)"/>
    <numFmt numFmtId="189" formatCode="0.00_ "/>
    <numFmt numFmtId="190" formatCode="0_ "/>
    <numFmt numFmtId="191" formatCode="0&quot;日&quot;"/>
    <numFmt numFmtId="192" formatCode="0.0_ ;[Red]\-0.0\ "/>
    <numFmt numFmtId="193" formatCode="#,##0.0_ ;[Red]\-#,##0.0\ "/>
    <numFmt numFmtId="194" formatCode="h:mm;@"/>
    <numFmt numFmtId="195" formatCode="0_ ;[Red]\-0\ "/>
    <numFmt numFmtId="196" formatCode="#,##0.00_ ;[Red]\-#,##0.00\ "/>
    <numFmt numFmtId="197" formatCode="#,##0_ ;[Red]\-#,##0\ "/>
    <numFmt numFmtId="198" formatCode="0.00_ ;[Red]\-0.00\ "/>
    <numFmt numFmtId="199" formatCode="#,##0_);[Red]\(#,##0\)"/>
    <numFmt numFmtId="200" formatCode="[&lt;0.05]&quot;&lt;0.05&quot;;0.0"/>
    <numFmt numFmtId="201" formatCode="[&lt;0.06]&quot;&lt;0.06&quot;;0.0"/>
    <numFmt numFmtId="202" formatCode="[&lt;0.5]&quot;&lt;0.5&quot;;0.0"/>
    <numFmt numFmtId="203" formatCode="[&lt;0.06]&quot;&lt;0.06&quot;;0.00"/>
    <numFmt numFmtId="204" formatCode="[&lt;0.05]&quot;&lt;0.05&quot;;0.00"/>
    <numFmt numFmtId="205" formatCode="[&lt;0.13]&quot;&lt;0.13&quot;;0.00"/>
    <numFmt numFmtId="206" formatCode="[&lt;0.03]&quot;&lt;0.03&quot;;0.00"/>
    <numFmt numFmtId="207" formatCode="[&lt;0.3]&quot;&lt;0.30&quot;;0.00"/>
    <numFmt numFmtId="208" formatCode="[&lt;0.3]&quot;&lt;0.3&quot;;0.0"/>
    <numFmt numFmtId="209" formatCode="[&lt;0.2]&quot;&lt;0.20&quot;;0.00"/>
    <numFmt numFmtId="210" formatCode="[&lt;0.4]&quot;&lt;0.40&quot;;0.0"/>
    <numFmt numFmtId="211" formatCode="[&lt;1]&quot;&lt;1&quot;;0"/>
    <numFmt numFmtId="212" formatCode="[&lt;0.01]&quot;&lt;0.01&quot;;0.00"/>
    <numFmt numFmtId="213" formatCode="[&lt;0.1]&quot;&lt;0.1&quot;;0.0"/>
    <numFmt numFmtId="214" formatCode="[&lt;0.1]&quot;&lt;0.10&quot;;0.0"/>
    <numFmt numFmtId="215" formatCode="0.0;0.0;"/>
    <numFmt numFmtId="216" formatCode="General;General;"/>
    <numFmt numFmtId="217" formatCode="0,000;0,000;"/>
    <numFmt numFmtId="218" formatCode="[&lt;0.1]&quot;&lt;0.10&quot;;0.00"/>
    <numFmt numFmtId="219" formatCode="0;0;"/>
  </numFmts>
  <fonts count="58"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sz val="7"/>
      <color indexed="8"/>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4"/>
      <color indexed="81"/>
      <name val="ＭＳ Ｐゴシック"/>
      <family val="3"/>
      <charset val="128"/>
    </font>
    <font>
      <b/>
      <u/>
      <sz val="12"/>
      <color indexed="12"/>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6"/>
      <name val="ＭＳ Ｐゴシック"/>
      <family val="2"/>
      <charset val="128"/>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5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FFCC"/>
        <bgColor indexed="64"/>
      </patternFill>
    </fill>
    <fill>
      <patternFill patternType="solid">
        <fgColor rgb="FFFDE9D9"/>
        <bgColor indexed="64"/>
      </patternFill>
    </fill>
    <fill>
      <patternFill patternType="solid">
        <fgColor rgb="FFD9D9D9"/>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style="thin">
        <color indexed="64"/>
      </left>
      <right style="dashed">
        <color indexed="64"/>
      </right>
      <top/>
      <bottom/>
      <diagonal/>
    </border>
    <border diagonalDown="1">
      <left/>
      <right style="thin">
        <color indexed="64"/>
      </right>
      <top/>
      <bottom/>
      <diagonal style="thin">
        <color indexed="64"/>
      </diagonal>
    </border>
    <border>
      <left/>
      <right style="hair">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ashed">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dashed">
        <color indexed="64"/>
      </right>
      <top style="thin">
        <color indexed="64"/>
      </top>
      <bottom style="thin">
        <color indexed="64"/>
      </bottom>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style="thin">
        <color indexed="64"/>
      </left>
      <right style="thin">
        <color indexed="64"/>
      </right>
      <top style="double">
        <color indexed="64"/>
      </top>
      <bottom style="hair">
        <color indexed="64"/>
      </bottom>
      <diagonal style="thin">
        <color indexed="64"/>
      </diagonal>
    </border>
    <border>
      <left style="thin">
        <color indexed="64"/>
      </left>
      <right style="thin">
        <color indexed="64"/>
      </right>
      <top style="double">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diagonalDown="1">
      <left style="thin">
        <color indexed="64"/>
      </left>
      <right style="hair">
        <color indexed="64"/>
      </right>
      <top style="hair">
        <color indexed="64"/>
      </top>
      <bottom/>
      <diagonal style="thin">
        <color indexed="64"/>
      </diagonal>
    </border>
    <border diagonalDown="1">
      <left/>
      <right style="thin">
        <color indexed="64"/>
      </right>
      <top style="hair">
        <color indexed="64"/>
      </top>
      <bottom/>
      <diagonal style="thin">
        <color indexed="64"/>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hair">
        <color indexed="64"/>
      </left>
      <right/>
      <top/>
      <bottom/>
      <diagonal/>
    </border>
    <border diagonalDown="1">
      <left/>
      <right/>
      <top style="hair">
        <color indexed="64"/>
      </top>
      <bottom style="thin">
        <color indexed="64"/>
      </bottom>
      <diagonal style="thin">
        <color indexed="64"/>
      </diagonal>
    </border>
    <border>
      <left style="dash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top style="hair">
        <color indexed="64"/>
      </top>
      <bottom style="double">
        <color indexed="64"/>
      </bottom>
      <diagonal style="thin">
        <color indexed="64"/>
      </diagonal>
    </border>
    <border diagonalDown="1">
      <left style="hair">
        <color indexed="64"/>
      </left>
      <right style="thin">
        <color indexed="64"/>
      </right>
      <top style="hair">
        <color indexed="64"/>
      </top>
      <bottom style="double">
        <color indexed="64"/>
      </bottom>
      <diagonal style="thin">
        <color indexed="64"/>
      </diagonal>
    </border>
    <border diagonalDown="1">
      <left style="thin">
        <color indexed="64"/>
      </left>
      <right style="hair">
        <color indexed="64"/>
      </right>
      <top style="hair">
        <color indexed="64"/>
      </top>
      <bottom style="double">
        <color indexed="64"/>
      </bottom>
      <diagonal style="thin">
        <color indexed="64"/>
      </diagonal>
    </border>
    <border diagonalDown="1">
      <left/>
      <right/>
      <top style="hair">
        <color indexed="64"/>
      </top>
      <bottom style="double">
        <color indexed="64"/>
      </bottom>
      <diagonal style="thin">
        <color indexed="64"/>
      </diagonal>
    </border>
    <border diagonalDown="1">
      <left/>
      <right style="thin">
        <color indexed="64"/>
      </right>
      <top style="hair">
        <color indexed="64"/>
      </top>
      <bottom style="double">
        <color indexed="64"/>
      </bottom>
      <diagonal style="thin">
        <color indexed="64"/>
      </diagonal>
    </border>
    <border>
      <left/>
      <right/>
      <top style="hair">
        <color indexed="64"/>
      </top>
      <bottom style="double">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bottom/>
      <diagonal/>
    </border>
    <border>
      <left/>
      <right/>
      <top style="hair">
        <color indexed="64"/>
      </top>
      <bottom/>
      <diagonal/>
    </border>
    <border diagonalDown="1">
      <left style="thin">
        <color indexed="64"/>
      </left>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style="hair">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top style="thin">
        <color indexed="64"/>
      </top>
      <bottom style="hair">
        <color indexed="64"/>
      </bottom>
      <diagonal style="hair">
        <color indexed="64"/>
      </diagonal>
    </border>
    <border diagonalDown="1">
      <left style="dashed">
        <color indexed="64"/>
      </left>
      <right style="thin">
        <color indexed="64"/>
      </right>
      <top/>
      <bottom/>
      <diagonal style="thin">
        <color indexed="64"/>
      </diagonal>
    </border>
    <border diagonalDown="1">
      <left style="thin">
        <color indexed="64"/>
      </left>
      <right/>
      <top/>
      <bottom style="hair">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style="thin">
        <color indexed="64"/>
      </left>
      <right/>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hair">
        <color indexed="64"/>
      </left>
      <right style="thin">
        <color indexed="64"/>
      </right>
      <top/>
      <bottom style="hair">
        <color indexed="64"/>
      </bottom>
      <diagonal style="thin">
        <color indexed="64"/>
      </diagonal>
    </border>
    <border diagonalDown="1">
      <left style="thin">
        <color indexed="64"/>
      </left>
      <right style="hair">
        <color indexed="64"/>
      </right>
      <top style="hair">
        <color indexed="64"/>
      </top>
      <bottom style="hair">
        <color indexed="64"/>
      </bottom>
      <diagonal style="thin">
        <color indexed="64"/>
      </diagonal>
    </border>
  </borders>
  <cellStyleXfs count="181">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54"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21" fillId="4" borderId="0" applyNumberFormat="0" applyBorder="0" applyAlignment="0" applyProtection="0">
      <alignment vertical="center"/>
    </xf>
  </cellStyleXfs>
  <cellXfs count="2023">
    <xf numFmtId="0" fontId="0" fillId="0" borderId="0" xfId="0">
      <alignment vertical="center"/>
    </xf>
    <xf numFmtId="0" fontId="5" fillId="0" borderId="0" xfId="0" applyFont="1" applyAlignment="1">
      <alignment vertical="center" shrinkToFit="1"/>
    </xf>
    <xf numFmtId="0" fontId="5" fillId="24" borderId="0" xfId="0" applyFont="1" applyFill="1" applyBorder="1" applyAlignment="1">
      <alignment vertical="center" shrinkToFit="1"/>
    </xf>
    <xf numFmtId="0" fontId="5" fillId="24" borderId="10"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24" borderId="15" xfId="0" applyFont="1" applyFill="1" applyBorder="1" applyAlignment="1">
      <alignment vertical="center" shrinkToFit="1"/>
    </xf>
    <xf numFmtId="0" fontId="5" fillId="24" borderId="14" xfId="0" applyFont="1" applyFill="1" applyBorder="1" applyAlignment="1">
      <alignment vertical="center" shrinkToFit="1"/>
    </xf>
    <xf numFmtId="0" fontId="5" fillId="24" borderId="16" xfId="0" applyFont="1" applyFill="1" applyBorder="1" applyAlignment="1">
      <alignment vertical="center" shrinkToFit="1"/>
    </xf>
    <xf numFmtId="0" fontId="5" fillId="24" borderId="17" xfId="0" applyFont="1" applyFill="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24" borderId="21" xfId="0" applyFont="1" applyFill="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24" borderId="13" xfId="0" applyFont="1" applyFill="1" applyBorder="1" applyAlignment="1">
      <alignment vertical="center" shrinkToFit="1"/>
    </xf>
    <xf numFmtId="0" fontId="5" fillId="24" borderId="23" xfId="0" applyFont="1" applyFill="1" applyBorder="1" applyAlignment="1">
      <alignment vertical="center" shrinkToFit="1"/>
    </xf>
    <xf numFmtId="0" fontId="5" fillId="24" borderId="24" xfId="0" applyFont="1" applyFill="1" applyBorder="1" applyAlignment="1">
      <alignment vertical="center" shrinkToFit="1"/>
    </xf>
    <xf numFmtId="0" fontId="5" fillId="24" borderId="25" xfId="0" applyFont="1" applyFill="1" applyBorder="1" applyAlignment="1">
      <alignment vertical="center" shrinkToFit="1"/>
    </xf>
    <xf numFmtId="179" fontId="5" fillId="25" borderId="23" xfId="0" applyNumberFormat="1" applyFont="1" applyFill="1" applyBorder="1" applyAlignment="1">
      <alignment vertical="center" shrinkToFit="1"/>
    </xf>
    <xf numFmtId="2" fontId="5" fillId="25" borderId="23" xfId="0" applyNumberFormat="1" applyFont="1" applyFill="1" applyBorder="1" applyAlignment="1">
      <alignment vertical="center" shrinkToFit="1"/>
    </xf>
    <xf numFmtId="3" fontId="5" fillId="24" borderId="15" xfId="0" applyNumberFormat="1" applyFont="1" applyFill="1" applyBorder="1" applyAlignment="1">
      <alignment vertical="center" shrinkToFit="1"/>
    </xf>
    <xf numFmtId="3" fontId="5" fillId="24" borderId="14" xfId="0" applyNumberFormat="1" applyFont="1" applyFill="1" applyBorder="1" applyAlignment="1">
      <alignment vertical="center" shrinkToFit="1"/>
    </xf>
    <xf numFmtId="0" fontId="5" fillId="0" borderId="11" xfId="0" applyFont="1" applyBorder="1" applyAlignment="1">
      <alignment horizontal="left" vertical="center" shrinkToFit="1"/>
    </xf>
    <xf numFmtId="0" fontId="5" fillId="0" borderId="11" xfId="0" applyFont="1" applyFill="1" applyBorder="1" applyAlignment="1">
      <alignment horizontal="center" vertical="center" shrinkToFit="1"/>
    </xf>
    <xf numFmtId="0" fontId="5" fillId="0" borderId="17" xfId="0" applyFont="1" applyFill="1" applyBorder="1" applyAlignment="1">
      <alignment vertical="center" shrinkToFit="1"/>
    </xf>
    <xf numFmtId="0" fontId="5" fillId="0" borderId="11" xfId="0" applyFont="1" applyBorder="1" applyAlignment="1">
      <alignment horizontal="right" vertical="center" shrinkToFit="1"/>
    </xf>
    <xf numFmtId="179" fontId="5" fillId="0" borderId="26" xfId="0" applyNumberFormat="1" applyFont="1" applyFill="1" applyBorder="1" applyAlignment="1">
      <alignment vertical="center" shrinkToFit="1"/>
    </xf>
    <xf numFmtId="179" fontId="5" fillId="0" borderId="27" xfId="0" applyNumberFormat="1" applyFont="1" applyFill="1" applyBorder="1" applyAlignment="1">
      <alignment vertical="center" shrinkToFit="1"/>
    </xf>
    <xf numFmtId="179" fontId="5" fillId="24" borderId="27" xfId="0" applyNumberFormat="1" applyFont="1" applyFill="1" applyBorder="1" applyAlignment="1">
      <alignment vertical="center" shrinkToFit="1"/>
    </xf>
    <xf numFmtId="179" fontId="5" fillId="0" borderId="23" xfId="0" applyNumberFormat="1" applyFont="1" applyFill="1" applyBorder="1" applyAlignment="1">
      <alignment vertical="center" shrinkToFit="1"/>
    </xf>
    <xf numFmtId="179" fontId="5" fillId="0" borderId="15" xfId="0" applyNumberFormat="1" applyFont="1" applyFill="1" applyBorder="1" applyAlignment="1">
      <alignment vertical="center" shrinkToFit="1"/>
    </xf>
    <xf numFmtId="179" fontId="5" fillId="24" borderId="15" xfId="0" applyNumberFormat="1" applyFont="1" applyFill="1" applyBorder="1" applyAlignment="1">
      <alignment vertical="center" shrinkToFit="1"/>
    </xf>
    <xf numFmtId="177" fontId="5" fillId="0" borderId="23" xfId="0" applyNumberFormat="1" applyFont="1" applyFill="1" applyBorder="1" applyAlignment="1">
      <alignment vertical="center" shrinkToFit="1"/>
    </xf>
    <xf numFmtId="177" fontId="5" fillId="0" borderId="15" xfId="0" applyNumberFormat="1" applyFont="1" applyFill="1" applyBorder="1" applyAlignment="1">
      <alignment vertical="center" shrinkToFit="1"/>
    </xf>
    <xf numFmtId="177" fontId="5" fillId="24" borderId="15" xfId="0" applyNumberFormat="1" applyFont="1" applyFill="1" applyBorder="1" applyAlignment="1">
      <alignment vertical="center" shrinkToFit="1"/>
    </xf>
    <xf numFmtId="2" fontId="5" fillId="0" borderId="23" xfId="0" applyNumberFormat="1" applyFont="1" applyFill="1" applyBorder="1" applyAlignment="1">
      <alignment vertical="center" shrinkToFit="1"/>
    </xf>
    <xf numFmtId="2" fontId="5" fillId="0" borderId="15" xfId="0" applyNumberFormat="1" applyFont="1" applyFill="1" applyBorder="1" applyAlignment="1">
      <alignment vertical="center" shrinkToFit="1"/>
    </xf>
    <xf numFmtId="2" fontId="5" fillId="24" borderId="15" xfId="0" applyNumberFormat="1" applyFont="1" applyFill="1" applyBorder="1" applyAlignment="1">
      <alignment vertical="center" shrinkToFit="1"/>
    </xf>
    <xf numFmtId="1" fontId="5" fillId="24" borderId="15" xfId="0" applyNumberFormat="1" applyFont="1" applyFill="1" applyBorder="1" applyAlignment="1">
      <alignment vertical="center" shrinkToFit="1"/>
    </xf>
    <xf numFmtId="2" fontId="5" fillId="25" borderId="15" xfId="0" applyNumberFormat="1" applyFont="1" applyFill="1" applyBorder="1" applyAlignment="1">
      <alignment vertical="center" shrinkToFit="1"/>
    </xf>
    <xf numFmtId="180" fontId="5" fillId="25" borderId="23" xfId="0" applyNumberFormat="1" applyFont="1" applyFill="1" applyBorder="1" applyAlignment="1">
      <alignment vertical="center" shrinkToFit="1"/>
    </xf>
    <xf numFmtId="180" fontId="5" fillId="24" borderId="15" xfId="0" applyNumberFormat="1" applyFont="1" applyFill="1" applyBorder="1" applyAlignment="1">
      <alignment vertical="center" shrinkToFit="1"/>
    </xf>
    <xf numFmtId="179" fontId="5" fillId="25" borderId="15" xfId="0" applyNumberFormat="1" applyFont="1" applyFill="1" applyBorder="1" applyAlignment="1">
      <alignment vertical="center" shrinkToFit="1"/>
    </xf>
    <xf numFmtId="3" fontId="5" fillId="0" borderId="23" xfId="0" applyNumberFormat="1" applyFont="1" applyFill="1" applyBorder="1" applyAlignment="1">
      <alignment vertical="center" shrinkToFit="1"/>
    </xf>
    <xf numFmtId="3" fontId="5" fillId="0" borderId="15" xfId="0" applyNumberFormat="1" applyFont="1" applyFill="1" applyBorder="1" applyAlignment="1">
      <alignment vertical="center" shrinkToFit="1"/>
    </xf>
    <xf numFmtId="1" fontId="5" fillId="25" borderId="23" xfId="0" applyNumberFormat="1" applyFont="1" applyFill="1" applyBorder="1" applyAlignment="1">
      <alignment vertical="center" shrinkToFit="1"/>
    </xf>
    <xf numFmtId="1" fontId="5" fillId="25" borderId="15" xfId="0" applyNumberFormat="1" applyFont="1" applyFill="1" applyBorder="1" applyAlignment="1">
      <alignment vertical="center" shrinkToFit="1"/>
    </xf>
    <xf numFmtId="176" fontId="5" fillId="0" borderId="28" xfId="0" applyNumberFormat="1" applyFont="1" applyBorder="1" applyAlignment="1">
      <alignment vertical="center" shrinkToFit="1"/>
    </xf>
    <xf numFmtId="176" fontId="5" fillId="0" borderId="29" xfId="0" applyNumberFormat="1" applyFont="1" applyBorder="1" applyAlignment="1">
      <alignment vertical="center" shrinkToFit="1"/>
    </xf>
    <xf numFmtId="177" fontId="5" fillId="25" borderId="26" xfId="0" applyNumberFormat="1" applyFont="1" applyFill="1" applyBorder="1" applyAlignment="1">
      <alignment vertical="center" shrinkToFit="1"/>
    </xf>
    <xf numFmtId="177" fontId="5" fillId="25" borderId="22" xfId="0" applyNumberFormat="1" applyFont="1" applyFill="1" applyBorder="1" applyAlignment="1">
      <alignment vertical="center" shrinkToFit="1"/>
    </xf>
    <xf numFmtId="3" fontId="5" fillId="25" borderId="26" xfId="0" applyNumberFormat="1" applyFont="1" applyFill="1" applyBorder="1" applyAlignment="1">
      <alignment vertical="center" shrinkToFit="1"/>
    </xf>
    <xf numFmtId="3" fontId="5" fillId="25" borderId="22" xfId="0" applyNumberFormat="1" applyFont="1" applyFill="1" applyBorder="1" applyAlignment="1">
      <alignment vertical="center" shrinkToFit="1"/>
    </xf>
    <xf numFmtId="179" fontId="5" fillId="25" borderId="31" xfId="0" applyNumberFormat="1" applyFont="1" applyFill="1" applyBorder="1" applyAlignment="1">
      <alignment vertical="center" shrinkToFit="1"/>
    </xf>
    <xf numFmtId="179" fontId="5" fillId="25" borderId="32" xfId="0" applyNumberFormat="1" applyFont="1" applyFill="1" applyBorder="1" applyAlignment="1">
      <alignment vertical="center" shrinkToFit="1"/>
    </xf>
    <xf numFmtId="179" fontId="5" fillId="25" borderId="26" xfId="0" applyNumberFormat="1" applyFont="1" applyFill="1" applyBorder="1" applyAlignment="1">
      <alignment vertical="center" shrinkToFit="1"/>
    </xf>
    <xf numFmtId="179" fontId="5" fillId="25" borderId="22" xfId="0" applyNumberFormat="1" applyFont="1" applyFill="1" applyBorder="1" applyAlignment="1">
      <alignment vertical="center" shrinkToFit="1"/>
    </xf>
    <xf numFmtId="179" fontId="5" fillId="25" borderId="14" xfId="0" applyNumberFormat="1" applyFont="1" applyFill="1" applyBorder="1" applyAlignment="1">
      <alignment vertical="center" shrinkToFit="1"/>
    </xf>
    <xf numFmtId="177" fontId="5" fillId="25" borderId="23" xfId="0" applyNumberFormat="1" applyFont="1" applyFill="1" applyBorder="1" applyAlignment="1">
      <alignment vertical="center" shrinkToFit="1"/>
    </xf>
    <xf numFmtId="177" fontId="5" fillId="25" borderId="14" xfId="0" applyNumberFormat="1" applyFont="1" applyFill="1" applyBorder="1" applyAlignment="1">
      <alignment vertical="center" shrinkToFit="1"/>
    </xf>
    <xf numFmtId="2" fontId="5" fillId="25" borderId="26" xfId="0" applyNumberFormat="1" applyFont="1" applyFill="1" applyBorder="1" applyAlignment="1">
      <alignment vertical="center" shrinkToFit="1"/>
    </xf>
    <xf numFmtId="2" fontId="5" fillId="25" borderId="22" xfId="0" applyNumberFormat="1" applyFont="1" applyFill="1" applyBorder="1" applyAlignment="1">
      <alignment vertical="center" shrinkToFit="1"/>
    </xf>
    <xf numFmtId="2" fontId="5" fillId="25" borderId="14" xfId="0" applyNumberFormat="1" applyFont="1" applyFill="1" applyBorder="1" applyAlignment="1">
      <alignment vertical="center" shrinkToFit="1"/>
    </xf>
    <xf numFmtId="3" fontId="5" fillId="25" borderId="23" xfId="0" applyNumberFormat="1" applyFont="1" applyFill="1" applyBorder="1" applyAlignment="1">
      <alignment vertical="center" shrinkToFit="1"/>
    </xf>
    <xf numFmtId="3" fontId="5" fillId="25" borderId="14" xfId="0" applyNumberFormat="1" applyFont="1" applyFill="1" applyBorder="1" applyAlignment="1">
      <alignment vertical="center" shrinkToFit="1"/>
    </xf>
    <xf numFmtId="0" fontId="5" fillId="25" borderId="31" xfId="0" applyFont="1" applyFill="1" applyBorder="1" applyAlignment="1">
      <alignment horizontal="center" vertical="center" shrinkToFit="1"/>
    </xf>
    <xf numFmtId="0" fontId="5" fillId="25" borderId="32" xfId="0" applyFont="1" applyFill="1" applyBorder="1" applyAlignment="1">
      <alignment horizontal="center" vertical="center" shrinkToFit="1"/>
    </xf>
    <xf numFmtId="0" fontId="5" fillId="25" borderId="32" xfId="0" applyFont="1" applyFill="1" applyBorder="1" applyAlignment="1" applyProtection="1">
      <alignment horizontal="center" vertical="center" shrinkToFit="1"/>
    </xf>
    <xf numFmtId="0" fontId="36" fillId="0" borderId="20" xfId="0" applyFont="1" applyBorder="1" applyAlignment="1">
      <alignment horizontal="center" vertical="center" wrapText="1"/>
    </xf>
    <xf numFmtId="3" fontId="37" fillId="0" borderId="33" xfId="0" applyNumberFormat="1" applyFont="1" applyBorder="1" applyAlignment="1">
      <alignment vertical="center"/>
    </xf>
    <xf numFmtId="0" fontId="27" fillId="0" borderId="0" xfId="0" applyFont="1" applyAlignment="1">
      <alignment vertical="center"/>
    </xf>
    <xf numFmtId="0" fontId="34" fillId="0" borderId="0" xfId="100" applyFont="1" applyAlignment="1">
      <alignment horizontal="center" vertical="center"/>
    </xf>
    <xf numFmtId="0" fontId="27" fillId="0" borderId="0" xfId="100" applyFont="1" applyAlignment="1">
      <alignment vertical="center" wrapText="1"/>
    </xf>
    <xf numFmtId="0" fontId="28" fillId="0" borderId="0" xfId="0" applyFont="1" applyAlignment="1">
      <alignment vertical="center"/>
    </xf>
    <xf numFmtId="0" fontId="27" fillId="0" borderId="0" xfId="100" applyFont="1" applyAlignment="1">
      <alignment vertical="center"/>
    </xf>
    <xf numFmtId="0" fontId="27" fillId="0" borderId="34" xfId="100" applyFont="1" applyBorder="1" applyAlignment="1">
      <alignment horizontal="center" vertical="center"/>
    </xf>
    <xf numFmtId="0" fontId="27" fillId="0" borderId="34" xfId="100" applyFont="1" applyBorder="1" applyAlignment="1">
      <alignment horizontal="center" vertical="center" wrapText="1"/>
    </xf>
    <xf numFmtId="0" fontId="28" fillId="0" borderId="34" xfId="100" applyFont="1" applyBorder="1" applyAlignment="1">
      <alignment horizontal="center" vertical="center" wrapText="1"/>
    </xf>
    <xf numFmtId="0" fontId="27" fillId="0" borderId="35" xfId="100" applyFont="1" applyBorder="1" applyAlignment="1">
      <alignment horizontal="center" vertical="center"/>
    </xf>
    <xf numFmtId="0" fontId="27" fillId="0" borderId="36" xfId="100" applyFont="1" applyBorder="1" applyAlignment="1">
      <alignment horizontal="center" vertical="center"/>
    </xf>
    <xf numFmtId="0" fontId="27" fillId="0" borderId="37" xfId="100" applyFont="1" applyBorder="1" applyAlignment="1">
      <alignment horizontal="center" vertical="center"/>
    </xf>
    <xf numFmtId="0" fontId="27" fillId="0" borderId="0" xfId="100" applyFont="1" applyBorder="1" applyAlignment="1">
      <alignment horizontal="center" vertical="center"/>
    </xf>
    <xf numFmtId="9" fontId="27" fillId="0" borderId="34" xfId="100" applyNumberFormat="1" applyFont="1" applyBorder="1" applyAlignment="1">
      <alignment horizontal="center" vertical="center"/>
    </xf>
    <xf numFmtId="9" fontId="27" fillId="0" borderId="34" xfId="100" applyNumberFormat="1" applyFont="1" applyFill="1" applyBorder="1" applyAlignment="1">
      <alignment horizontal="center" vertical="center"/>
    </xf>
    <xf numFmtId="0" fontId="27" fillId="0" borderId="34" xfId="100" applyFont="1" applyFill="1" applyBorder="1" applyAlignment="1">
      <alignment horizontal="center" vertical="center"/>
    </xf>
    <xf numFmtId="0" fontId="27" fillId="26" borderId="35" xfId="100" applyFont="1" applyFill="1" applyBorder="1" applyAlignment="1">
      <alignment horizontal="center" vertical="center"/>
    </xf>
    <xf numFmtId="0" fontId="27" fillId="26" borderId="36" xfId="100" applyFont="1" applyFill="1" applyBorder="1" applyAlignment="1">
      <alignment horizontal="center" vertical="center"/>
    </xf>
    <xf numFmtId="0" fontId="27" fillId="27" borderId="34" xfId="100" applyFont="1" applyFill="1" applyBorder="1" applyAlignment="1">
      <alignment horizontal="center" vertical="center"/>
    </xf>
    <xf numFmtId="0" fontId="5" fillId="24" borderId="19" xfId="0" applyFont="1" applyFill="1" applyBorder="1" applyAlignment="1">
      <alignment horizontal="center" vertical="center" shrinkToFit="1"/>
    </xf>
    <xf numFmtId="179" fontId="5" fillId="24" borderId="22" xfId="0" applyNumberFormat="1" applyFont="1" applyFill="1" applyBorder="1" applyAlignment="1">
      <alignment vertical="center" shrinkToFit="1"/>
    </xf>
    <xf numFmtId="177" fontId="5" fillId="24" borderId="14" xfId="0" applyNumberFormat="1" applyFont="1" applyFill="1" applyBorder="1" applyAlignment="1">
      <alignment vertical="center" shrinkToFit="1"/>
    </xf>
    <xf numFmtId="2" fontId="5" fillId="24" borderId="14" xfId="0" applyNumberFormat="1" applyFont="1" applyFill="1" applyBorder="1" applyAlignment="1">
      <alignment vertical="center" shrinkToFit="1"/>
    </xf>
    <xf numFmtId="179" fontId="5" fillId="24" borderId="14" xfId="0" applyNumberFormat="1" applyFont="1" applyFill="1" applyBorder="1" applyAlignment="1">
      <alignment vertical="center" shrinkToFit="1"/>
    </xf>
    <xf numFmtId="180" fontId="5" fillId="24" borderId="14" xfId="0" applyNumberFormat="1" applyFont="1" applyFill="1" applyBorder="1" applyAlignment="1">
      <alignment vertical="center" shrinkToFit="1"/>
    </xf>
    <xf numFmtId="1" fontId="5" fillId="24" borderId="14" xfId="0" applyNumberFormat="1" applyFont="1" applyFill="1" applyBorder="1" applyAlignment="1">
      <alignment vertical="center" shrinkToFit="1"/>
    </xf>
    <xf numFmtId="0" fontId="5" fillId="24" borderId="38" xfId="0" applyFont="1" applyFill="1" applyBorder="1" applyAlignment="1">
      <alignment vertical="center" shrinkToFit="1"/>
    </xf>
    <xf numFmtId="176" fontId="5" fillId="0" borderId="39" xfId="0" applyNumberFormat="1" applyFont="1" applyBorder="1" applyAlignment="1">
      <alignment vertical="center" shrinkToFit="1"/>
    </xf>
    <xf numFmtId="0" fontId="5" fillId="0" borderId="40" xfId="0" applyFont="1" applyFill="1" applyBorder="1" applyAlignment="1">
      <alignment horizontal="center" vertical="center" shrinkToFit="1"/>
    </xf>
    <xf numFmtId="0" fontId="0" fillId="28" borderId="0" xfId="0" applyFill="1">
      <alignment vertical="center"/>
    </xf>
    <xf numFmtId="0" fontId="5" fillId="27" borderId="25" xfId="0" applyFont="1" applyFill="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5" fillId="27" borderId="36" xfId="0" applyFont="1" applyFill="1" applyBorder="1" applyAlignment="1">
      <alignment horizontal="center" vertical="center" shrinkToFit="1"/>
    </xf>
    <xf numFmtId="56" fontId="5" fillId="0" borderId="41" xfId="0" applyNumberFormat="1" applyFont="1" applyBorder="1" applyAlignment="1">
      <alignment horizontal="center" vertical="center" shrinkToFit="1"/>
    </xf>
    <xf numFmtId="0" fontId="29" fillId="27" borderId="42" xfId="0" applyFont="1" applyFill="1" applyBorder="1" applyAlignment="1">
      <alignment horizontal="center" vertical="center"/>
    </xf>
    <xf numFmtId="0" fontId="29" fillId="0" borderId="0" xfId="0" applyFont="1" applyAlignment="1">
      <alignment horizontal="right" vertical="center"/>
    </xf>
    <xf numFmtId="0" fontId="29" fillId="0" borderId="0" xfId="0" applyFont="1" applyAlignment="1">
      <alignment vertical="center"/>
    </xf>
    <xf numFmtId="0" fontId="5" fillId="29" borderId="32" xfId="0" applyFont="1" applyFill="1" applyBorder="1" applyAlignment="1">
      <alignment horizontal="center" vertical="center" shrinkToFit="1"/>
    </xf>
    <xf numFmtId="0" fontId="5" fillId="24" borderId="31" xfId="0" applyFont="1" applyFill="1" applyBorder="1" applyAlignment="1">
      <alignment vertical="center"/>
    </xf>
    <xf numFmtId="0" fontId="5" fillId="24" borderId="32" xfId="0" applyFont="1" applyFill="1" applyBorder="1" applyAlignment="1">
      <alignment vertical="center"/>
    </xf>
    <xf numFmtId="0" fontId="5" fillId="29" borderId="32" xfId="0" applyFont="1" applyFill="1" applyBorder="1" applyAlignment="1" applyProtection="1">
      <alignment horizontal="center" vertical="center" shrinkToFit="1"/>
    </xf>
    <xf numFmtId="179" fontId="5" fillId="29" borderId="14" xfId="0" applyNumberFormat="1" applyFont="1" applyFill="1" applyBorder="1" applyAlignment="1">
      <alignment vertical="center" shrinkToFit="1"/>
    </xf>
    <xf numFmtId="177" fontId="5" fillId="29" borderId="23" xfId="0" applyNumberFormat="1" applyFont="1" applyFill="1" applyBorder="1" applyAlignment="1">
      <alignment vertical="center" shrinkToFit="1"/>
    </xf>
    <xf numFmtId="0" fontId="28" fillId="0" borderId="0" xfId="0" applyFont="1" applyAlignment="1">
      <alignment horizontal="center" vertical="center"/>
    </xf>
    <xf numFmtId="0" fontId="33" fillId="0" borderId="0" xfId="100" applyFont="1" applyAlignment="1">
      <alignment vertical="center"/>
    </xf>
    <xf numFmtId="179" fontId="5" fillId="25" borderId="43" xfId="0" applyNumberFormat="1" applyFont="1" applyFill="1" applyBorder="1" applyAlignment="1">
      <alignment vertical="center" shrinkToFit="1"/>
    </xf>
    <xf numFmtId="179" fontId="5" fillId="25" borderId="25" xfId="0" applyNumberFormat="1" applyFont="1" applyFill="1" applyBorder="1" applyAlignment="1">
      <alignment vertical="center" shrinkToFit="1"/>
    </xf>
    <xf numFmtId="179" fontId="5" fillId="25" borderId="10" xfId="0" applyNumberFormat="1" applyFont="1" applyFill="1" applyBorder="1" applyAlignment="1">
      <alignment vertical="center" shrinkToFit="1"/>
    </xf>
    <xf numFmtId="177" fontId="5" fillId="25" borderId="25" xfId="0" applyNumberFormat="1" applyFont="1" applyFill="1" applyBorder="1" applyAlignment="1">
      <alignment vertical="center" shrinkToFit="1"/>
    </xf>
    <xf numFmtId="177" fontId="5" fillId="25" borderId="10" xfId="0" applyNumberFormat="1" applyFont="1" applyFill="1" applyBorder="1" applyAlignment="1">
      <alignment vertical="center" shrinkToFit="1"/>
    </xf>
    <xf numFmtId="2" fontId="5" fillId="25" borderId="25" xfId="0" applyNumberFormat="1" applyFont="1" applyFill="1" applyBorder="1" applyAlignment="1">
      <alignment vertical="center" shrinkToFit="1"/>
    </xf>
    <xf numFmtId="2" fontId="5" fillId="25" borderId="10" xfId="0" applyNumberFormat="1" applyFont="1" applyFill="1" applyBorder="1" applyAlignment="1">
      <alignment vertical="center" shrinkToFit="1"/>
    </xf>
    <xf numFmtId="3" fontId="5" fillId="25" borderId="25" xfId="0" applyNumberFormat="1" applyFont="1" applyFill="1" applyBorder="1" applyAlignment="1">
      <alignment vertical="center" shrinkToFit="1"/>
    </xf>
    <xf numFmtId="3" fontId="5" fillId="25" borderId="10" xfId="0" applyNumberFormat="1" applyFont="1" applyFill="1" applyBorder="1" applyAlignment="1">
      <alignment vertical="center" shrinkToFit="1"/>
    </xf>
    <xf numFmtId="0" fontId="5" fillId="0" borderId="45" xfId="0" applyFont="1" applyBorder="1" applyAlignment="1">
      <alignment horizontal="center" vertical="center" shrinkToFit="1"/>
    </xf>
    <xf numFmtId="0" fontId="5" fillId="0" borderId="45" xfId="0" applyFont="1" applyBorder="1" applyAlignment="1">
      <alignment horizontal="right" vertical="center" shrinkToFit="1"/>
    </xf>
    <xf numFmtId="0" fontId="5" fillId="0" borderId="45" xfId="0" applyFont="1" applyBorder="1" applyAlignment="1">
      <alignment horizontal="left" vertical="center" shrinkToFit="1"/>
    </xf>
    <xf numFmtId="0" fontId="5" fillId="0" borderId="45"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179" fontId="5" fillId="25" borderId="47" xfId="0" applyNumberFormat="1" applyFont="1" applyFill="1" applyBorder="1" applyAlignment="1">
      <alignment vertical="center" shrinkToFit="1"/>
    </xf>
    <xf numFmtId="179" fontId="5" fillId="24" borderId="15" xfId="0" applyNumberFormat="1" applyFont="1" applyFill="1" applyBorder="1" applyAlignment="1" applyProtection="1">
      <alignment vertical="center" shrinkToFit="1"/>
    </xf>
    <xf numFmtId="0" fontId="5" fillId="25" borderId="43" xfId="0" applyFont="1" applyFill="1" applyBorder="1" applyAlignment="1" applyProtection="1">
      <alignment horizontal="center" vertical="center" shrinkToFit="1"/>
    </xf>
    <xf numFmtId="0" fontId="5" fillId="27" borderId="37" xfId="0" applyFont="1" applyFill="1" applyBorder="1" applyAlignment="1">
      <alignment horizontal="center" vertical="center" shrinkToFit="1"/>
    </xf>
    <xf numFmtId="0" fontId="5" fillId="27" borderId="48" xfId="0" applyFont="1" applyFill="1" applyBorder="1" applyAlignment="1">
      <alignment horizontal="center" vertical="center" shrinkToFit="1"/>
    </xf>
    <xf numFmtId="0" fontId="5" fillId="27" borderId="30" xfId="0" applyFont="1" applyFill="1" applyBorder="1" applyAlignment="1">
      <alignment horizontal="center" vertical="center" shrinkToFit="1"/>
    </xf>
    <xf numFmtId="0" fontId="26" fillId="28" borderId="11" xfId="0" applyFont="1" applyFill="1" applyBorder="1" applyAlignment="1">
      <alignment vertical="center"/>
    </xf>
    <xf numFmtId="0" fontId="3" fillId="27" borderId="49" xfId="177" applyFill="1" applyBorder="1" applyAlignment="1">
      <alignment horizontal="center"/>
    </xf>
    <xf numFmtId="0" fontId="3" fillId="27" borderId="35" xfId="177" applyFill="1" applyBorder="1" applyAlignment="1">
      <alignment horizontal="center"/>
    </xf>
    <xf numFmtId="0" fontId="3" fillId="27" borderId="50" xfId="177" applyFill="1" applyBorder="1" applyAlignment="1">
      <alignment horizontal="center"/>
    </xf>
    <xf numFmtId="0" fontId="3" fillId="27" borderId="35" xfId="177" applyFill="1" applyBorder="1">
      <alignment vertical="center"/>
    </xf>
    <xf numFmtId="0" fontId="3" fillId="27" borderId="50" xfId="123" applyFill="1" applyBorder="1" applyAlignment="1">
      <alignment horizontal="center" vertical="center"/>
    </xf>
    <xf numFmtId="0" fontId="3" fillId="27" borderId="35" xfId="177" applyFill="1" applyBorder="1" applyAlignment="1">
      <alignment horizontal="center" vertical="center"/>
    </xf>
    <xf numFmtId="0" fontId="3" fillId="27" borderId="49" xfId="123" applyFill="1" applyBorder="1" applyAlignment="1">
      <alignment horizontal="center" vertical="center"/>
    </xf>
    <xf numFmtId="0" fontId="3" fillId="27" borderId="38" xfId="177" applyFill="1" applyBorder="1" applyAlignment="1">
      <alignment horizontal="center"/>
    </xf>
    <xf numFmtId="0" fontId="3" fillId="27" borderId="37" xfId="177" applyFill="1" applyBorder="1" applyAlignment="1">
      <alignment horizontal="center"/>
    </xf>
    <xf numFmtId="0" fontId="3" fillId="27" borderId="37" xfId="177" applyFill="1" applyBorder="1">
      <alignment vertical="center"/>
    </xf>
    <xf numFmtId="0" fontId="3" fillId="27" borderId="0" xfId="177" applyFill="1" applyBorder="1" applyAlignment="1">
      <alignment horizontal="center"/>
    </xf>
    <xf numFmtId="0" fontId="3" fillId="27" borderId="37" xfId="177" applyFill="1" applyBorder="1" applyAlignment="1">
      <alignment horizontal="right"/>
    </xf>
    <xf numFmtId="0" fontId="3" fillId="27" borderId="37" xfId="177" applyFill="1" applyBorder="1" applyAlignment="1">
      <alignment horizontal="center" vertical="center"/>
    </xf>
    <xf numFmtId="0" fontId="3" fillId="27" borderId="38" xfId="123" applyFill="1" applyBorder="1" applyAlignment="1">
      <alignment horizontal="center" vertical="center"/>
    </xf>
    <xf numFmtId="0" fontId="22" fillId="28" borderId="0" xfId="75" applyFont="1" applyFill="1" applyAlignment="1"/>
    <xf numFmtId="0" fontId="3" fillId="28" borderId="0" xfId="122" applyFill="1"/>
    <xf numFmtId="0" fontId="3" fillId="28" borderId="0" xfId="123" applyFill="1" applyBorder="1"/>
    <xf numFmtId="0" fontId="3" fillId="28" borderId="0" xfId="177" applyFill="1" applyBorder="1" applyAlignment="1">
      <alignment horizontal="center" vertical="center"/>
    </xf>
    <xf numFmtId="0" fontId="23" fillId="28" borderId="0" xfId="177" applyFont="1" applyFill="1" applyBorder="1">
      <alignment vertical="center"/>
    </xf>
    <xf numFmtId="0" fontId="24" fillId="28" borderId="0" xfId="177" applyFont="1" applyFill="1" applyBorder="1">
      <alignment vertical="center"/>
    </xf>
    <xf numFmtId="0" fontId="3" fillId="28" borderId="51" xfId="177" applyFill="1" applyBorder="1">
      <alignment vertical="center"/>
    </xf>
    <xf numFmtId="0" fontId="3" fillId="28" borderId="49" xfId="177" applyFill="1" applyBorder="1">
      <alignment vertical="center"/>
    </xf>
    <xf numFmtId="0" fontId="3" fillId="28" borderId="52" xfId="177" applyFill="1" applyBorder="1" applyAlignment="1">
      <alignment horizontal="center"/>
    </xf>
    <xf numFmtId="0" fontId="3" fillId="28" borderId="53" xfId="177" applyFill="1" applyBorder="1">
      <alignment vertical="center"/>
    </xf>
    <xf numFmtId="0" fontId="3" fillId="28" borderId="0" xfId="75" applyFill="1"/>
    <xf numFmtId="56" fontId="5" fillId="0" borderId="18" xfId="0" applyNumberFormat="1" applyFont="1" applyBorder="1" applyAlignment="1">
      <alignment horizontal="center" vertical="center" shrinkToFit="1"/>
    </xf>
    <xf numFmtId="0" fontId="5" fillId="24" borderId="43" xfId="0" applyFont="1" applyFill="1" applyBorder="1" applyAlignment="1">
      <alignment vertical="center"/>
    </xf>
    <xf numFmtId="179" fontId="5" fillId="25" borderId="30" xfId="0" applyNumberFormat="1" applyFont="1" applyFill="1" applyBorder="1" applyAlignment="1">
      <alignment vertical="center" shrinkToFit="1"/>
    </xf>
    <xf numFmtId="0" fontId="5" fillId="25" borderId="42" xfId="0" applyFont="1" applyFill="1" applyBorder="1" applyAlignment="1" applyProtection="1">
      <alignment horizontal="center" vertical="center" shrinkToFit="1"/>
    </xf>
    <xf numFmtId="179" fontId="5" fillId="25" borderId="42" xfId="0" applyNumberFormat="1" applyFont="1" applyFill="1" applyBorder="1" applyAlignment="1">
      <alignment vertical="center" shrinkToFit="1"/>
    </xf>
    <xf numFmtId="179" fontId="5" fillId="25" borderId="48" xfId="0" applyNumberFormat="1" applyFont="1" applyFill="1" applyBorder="1" applyAlignment="1">
      <alignment vertical="center" shrinkToFit="1"/>
    </xf>
    <xf numFmtId="177" fontId="5" fillId="25" borderId="48" xfId="0" applyNumberFormat="1" applyFont="1" applyFill="1" applyBorder="1" applyAlignment="1">
      <alignment vertical="center" shrinkToFit="1"/>
    </xf>
    <xf numFmtId="177" fontId="5" fillId="25" borderId="30" xfId="0" applyNumberFormat="1" applyFont="1" applyFill="1" applyBorder="1" applyAlignment="1">
      <alignment vertical="center" shrinkToFit="1"/>
    </xf>
    <xf numFmtId="2" fontId="5" fillId="25" borderId="48" xfId="0" applyNumberFormat="1" applyFont="1" applyFill="1" applyBorder="1" applyAlignment="1">
      <alignment vertical="center" shrinkToFit="1"/>
    </xf>
    <xf numFmtId="2" fontId="5" fillId="25" borderId="30" xfId="0" applyNumberFormat="1" applyFont="1" applyFill="1" applyBorder="1" applyAlignment="1">
      <alignment vertical="center" shrinkToFit="1"/>
    </xf>
    <xf numFmtId="3" fontId="5" fillId="25" borderId="48" xfId="0" applyNumberFormat="1" applyFont="1" applyFill="1" applyBorder="1" applyAlignment="1">
      <alignment vertical="center" shrinkToFit="1"/>
    </xf>
    <xf numFmtId="3" fontId="5" fillId="25" borderId="30" xfId="0" applyNumberFormat="1" applyFont="1" applyFill="1" applyBorder="1" applyAlignment="1">
      <alignment vertical="center" shrinkToFit="1"/>
    </xf>
    <xf numFmtId="0" fontId="3" fillId="0" borderId="46" xfId="176" applyFont="1" applyBorder="1" applyAlignment="1">
      <alignment horizontal="center"/>
    </xf>
    <xf numFmtId="0" fontId="0" fillId="27" borderId="36" xfId="177" applyFont="1" applyFill="1" applyBorder="1" applyAlignment="1">
      <alignment horizontal="center"/>
    </xf>
    <xf numFmtId="0" fontId="3" fillId="27" borderId="36" xfId="177" applyFill="1" applyBorder="1">
      <alignment vertical="center"/>
    </xf>
    <xf numFmtId="0" fontId="3" fillId="27" borderId="36" xfId="177" applyFill="1" applyBorder="1" applyAlignment="1">
      <alignment horizontal="center"/>
    </xf>
    <xf numFmtId="0" fontId="3" fillId="27" borderId="36" xfId="177" applyFill="1" applyBorder="1" applyAlignment="1">
      <alignment horizontal="center" vertical="center"/>
    </xf>
    <xf numFmtId="0" fontId="3" fillId="27" borderId="40" xfId="123" applyFill="1" applyBorder="1" applyAlignment="1">
      <alignment horizontal="center" vertical="center"/>
    </xf>
    <xf numFmtId="182" fontId="3" fillId="27" borderId="36" xfId="123" applyNumberFormat="1" applyFill="1" applyBorder="1" applyAlignment="1">
      <alignment horizontal="center" vertical="center"/>
    </xf>
    <xf numFmtId="181" fontId="3" fillId="27" borderId="36" xfId="123" applyNumberFormat="1" applyFill="1" applyBorder="1" applyAlignment="1">
      <alignment horizontal="center" vertical="center"/>
    </xf>
    <xf numFmtId="181" fontId="3" fillId="27" borderId="37" xfId="123" applyNumberFormat="1" applyFill="1" applyBorder="1" applyAlignment="1">
      <alignment horizontal="center" vertical="center"/>
    </xf>
    <xf numFmtId="182" fontId="3" fillId="27" borderId="37" xfId="123" applyNumberFormat="1" applyFill="1" applyBorder="1" applyAlignment="1">
      <alignment horizontal="center" vertical="center"/>
    </xf>
    <xf numFmtId="0" fontId="3" fillId="28" borderId="38" xfId="177" applyFill="1" applyBorder="1" applyAlignment="1">
      <alignment horizontal="center" vertical="center"/>
    </xf>
    <xf numFmtId="0" fontId="3" fillId="28" borderId="52" xfId="177" applyFill="1" applyBorder="1">
      <alignment vertical="center"/>
    </xf>
    <xf numFmtId="0" fontId="23" fillId="28" borderId="0" xfId="177" applyFont="1" applyFill="1" applyBorder="1" applyAlignment="1">
      <alignment horizontal="center" vertical="center"/>
    </xf>
    <xf numFmtId="0" fontId="3" fillId="28" borderId="51" xfId="177" applyFill="1" applyBorder="1" applyAlignment="1">
      <alignment horizontal="center" vertical="center"/>
    </xf>
    <xf numFmtId="0" fontId="3" fillId="28" borderId="49" xfId="177" applyFill="1" applyBorder="1" applyAlignment="1">
      <alignment horizontal="center" vertical="center"/>
    </xf>
    <xf numFmtId="176" fontId="3" fillId="0" borderId="11" xfId="176" applyNumberFormat="1" applyBorder="1" applyAlignment="1">
      <alignment horizontal="center" vertical="center"/>
    </xf>
    <xf numFmtId="176" fontId="3" fillId="0" borderId="45" xfId="176" applyNumberFormat="1" applyBorder="1" applyAlignment="1">
      <alignment horizontal="center" vertical="center"/>
    </xf>
    <xf numFmtId="0" fontId="22" fillId="0" borderId="0" xfId="83" applyFont="1" applyAlignment="1">
      <alignment horizontal="center" vertical="center"/>
    </xf>
    <xf numFmtId="0" fontId="22" fillId="0" borderId="0" xfId="0" applyFont="1">
      <alignment vertical="center"/>
    </xf>
    <xf numFmtId="186" fontId="25" fillId="0" borderId="0" xfId="83" applyNumberFormat="1" applyFont="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25" fillId="24" borderId="57" xfId="83" applyFont="1" applyFill="1" applyBorder="1" applyAlignment="1">
      <alignment horizontal="center" vertical="center"/>
    </xf>
    <xf numFmtId="0" fontId="25" fillId="24" borderId="58" xfId="83" applyFont="1" applyFill="1" applyBorder="1" applyAlignment="1">
      <alignment horizontal="center" vertical="center"/>
    </xf>
    <xf numFmtId="0" fontId="5" fillId="25" borderId="43" xfId="0" applyFont="1" applyFill="1" applyBorder="1" applyAlignment="1">
      <alignment horizontal="center" vertical="center" shrinkToFit="1"/>
    </xf>
    <xf numFmtId="180" fontId="5" fillId="25" borderId="15" xfId="0" applyNumberFormat="1" applyFont="1" applyFill="1" applyBorder="1" applyAlignment="1">
      <alignment horizontal="right" vertical="center" shrinkToFit="1"/>
    </xf>
    <xf numFmtId="2" fontId="5" fillId="25" borderId="15" xfId="0" applyNumberFormat="1" applyFont="1" applyFill="1" applyBorder="1" applyAlignment="1">
      <alignment horizontal="right" vertical="center" shrinkToFit="1"/>
    </xf>
    <xf numFmtId="176" fontId="5" fillId="0" borderId="54" xfId="0" applyNumberFormat="1" applyFont="1" applyBorder="1" applyAlignment="1">
      <alignment vertical="center" shrinkToFit="1"/>
    </xf>
    <xf numFmtId="0" fontId="5" fillId="24" borderId="41" xfId="0" applyFont="1" applyFill="1" applyBorder="1" applyAlignment="1">
      <alignment vertical="center" shrinkToFit="1"/>
    </xf>
    <xf numFmtId="0" fontId="5" fillId="24" borderId="40" xfId="0" applyFont="1" applyFill="1" applyBorder="1" applyAlignment="1">
      <alignment vertical="center" shrinkToFit="1"/>
    </xf>
    <xf numFmtId="0" fontId="5" fillId="24" borderId="11" xfId="0" applyFont="1" applyFill="1" applyBorder="1" applyAlignment="1">
      <alignment vertical="center" shrinkToFit="1"/>
    </xf>
    <xf numFmtId="178" fontId="5" fillId="0" borderId="18" xfId="0" applyNumberFormat="1" applyFont="1" applyBorder="1" applyAlignment="1">
      <alignment horizontal="center" vertical="center" shrinkToFit="1"/>
    </xf>
    <xf numFmtId="0" fontId="5" fillId="29" borderId="43" xfId="0" applyFont="1" applyFill="1" applyBorder="1" applyAlignment="1">
      <alignment horizontal="center" vertical="center" shrinkToFit="1"/>
    </xf>
    <xf numFmtId="0" fontId="3" fillId="28" borderId="0" xfId="122" applyFill="1" applyAlignment="1">
      <alignment horizontal="center"/>
    </xf>
    <xf numFmtId="0" fontId="29" fillId="0" borderId="49" xfId="0" applyFont="1" applyBorder="1" applyAlignment="1">
      <alignment horizontal="center" vertical="center" wrapText="1"/>
    </xf>
    <xf numFmtId="0" fontId="29" fillId="0" borderId="0" xfId="0" applyFont="1" applyAlignment="1">
      <alignment horizontal="center" vertical="center"/>
    </xf>
    <xf numFmtId="0" fontId="29" fillId="27" borderId="34" xfId="0" applyFont="1" applyFill="1" applyBorder="1" applyAlignment="1">
      <alignment horizontal="center" vertical="center"/>
    </xf>
    <xf numFmtId="0" fontId="29" fillId="0" borderId="46"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29" fillId="27" borderId="31" xfId="0" applyFont="1" applyFill="1" applyBorder="1" applyAlignment="1">
      <alignment horizontal="center" vertical="center"/>
    </xf>
    <xf numFmtId="3" fontId="29" fillId="0" borderId="14" xfId="0" applyNumberFormat="1" applyFont="1" applyBorder="1" applyAlignment="1">
      <alignment vertical="center"/>
    </xf>
    <xf numFmtId="3" fontId="29" fillId="0" borderId="23" xfId="0" applyNumberFormat="1" applyFont="1" applyBorder="1" applyAlignment="1">
      <alignment vertical="center"/>
    </xf>
    <xf numFmtId="3" fontId="29" fillId="0" borderId="15" xfId="0" applyNumberFormat="1" applyFont="1" applyBorder="1" applyAlignment="1">
      <alignment vertical="center"/>
    </xf>
    <xf numFmtId="3" fontId="29" fillId="0" borderId="32" xfId="0" applyNumberFormat="1" applyFont="1" applyBorder="1" applyAlignment="1">
      <alignment vertical="center"/>
    </xf>
    <xf numFmtId="0" fontId="29" fillId="27" borderId="32" xfId="0" applyFont="1" applyFill="1" applyBorder="1" applyAlignment="1">
      <alignment horizontal="center" vertical="center"/>
    </xf>
    <xf numFmtId="3" fontId="29" fillId="0" borderId="15" xfId="0" applyNumberFormat="1" applyFont="1" applyFill="1" applyBorder="1" applyAlignment="1">
      <alignment vertical="center"/>
    </xf>
    <xf numFmtId="3" fontId="29" fillId="0" borderId="33" xfId="0" applyNumberFormat="1" applyFont="1" applyBorder="1" applyAlignment="1">
      <alignment vertical="center"/>
    </xf>
    <xf numFmtId="3" fontId="29" fillId="0" borderId="64" xfId="0" applyNumberFormat="1" applyFont="1" applyBorder="1" applyAlignment="1">
      <alignment vertical="center"/>
    </xf>
    <xf numFmtId="3" fontId="29" fillId="0" borderId="65" xfId="0" applyNumberFormat="1" applyFont="1" applyFill="1" applyBorder="1" applyAlignment="1">
      <alignment vertical="center"/>
    </xf>
    <xf numFmtId="3" fontId="29" fillId="0" borderId="37" xfId="0" applyNumberFormat="1" applyFont="1" applyBorder="1" applyAlignment="1">
      <alignment vertical="center"/>
    </xf>
    <xf numFmtId="0" fontId="42" fillId="0" borderId="66" xfId="100" applyFont="1" applyBorder="1" applyAlignment="1">
      <alignment horizontal="center" vertical="center"/>
    </xf>
    <xf numFmtId="0" fontId="27" fillId="0" borderId="0" xfId="0" applyFont="1">
      <alignment vertical="center"/>
    </xf>
    <xf numFmtId="0" fontId="27" fillId="28" borderId="35" xfId="101" applyFont="1" applyFill="1" applyBorder="1" applyAlignment="1">
      <alignment horizontal="center" vertical="center"/>
    </xf>
    <xf numFmtId="0" fontId="27" fillId="28" borderId="36" xfId="101" applyFont="1" applyFill="1" applyBorder="1" applyAlignment="1">
      <alignment horizontal="center" vertical="center" wrapText="1"/>
    </xf>
    <xf numFmtId="186" fontId="27" fillId="31" borderId="34" xfId="102" applyNumberFormat="1"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44" fillId="0" borderId="0" xfId="0" applyFont="1" applyAlignment="1">
      <alignment vertical="center"/>
    </xf>
    <xf numFmtId="0" fontId="29" fillId="26" borderId="67" xfId="0" applyFont="1" applyFill="1" applyBorder="1" applyAlignment="1">
      <alignment horizontal="right" vertical="center" wrapText="1"/>
    </xf>
    <xf numFmtId="0" fontId="29" fillId="26" borderId="68" xfId="0" applyFont="1" applyFill="1" applyBorder="1" applyAlignment="1">
      <alignment horizontal="center" vertical="center" wrapText="1"/>
    </xf>
    <xf numFmtId="0" fontId="29" fillId="26" borderId="34" xfId="0" applyFont="1" applyFill="1" applyBorder="1" applyAlignment="1">
      <alignment horizontal="center" vertical="center" wrapText="1"/>
    </xf>
    <xf numFmtId="0" fontId="29" fillId="27" borderId="69"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27" borderId="70" xfId="0" applyFont="1" applyFill="1" applyBorder="1" applyAlignment="1">
      <alignment horizontal="center" vertical="center" wrapText="1"/>
    </xf>
    <xf numFmtId="0" fontId="29" fillId="0" borderId="50"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33" xfId="0" applyFont="1" applyBorder="1" applyAlignment="1">
      <alignment horizontal="center" vertical="center" wrapText="1"/>
    </xf>
    <xf numFmtId="0" fontId="29" fillId="27" borderId="75"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40" xfId="0" applyFont="1" applyBorder="1" applyAlignment="1">
      <alignment horizontal="center" vertical="center" wrapText="1"/>
    </xf>
    <xf numFmtId="0" fontId="27" fillId="0" borderId="0" xfId="0" applyFont="1" applyBorder="1" applyAlignment="1">
      <alignment vertical="center" wrapText="1"/>
    </xf>
    <xf numFmtId="0" fontId="27" fillId="0" borderId="33" xfId="0" applyFont="1" applyBorder="1" applyAlignment="1">
      <alignment vertical="center" wrapText="1"/>
    </xf>
    <xf numFmtId="0" fontId="27" fillId="0" borderId="37" xfId="0" applyFont="1" applyBorder="1" applyAlignment="1">
      <alignment vertical="center" wrapText="1"/>
    </xf>
    <xf numFmtId="0" fontId="27" fillId="0" borderId="38" xfId="0" applyFont="1" applyBorder="1" applyAlignment="1">
      <alignment vertical="center" wrapText="1"/>
    </xf>
    <xf numFmtId="0" fontId="39" fillId="0" borderId="0" xfId="0" applyFont="1">
      <alignment vertical="center"/>
    </xf>
    <xf numFmtId="0" fontId="27" fillId="32" borderId="34" xfId="0" applyFont="1" applyFill="1" applyBorder="1" applyAlignment="1">
      <alignment horizontal="center" vertical="center"/>
    </xf>
    <xf numFmtId="0" fontId="27" fillId="26" borderId="34" xfId="0" applyFont="1" applyFill="1" applyBorder="1" applyAlignment="1">
      <alignment horizontal="center" vertical="center"/>
    </xf>
    <xf numFmtId="0" fontId="27" fillId="26" borderId="34" xfId="0" applyFont="1" applyFill="1" applyBorder="1" applyAlignment="1">
      <alignment horizontal="center" vertical="center" wrapText="1"/>
    </xf>
    <xf numFmtId="0" fontId="27" fillId="32" borderId="32" xfId="0" applyFont="1" applyFill="1" applyBorder="1" applyAlignment="1">
      <alignment horizontal="center" vertical="center"/>
    </xf>
    <xf numFmtId="183" fontId="27" fillId="0" borderId="32" xfId="0" applyNumberFormat="1" applyFont="1" applyBorder="1">
      <alignment vertical="center"/>
    </xf>
    <xf numFmtId="0" fontId="27" fillId="32" borderId="42" xfId="0" applyFont="1" applyFill="1" applyBorder="1" applyAlignment="1">
      <alignment horizontal="center" vertical="center"/>
    </xf>
    <xf numFmtId="183" fontId="27" fillId="0" borderId="42" xfId="0" applyNumberFormat="1" applyFont="1" applyBorder="1">
      <alignment vertical="center"/>
    </xf>
    <xf numFmtId="0" fontId="27" fillId="32" borderId="43" xfId="0" applyFont="1" applyFill="1" applyBorder="1" applyAlignment="1">
      <alignment horizontal="center" vertical="center"/>
    </xf>
    <xf numFmtId="183" fontId="27" fillId="0" borderId="43" xfId="0" applyNumberFormat="1" applyFont="1" applyBorder="1">
      <alignment vertical="center"/>
    </xf>
    <xf numFmtId="0" fontId="27" fillId="0" borderId="0" xfId="0" applyFont="1" applyFill="1" applyBorder="1" applyAlignment="1">
      <alignment horizontal="center" vertical="center"/>
    </xf>
    <xf numFmtId="0" fontId="50" fillId="0" borderId="0" xfId="0" applyFont="1" applyAlignment="1">
      <alignment horizontal="right"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180" fontId="5" fillId="25" borderId="23" xfId="0" applyNumberFormat="1" applyFont="1" applyFill="1" applyBorder="1" applyAlignment="1">
      <alignment horizontal="right" vertical="center" shrinkToFit="1"/>
    </xf>
    <xf numFmtId="179" fontId="5" fillId="25" borderId="78" xfId="0" applyNumberFormat="1" applyFont="1" applyFill="1" applyBorder="1" applyAlignment="1">
      <alignment vertical="center" shrinkToFit="1"/>
    </xf>
    <xf numFmtId="179" fontId="5" fillId="25" borderId="44" xfId="0" applyNumberFormat="1" applyFont="1" applyFill="1" applyBorder="1" applyAlignment="1">
      <alignment vertical="center" shrinkToFit="1"/>
    </xf>
    <xf numFmtId="177" fontId="5" fillId="25" borderId="78" xfId="0" applyNumberFormat="1" applyFont="1" applyFill="1" applyBorder="1" applyAlignment="1">
      <alignment vertical="center" shrinkToFit="1"/>
    </xf>
    <xf numFmtId="177" fontId="5" fillId="25" borderId="44" xfId="0" applyNumberFormat="1" applyFont="1" applyFill="1" applyBorder="1" applyAlignment="1">
      <alignment vertical="center" shrinkToFit="1"/>
    </xf>
    <xf numFmtId="2" fontId="5" fillId="25" borderId="78" xfId="0" applyNumberFormat="1" applyFont="1" applyFill="1" applyBorder="1" applyAlignment="1">
      <alignment vertical="center" shrinkToFit="1"/>
    </xf>
    <xf numFmtId="2" fontId="5" fillId="25" borderId="44" xfId="0" applyNumberFormat="1" applyFont="1" applyFill="1" applyBorder="1" applyAlignment="1">
      <alignment vertical="center" shrinkToFit="1"/>
    </xf>
    <xf numFmtId="0" fontId="5" fillId="27" borderId="31" xfId="0" applyFont="1" applyFill="1" applyBorder="1" applyAlignment="1">
      <alignment horizontal="center" vertical="center" shrinkToFit="1"/>
    </xf>
    <xf numFmtId="0" fontId="0" fillId="0" borderId="0" xfId="0" applyBorder="1">
      <alignment vertical="center"/>
    </xf>
    <xf numFmtId="0" fontId="5" fillId="0" borderId="0" xfId="0" applyFont="1" applyFill="1" applyBorder="1" applyAlignment="1">
      <alignment vertical="center" shrinkToFit="1"/>
    </xf>
    <xf numFmtId="3" fontId="5" fillId="0" borderId="0" xfId="0" applyNumberFormat="1" applyFont="1" applyFill="1" applyBorder="1" applyAlignment="1">
      <alignment vertical="center" shrinkToFit="1"/>
    </xf>
    <xf numFmtId="3" fontId="5" fillId="0" borderId="17" xfId="0" applyNumberFormat="1" applyFont="1" applyFill="1" applyBorder="1" applyAlignment="1">
      <alignment vertical="center" shrinkToFit="1"/>
    </xf>
    <xf numFmtId="186" fontId="25" fillId="32" borderId="32" xfId="0" applyNumberFormat="1" applyFont="1" applyFill="1" applyBorder="1" applyAlignment="1">
      <alignment horizontal="center" vertical="center" shrinkToFit="1"/>
    </xf>
    <xf numFmtId="186" fontId="25" fillId="32" borderId="80" xfId="0" applyNumberFormat="1" applyFont="1" applyFill="1" applyBorder="1" applyAlignment="1">
      <alignment horizontal="center" vertical="center" shrinkToFit="1"/>
    </xf>
    <xf numFmtId="0" fontId="25" fillId="26" borderId="21" xfId="0" applyFont="1" applyFill="1" applyBorder="1" applyAlignment="1">
      <alignment horizontal="center" vertical="center" shrinkToFit="1"/>
    </xf>
    <xf numFmtId="0" fontId="5" fillId="33" borderId="2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0" fillId="0" borderId="0" xfId="0" applyFill="1" applyBorder="1">
      <alignment vertical="center"/>
    </xf>
    <xf numFmtId="0" fontId="5" fillId="0" borderId="38" xfId="0" applyFont="1" applyFill="1" applyBorder="1" applyAlignment="1">
      <alignment vertical="center" shrinkToFit="1"/>
    </xf>
    <xf numFmtId="3" fontId="53" fillId="0" borderId="0" xfId="0" applyNumberFormat="1" applyFont="1" applyFill="1" applyBorder="1" applyAlignment="1">
      <alignment vertical="center" shrinkToFit="1"/>
    </xf>
    <xf numFmtId="0" fontId="5" fillId="33" borderId="71" xfId="0" applyFont="1" applyFill="1" applyBorder="1" applyAlignment="1">
      <alignment horizontal="center" vertical="center" shrinkToFit="1"/>
    </xf>
    <xf numFmtId="188" fontId="5" fillId="0" borderId="23" xfId="0" applyNumberFormat="1" applyFont="1" applyFill="1" applyBorder="1" applyAlignment="1">
      <alignment vertical="center" shrinkToFit="1"/>
    </xf>
    <xf numFmtId="181" fontId="5" fillId="0" borderId="23" xfId="0" applyNumberFormat="1" applyFont="1" applyFill="1" applyBorder="1" applyAlignment="1">
      <alignment vertical="center" shrinkToFit="1"/>
    </xf>
    <xf numFmtId="3" fontId="5" fillId="35" borderId="32" xfId="0" applyNumberFormat="1" applyFont="1" applyFill="1" applyBorder="1" applyAlignment="1">
      <alignment vertical="center" shrinkToFit="1"/>
    </xf>
    <xf numFmtId="3" fontId="5" fillId="35" borderId="31" xfId="0" applyNumberFormat="1" applyFont="1" applyFill="1" applyBorder="1" applyAlignment="1">
      <alignment vertical="center" shrinkToFit="1"/>
    </xf>
    <xf numFmtId="3" fontId="5" fillId="36" borderId="24" xfId="0" applyNumberFormat="1" applyFont="1" applyFill="1" applyBorder="1" applyAlignment="1">
      <alignment vertical="center" shrinkToFit="1"/>
    </xf>
    <xf numFmtId="3" fontId="5" fillId="36" borderId="13" xfId="0" applyNumberFormat="1" applyFont="1" applyFill="1" applyBorder="1" applyAlignment="1">
      <alignment vertical="center" shrinkToFit="1"/>
    </xf>
    <xf numFmtId="3" fontId="5" fillId="35" borderId="43" xfId="0" applyNumberFormat="1" applyFont="1" applyFill="1" applyBorder="1" applyAlignment="1">
      <alignment vertical="center" shrinkToFit="1"/>
    </xf>
    <xf numFmtId="3" fontId="5" fillId="36" borderId="22" xfId="0" applyNumberFormat="1" applyFont="1" applyFill="1" applyBorder="1" applyAlignment="1">
      <alignment vertical="center" shrinkToFit="1"/>
    </xf>
    <xf numFmtId="3" fontId="5" fillId="36" borderId="14" xfId="0" applyNumberFormat="1" applyFont="1" applyFill="1" applyBorder="1" applyAlignment="1">
      <alignment vertical="center" shrinkToFit="1"/>
    </xf>
    <xf numFmtId="3" fontId="5" fillId="36" borderId="10" xfId="0" applyNumberFormat="1" applyFont="1" applyFill="1" applyBorder="1" applyAlignment="1">
      <alignment vertical="center" shrinkToFit="1"/>
    </xf>
    <xf numFmtId="176" fontId="5" fillId="0" borderId="28" xfId="0" applyNumberFormat="1" applyFont="1" applyFill="1" applyBorder="1" applyAlignment="1">
      <alignment vertical="center" shrinkToFit="1"/>
    </xf>
    <xf numFmtId="176" fontId="5" fillId="0" borderId="29" xfId="0" applyNumberFormat="1" applyFont="1" applyFill="1" applyBorder="1" applyAlignment="1">
      <alignment vertical="center" shrinkToFit="1"/>
    </xf>
    <xf numFmtId="0" fontId="27" fillId="27" borderId="32" xfId="101" applyFont="1" applyFill="1" applyBorder="1" applyAlignment="1">
      <alignment horizontal="center" vertical="center"/>
    </xf>
    <xf numFmtId="0" fontId="27" fillId="27" borderId="32" xfId="101" applyFont="1" applyFill="1" applyBorder="1" applyAlignment="1">
      <alignment horizontal="left" vertical="center" indent="1"/>
    </xf>
    <xf numFmtId="0" fontId="27" fillId="27" borderId="31" xfId="101" applyFont="1" applyFill="1" applyBorder="1" applyAlignment="1">
      <alignment horizontal="left" vertical="center" indent="1"/>
    </xf>
    <xf numFmtId="0" fontId="27" fillId="28" borderId="31" xfId="102" applyFont="1" applyFill="1" applyBorder="1" applyAlignment="1">
      <alignment horizontal="center" vertical="center"/>
    </xf>
    <xf numFmtId="0" fontId="27" fillId="27" borderId="43" xfId="101" applyFont="1" applyFill="1" applyBorder="1" applyAlignment="1">
      <alignment horizontal="center" vertical="center"/>
    </xf>
    <xf numFmtId="0" fontId="27" fillId="27" borderId="43" xfId="101" applyFont="1" applyFill="1" applyBorder="1" applyAlignment="1">
      <alignment horizontal="left" vertical="center" indent="1"/>
    </xf>
    <xf numFmtId="186" fontId="27" fillId="26" borderId="34" xfId="102" applyNumberFormat="1" applyFont="1" applyFill="1" applyBorder="1" applyAlignment="1">
      <alignment horizontal="center" vertical="center" wrapText="1"/>
    </xf>
    <xf numFmtId="3" fontId="5" fillId="0" borderId="22" xfId="0" applyNumberFormat="1" applyFont="1" applyFill="1" applyBorder="1" applyAlignment="1">
      <alignment vertical="center" shrinkToFit="1"/>
    </xf>
    <xf numFmtId="0" fontId="5" fillId="36" borderId="25" xfId="0" applyFont="1" applyFill="1" applyBorder="1" applyAlignment="1">
      <alignment horizontal="center" vertical="center" shrinkToFit="1"/>
    </xf>
    <xf numFmtId="176" fontId="5" fillId="0" borderId="93" xfId="0" applyNumberFormat="1" applyFont="1" applyBorder="1" applyAlignment="1">
      <alignment vertical="center" shrinkToFit="1"/>
    </xf>
    <xf numFmtId="179" fontId="5" fillId="25" borderId="77" xfId="0" applyNumberFormat="1" applyFont="1" applyFill="1" applyBorder="1" applyAlignment="1">
      <alignment vertical="center" shrinkToFit="1"/>
    </xf>
    <xf numFmtId="3" fontId="5" fillId="25" borderId="78" xfId="0" applyNumberFormat="1" applyFont="1" applyFill="1" applyBorder="1" applyAlignment="1">
      <alignment vertical="center" shrinkToFit="1"/>
    </xf>
    <xf numFmtId="3" fontId="5" fillId="25" borderId="44" xfId="0" applyNumberFormat="1" applyFont="1" applyFill="1" applyBorder="1" applyAlignment="1">
      <alignment vertical="center" shrinkToFit="1"/>
    </xf>
    <xf numFmtId="0" fontId="5" fillId="36" borderId="12" xfId="0" applyFont="1" applyFill="1" applyBorder="1" applyAlignment="1">
      <alignment horizontal="center" vertical="center" shrinkToFit="1"/>
    </xf>
    <xf numFmtId="3" fontId="5" fillId="35" borderId="42" xfId="0" applyNumberFormat="1" applyFont="1" applyFill="1" applyBorder="1" applyAlignment="1">
      <alignment vertical="center" shrinkToFit="1"/>
    </xf>
    <xf numFmtId="0" fontId="5" fillId="35" borderId="42" xfId="0" applyFont="1" applyFill="1" applyBorder="1" applyAlignment="1">
      <alignment horizontal="center" vertical="center" shrinkToFit="1"/>
    </xf>
    <xf numFmtId="0" fontId="5" fillId="35" borderId="31" xfId="0" applyFont="1" applyFill="1" applyBorder="1" applyAlignment="1">
      <alignment horizontal="center" vertical="center" shrinkToFit="1"/>
    </xf>
    <xf numFmtId="3" fontId="5" fillId="36" borderId="81" xfId="0" applyNumberFormat="1" applyFont="1" applyFill="1" applyBorder="1" applyAlignment="1">
      <alignment vertical="center" shrinkToFit="1"/>
    </xf>
    <xf numFmtId="0" fontId="5" fillId="36" borderId="81" xfId="0" applyFont="1" applyFill="1" applyBorder="1" applyAlignment="1">
      <alignment horizontal="center" vertical="center" shrinkToFit="1"/>
    </xf>
    <xf numFmtId="0" fontId="5" fillId="0" borderId="49" xfId="0" applyFont="1" applyFill="1" applyBorder="1" applyAlignment="1">
      <alignment vertical="center" shrinkToFit="1"/>
    </xf>
    <xf numFmtId="0" fontId="5" fillId="25" borderId="42" xfId="0" applyFont="1" applyFill="1" applyBorder="1" applyAlignment="1">
      <alignment horizontal="center" vertical="center" shrinkToFit="1"/>
    </xf>
    <xf numFmtId="0" fontId="5" fillId="36" borderId="10" xfId="0" applyFont="1" applyFill="1" applyBorder="1" applyAlignment="1">
      <alignment horizontal="center" vertical="center" shrinkToFit="1"/>
    </xf>
    <xf numFmtId="0" fontId="5" fillId="36" borderId="95" xfId="0" applyFont="1" applyFill="1" applyBorder="1" applyAlignment="1">
      <alignment horizontal="center" vertical="center" shrinkToFit="1"/>
    </xf>
    <xf numFmtId="3" fontId="53" fillId="0" borderId="17" xfId="0" applyNumberFormat="1" applyFont="1" applyFill="1" applyBorder="1" applyAlignment="1">
      <alignment vertical="center" shrinkToFit="1"/>
    </xf>
    <xf numFmtId="179" fontId="5" fillId="0" borderId="59" xfId="0" applyNumberFormat="1" applyFont="1" applyBorder="1" applyAlignment="1">
      <alignment vertical="center" shrinkToFit="1"/>
    </xf>
    <xf numFmtId="179" fontId="5" fillId="0" borderId="26" xfId="0" applyNumberFormat="1" applyFont="1" applyBorder="1" applyAlignment="1">
      <alignment vertical="center" shrinkToFit="1"/>
    </xf>
    <xf numFmtId="179" fontId="5" fillId="0" borderId="22"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79" fontId="5" fillId="0" borderId="47" xfId="0" applyNumberFormat="1" applyFont="1" applyBorder="1" applyAlignment="1">
      <alignment vertical="center" shrinkToFit="1"/>
    </xf>
    <xf numFmtId="179" fontId="5" fillId="0" borderId="23" xfId="0" applyNumberFormat="1" applyFont="1" applyBorder="1" applyAlignment="1">
      <alignment vertical="center" shrinkToFit="1"/>
    </xf>
    <xf numFmtId="179" fontId="5" fillId="0" borderId="14" xfId="0" applyNumberFormat="1" applyFont="1" applyBorder="1" applyAlignment="1">
      <alignment vertical="center" shrinkToFit="1"/>
    </xf>
    <xf numFmtId="177" fontId="5" fillId="0" borderId="23" xfId="0" applyNumberFormat="1" applyFont="1" applyBorder="1" applyAlignment="1">
      <alignment vertical="center" shrinkToFit="1"/>
    </xf>
    <xf numFmtId="177" fontId="5" fillId="0" borderId="14"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4" xfId="0" applyNumberFormat="1" applyFont="1" applyBorder="1" applyAlignment="1">
      <alignment vertical="center" shrinkToFit="1"/>
    </xf>
    <xf numFmtId="3" fontId="5" fillId="0" borderId="23" xfId="0" applyNumberFormat="1" applyFont="1" applyBorder="1" applyAlignment="1">
      <alignment vertical="center" shrinkToFit="1"/>
    </xf>
    <xf numFmtId="3" fontId="5" fillId="0" borderId="14" xfId="0" applyNumberFormat="1" applyFont="1" applyBorder="1" applyAlignment="1">
      <alignment vertical="center" shrinkToFit="1"/>
    </xf>
    <xf numFmtId="0" fontId="5" fillId="0" borderId="59" xfId="0" applyFont="1" applyBorder="1" applyAlignment="1">
      <alignment vertical="center"/>
    </xf>
    <xf numFmtId="0" fontId="5" fillId="0" borderId="47" xfId="0" applyFont="1" applyBorder="1" applyAlignment="1">
      <alignment vertical="center"/>
    </xf>
    <xf numFmtId="0" fontId="5" fillId="0" borderId="60" xfId="0" applyFont="1" applyBorder="1" applyAlignment="1">
      <alignment vertical="center"/>
    </xf>
    <xf numFmtId="0" fontId="3" fillId="0" borderId="0" xfId="176">
      <alignment vertical="center"/>
    </xf>
    <xf numFmtId="0" fontId="5" fillId="0" borderId="0" xfId="176" applyFont="1" applyAlignment="1">
      <alignment vertical="center" shrinkToFit="1"/>
    </xf>
    <xf numFmtId="0" fontId="32" fillId="0" borderId="0" xfId="176" applyFont="1" applyAlignment="1">
      <alignment vertical="center" textRotation="255"/>
    </xf>
    <xf numFmtId="0" fontId="3" fillId="0" borderId="0" xfId="176" applyAlignment="1">
      <alignment vertical="center"/>
    </xf>
    <xf numFmtId="178" fontId="5" fillId="0" borderId="41" xfId="0" applyNumberFormat="1" applyFont="1" applyBorder="1" applyAlignment="1">
      <alignment horizontal="center" vertical="center" shrinkToFit="1"/>
    </xf>
    <xf numFmtId="182" fontId="27" fillId="0" borderId="0" xfId="0" applyNumberFormat="1" applyFont="1" applyBorder="1" applyAlignment="1">
      <alignment vertical="center"/>
    </xf>
    <xf numFmtId="186" fontId="25" fillId="32" borderId="34" xfId="0" applyNumberFormat="1" applyFont="1" applyFill="1" applyBorder="1" applyAlignment="1">
      <alignment horizontal="center" vertical="center" shrinkToFit="1"/>
    </xf>
    <xf numFmtId="0" fontId="50" fillId="0" borderId="0" xfId="0" applyFont="1" applyAlignment="1">
      <alignment horizontal="right" vertical="top"/>
    </xf>
    <xf numFmtId="0" fontId="27" fillId="0" borderId="0" xfId="0" applyFont="1" applyAlignment="1">
      <alignment vertical="top" wrapText="1"/>
    </xf>
    <xf numFmtId="3" fontId="29" fillId="0" borderId="30" xfId="0" applyNumberFormat="1" applyFont="1" applyBorder="1" applyAlignment="1">
      <alignment vertical="center"/>
    </xf>
    <xf numFmtId="3" fontId="29" fillId="0" borderId="48" xfId="0" applyNumberFormat="1" applyFont="1" applyBorder="1" applyAlignment="1">
      <alignment vertical="center"/>
    </xf>
    <xf numFmtId="3" fontId="29" fillId="0" borderId="98" xfId="0" applyNumberFormat="1" applyFont="1" applyFill="1" applyBorder="1" applyAlignment="1">
      <alignment vertical="center"/>
    </xf>
    <xf numFmtId="3" fontId="37" fillId="0" borderId="30" xfId="0" applyNumberFormat="1" applyFont="1" applyBorder="1" applyAlignment="1">
      <alignment vertical="center"/>
    </xf>
    <xf numFmtId="3" fontId="29" fillId="0" borderId="42" xfId="0" applyNumberFormat="1" applyFont="1" applyBorder="1" applyAlignment="1">
      <alignment vertical="center"/>
    </xf>
    <xf numFmtId="176" fontId="5" fillId="0" borderId="23" xfId="0" applyNumberFormat="1" applyFont="1" applyFill="1" applyBorder="1" applyAlignment="1">
      <alignment vertical="center" shrinkToFit="1"/>
    </xf>
    <xf numFmtId="176" fontId="5" fillId="0" borderId="25" xfId="0" applyNumberFormat="1" applyFont="1" applyFill="1" applyBorder="1" applyAlignment="1">
      <alignment vertical="center" shrinkToFit="1"/>
    </xf>
    <xf numFmtId="191" fontId="0" fillId="0" borderId="34" xfId="176" applyNumberFormat="1" applyFont="1" applyBorder="1" applyAlignment="1">
      <alignment horizontal="center"/>
    </xf>
    <xf numFmtId="0" fontId="3" fillId="0" borderId="0" xfId="176" applyBorder="1" applyAlignment="1">
      <alignment horizontal="center"/>
    </xf>
    <xf numFmtId="0" fontId="3" fillId="0" borderId="0" xfId="176" applyBorder="1">
      <alignment vertical="center"/>
    </xf>
    <xf numFmtId="0" fontId="3" fillId="0" borderId="0" xfId="176" applyBorder="1" applyAlignment="1">
      <alignment horizontal="left"/>
    </xf>
    <xf numFmtId="0" fontId="3" fillId="0" borderId="0" xfId="176" applyNumberFormat="1" applyBorder="1" applyAlignment="1">
      <alignment horizontal="center"/>
    </xf>
    <xf numFmtId="0" fontId="3" fillId="38" borderId="105" xfId="176" applyFill="1" applyBorder="1">
      <alignment vertical="center"/>
    </xf>
    <xf numFmtId="0" fontId="5" fillId="0" borderId="107" xfId="0" applyFont="1" applyBorder="1" applyAlignment="1">
      <alignment horizontal="center" vertical="center" shrinkToFit="1"/>
    </xf>
    <xf numFmtId="182" fontId="5" fillId="0" borderId="59" xfId="0" applyNumberFormat="1" applyFont="1" applyFill="1" applyBorder="1" applyAlignment="1">
      <alignment vertical="center" shrinkToFit="1"/>
    </xf>
    <xf numFmtId="0" fontId="5" fillId="0" borderId="102" xfId="0" applyFont="1" applyBorder="1" applyAlignment="1">
      <alignment horizontal="center" vertical="center" shrinkToFit="1"/>
    </xf>
    <xf numFmtId="182" fontId="5" fillId="0" borderId="47" xfId="0" applyNumberFormat="1" applyFont="1" applyFill="1" applyBorder="1" applyAlignment="1">
      <alignment vertical="center" shrinkToFit="1"/>
    </xf>
    <xf numFmtId="0" fontId="5" fillId="0" borderId="108" xfId="0" applyFont="1" applyBorder="1" applyAlignment="1">
      <alignment horizontal="center" vertical="center" shrinkToFit="1"/>
    </xf>
    <xf numFmtId="3" fontId="5" fillId="0" borderId="48" xfId="0" applyNumberFormat="1" applyFont="1" applyFill="1" applyBorder="1" applyAlignment="1">
      <alignment vertical="center" shrinkToFit="1"/>
    </xf>
    <xf numFmtId="3" fontId="5" fillId="0" borderId="30" xfId="0" applyNumberFormat="1" applyFont="1" applyFill="1" applyBorder="1" applyAlignment="1">
      <alignment vertical="center" shrinkToFit="1"/>
    </xf>
    <xf numFmtId="182" fontId="5" fillId="0" borderId="99" xfId="0" applyNumberFormat="1" applyFont="1" applyFill="1" applyBorder="1" applyAlignment="1">
      <alignment vertical="center" shrinkToFit="1"/>
    </xf>
    <xf numFmtId="0" fontId="5" fillId="0" borderId="38" xfId="0" applyFont="1" applyBorder="1" applyAlignment="1">
      <alignment vertical="center"/>
    </xf>
    <xf numFmtId="191" fontId="5" fillId="0" borderId="24" xfId="0" applyNumberFormat="1" applyFont="1" applyBorder="1" applyAlignment="1">
      <alignment horizontal="center" vertical="center" shrinkToFit="1"/>
    </xf>
    <xf numFmtId="0" fontId="5" fillId="0" borderId="71" xfId="0" applyFont="1" applyFill="1" applyBorder="1" applyAlignment="1">
      <alignment vertical="center" shrinkToFit="1"/>
    </xf>
    <xf numFmtId="0" fontId="5" fillId="0" borderId="50" xfId="0" applyFont="1" applyFill="1" applyBorder="1" applyAlignment="1">
      <alignment vertical="center" shrinkToFit="1"/>
    </xf>
    <xf numFmtId="177" fontId="5" fillId="0" borderId="47" xfId="0" applyNumberFormat="1" applyFont="1" applyBorder="1" applyAlignment="1">
      <alignment vertical="center" shrinkToFit="1"/>
    </xf>
    <xf numFmtId="191" fontId="5" fillId="0" borderId="43" xfId="0" applyNumberFormat="1" applyFont="1" applyBorder="1" applyAlignment="1">
      <alignment horizontal="center" vertical="center" shrinkToFit="1"/>
    </xf>
    <xf numFmtId="0" fontId="5" fillId="0" borderId="17" xfId="0" applyFont="1" applyBorder="1" applyAlignment="1">
      <alignment vertical="center" shrinkToFit="1"/>
    </xf>
    <xf numFmtId="0" fontId="5" fillId="0" borderId="49" xfId="0" applyFont="1" applyBorder="1" applyAlignment="1">
      <alignment vertical="center" shrinkToFit="1"/>
    </xf>
    <xf numFmtId="179" fontId="5" fillId="0" borderId="108" xfId="0" applyNumberFormat="1" applyFont="1" applyBorder="1" applyAlignment="1">
      <alignment vertical="center" shrinkToFit="1"/>
    </xf>
    <xf numFmtId="179" fontId="5" fillId="0" borderId="118" xfId="0" applyNumberFormat="1" applyFont="1" applyBorder="1" applyAlignment="1">
      <alignment vertical="center" shrinkToFit="1"/>
    </xf>
    <xf numFmtId="179" fontId="5" fillId="0" borderId="119" xfId="0" applyNumberFormat="1" applyFont="1" applyBorder="1" applyAlignment="1">
      <alignment vertical="center" shrinkToFit="1"/>
    </xf>
    <xf numFmtId="177" fontId="5" fillId="0" borderId="120" xfId="0" applyNumberFormat="1" applyFont="1" applyBorder="1" applyAlignment="1">
      <alignment vertical="center" shrinkToFit="1"/>
    </xf>
    <xf numFmtId="177" fontId="5" fillId="0" borderId="121" xfId="0" applyNumberFormat="1" applyFont="1" applyBorder="1" applyAlignment="1">
      <alignment vertical="center" shrinkToFit="1"/>
    </xf>
    <xf numFmtId="2" fontId="5" fillId="0" borderId="118" xfId="0" applyNumberFormat="1" applyFont="1" applyBorder="1" applyAlignment="1">
      <alignment vertical="center" shrinkToFit="1"/>
    </xf>
    <xf numFmtId="2" fontId="5" fillId="0" borderId="119" xfId="0" applyNumberFormat="1" applyFont="1" applyBorder="1" applyAlignment="1">
      <alignment vertical="center" shrinkToFit="1"/>
    </xf>
    <xf numFmtId="179" fontId="5" fillId="0" borderId="120" xfId="0" applyNumberFormat="1" applyFont="1" applyBorder="1" applyAlignment="1">
      <alignment vertical="center" shrinkToFit="1"/>
    </xf>
    <xf numFmtId="179" fontId="5" fillId="0" borderId="121" xfId="0" applyNumberFormat="1" applyFont="1" applyBorder="1" applyAlignment="1">
      <alignment vertical="center" shrinkToFit="1"/>
    </xf>
    <xf numFmtId="177" fontId="5" fillId="0" borderId="118" xfId="0" applyNumberFormat="1" applyFont="1" applyBorder="1" applyAlignment="1">
      <alignment vertical="center" shrinkToFit="1"/>
    </xf>
    <xf numFmtId="177" fontId="5" fillId="0" borderId="119" xfId="0" applyNumberFormat="1" applyFont="1" applyBorder="1" applyAlignment="1">
      <alignment vertical="center" shrinkToFit="1"/>
    </xf>
    <xf numFmtId="3" fontId="5" fillId="0" borderId="120" xfId="0" applyNumberFormat="1" applyFont="1" applyBorder="1" applyAlignment="1">
      <alignment vertical="center" shrinkToFit="1"/>
    </xf>
    <xf numFmtId="3" fontId="5" fillId="0" borderId="121" xfId="0" applyNumberFormat="1" applyFont="1" applyBorder="1" applyAlignment="1">
      <alignment vertical="center" shrinkToFit="1"/>
    </xf>
    <xf numFmtId="177" fontId="5" fillId="0" borderId="71" xfId="0" applyNumberFormat="1" applyFont="1" applyBorder="1" applyAlignment="1">
      <alignment vertical="center" shrinkToFit="1"/>
    </xf>
    <xf numFmtId="179" fontId="5" fillId="0" borderId="50" xfId="0" applyNumberFormat="1" applyFont="1" applyBorder="1" applyAlignment="1">
      <alignment vertical="center" shrinkToFit="1"/>
    </xf>
    <xf numFmtId="177" fontId="5" fillId="0" borderId="50" xfId="0" applyNumberFormat="1" applyFont="1" applyBorder="1" applyAlignment="1">
      <alignment vertical="center" shrinkToFit="1"/>
    </xf>
    <xf numFmtId="2" fontId="5" fillId="0" borderId="50" xfId="0" applyNumberFormat="1" applyFont="1" applyBorder="1" applyAlignment="1">
      <alignment vertical="center" shrinkToFit="1"/>
    </xf>
    <xf numFmtId="3" fontId="5" fillId="0" borderId="50" xfId="0" applyNumberFormat="1" applyFont="1" applyBorder="1" applyAlignment="1">
      <alignment vertical="center" shrinkToFit="1"/>
    </xf>
    <xf numFmtId="3" fontId="5" fillId="0" borderId="50" xfId="0" applyNumberFormat="1" applyFont="1" applyFill="1" applyBorder="1" applyAlignment="1">
      <alignment vertical="center" shrinkToFit="1"/>
    </xf>
    <xf numFmtId="3" fontId="5" fillId="0" borderId="0" xfId="0" applyNumberFormat="1" applyFont="1" applyBorder="1" applyAlignment="1">
      <alignment vertical="center" shrinkToFit="1"/>
    </xf>
    <xf numFmtId="0" fontId="5" fillId="0" borderId="0" xfId="0" applyFont="1" applyBorder="1" applyAlignment="1">
      <alignment vertical="center"/>
    </xf>
    <xf numFmtId="3" fontId="5" fillId="0" borderId="17" xfId="0" applyNumberFormat="1" applyFont="1" applyBorder="1" applyAlignment="1">
      <alignment vertical="center" shrinkToFit="1"/>
    </xf>
    <xf numFmtId="0" fontId="5" fillId="0" borderId="0" xfId="0" applyFont="1" applyFill="1" applyAlignment="1">
      <alignment vertical="center" shrinkToFit="1"/>
    </xf>
    <xf numFmtId="177" fontId="5" fillId="0" borderId="71" xfId="0" applyNumberFormat="1" applyFont="1" applyFill="1" applyBorder="1" applyAlignment="1">
      <alignment vertical="center" shrinkToFit="1"/>
    </xf>
    <xf numFmtId="179" fontId="5" fillId="0" borderId="50" xfId="0" applyNumberFormat="1" applyFont="1" applyFill="1" applyBorder="1" applyAlignment="1">
      <alignment vertical="center" shrinkToFit="1"/>
    </xf>
    <xf numFmtId="177" fontId="5" fillId="0" borderId="50" xfId="0" applyNumberFormat="1" applyFont="1" applyFill="1" applyBorder="1" applyAlignment="1">
      <alignment vertical="center" shrinkToFit="1"/>
    </xf>
    <xf numFmtId="2" fontId="5" fillId="0" borderId="50" xfId="0" applyNumberFormat="1" applyFont="1" applyFill="1" applyBorder="1" applyAlignment="1">
      <alignment vertical="center" shrinkToFit="1"/>
    </xf>
    <xf numFmtId="0" fontId="5" fillId="0" borderId="107" xfId="0" applyFont="1" applyFill="1" applyBorder="1" applyAlignment="1">
      <alignment horizontal="center" vertical="center" shrinkToFit="1"/>
    </xf>
    <xf numFmtId="0" fontId="5" fillId="0" borderId="102" xfId="0" applyFont="1" applyFill="1" applyBorder="1" applyAlignment="1">
      <alignment horizontal="center" vertical="center" shrinkToFit="1"/>
    </xf>
    <xf numFmtId="191" fontId="5" fillId="0" borderId="36" xfId="0" applyNumberFormat="1" applyFont="1" applyFill="1" applyBorder="1" applyAlignment="1">
      <alignment horizontal="center" vertical="center" shrinkToFit="1"/>
    </xf>
    <xf numFmtId="0" fontId="5" fillId="0" borderId="50" xfId="0" applyFont="1" applyBorder="1" applyAlignment="1">
      <alignment vertical="center" shrinkToFit="1"/>
    </xf>
    <xf numFmtId="2" fontId="5" fillId="0" borderId="121" xfId="0" applyNumberFormat="1" applyFont="1" applyBorder="1" applyAlignment="1">
      <alignment vertical="center" shrinkToFit="1"/>
    </xf>
    <xf numFmtId="3" fontId="5" fillId="0" borderId="118" xfId="0" applyNumberFormat="1" applyFont="1" applyBorder="1" applyAlignment="1">
      <alignment vertical="center" shrinkToFit="1"/>
    </xf>
    <xf numFmtId="3" fontId="5" fillId="0" borderId="81" xfId="0" applyNumberFormat="1" applyFont="1" applyFill="1" applyBorder="1" applyAlignment="1">
      <alignment vertical="center" shrinkToFit="1"/>
    </xf>
    <xf numFmtId="183" fontId="27" fillId="0" borderId="43" xfId="0" applyNumberFormat="1" applyFont="1" applyBorder="1" applyAlignment="1">
      <alignment horizontal="right" vertical="center"/>
    </xf>
    <xf numFmtId="0" fontId="27" fillId="0" borderId="0" xfId="0" applyFont="1" applyAlignment="1">
      <alignment horizontal="left" vertical="center"/>
    </xf>
    <xf numFmtId="0" fontId="3" fillId="0" borderId="0" xfId="176" applyFill="1">
      <alignment vertical="center"/>
    </xf>
    <xf numFmtId="0" fontId="0" fillId="0" borderId="0" xfId="176" applyFont="1" applyAlignment="1">
      <alignment vertical="center" shrinkToFit="1"/>
    </xf>
    <xf numFmtId="0" fontId="0" fillId="0" borderId="0" xfId="176" applyFont="1" applyAlignment="1">
      <alignment vertical="center"/>
    </xf>
    <xf numFmtId="176" fontId="5" fillId="0" borderId="93" xfId="0" applyNumberFormat="1" applyFont="1" applyFill="1" applyBorder="1" applyAlignment="1">
      <alignment vertical="center" shrinkToFit="1"/>
    </xf>
    <xf numFmtId="185" fontId="5" fillId="38" borderId="105" xfId="176" applyNumberFormat="1" applyFont="1" applyFill="1" applyBorder="1" applyAlignment="1">
      <alignment horizontal="right" vertical="center" shrinkToFit="1"/>
    </xf>
    <xf numFmtId="181" fontId="5" fillId="38" borderId="106" xfId="176" applyNumberFormat="1" applyFont="1" applyFill="1" applyBorder="1" applyAlignment="1">
      <alignment horizontal="right" vertical="center" shrinkToFit="1"/>
    </xf>
    <xf numFmtId="0" fontId="3" fillId="38" borderId="105" xfId="176" applyFill="1" applyBorder="1" applyAlignment="1">
      <alignment horizontal="right" vertical="center"/>
    </xf>
    <xf numFmtId="179" fontId="5" fillId="38" borderId="105" xfId="176" applyNumberFormat="1" applyFont="1" applyFill="1" applyBorder="1" applyAlignment="1">
      <alignment horizontal="right" vertical="center" shrinkToFit="1"/>
    </xf>
    <xf numFmtId="0" fontId="0" fillId="38" borderId="105" xfId="0" applyFill="1" applyBorder="1" applyAlignment="1">
      <alignment horizontal="right" vertical="center"/>
    </xf>
    <xf numFmtId="176" fontId="5" fillId="0" borderId="10" xfId="0" applyNumberFormat="1" applyFont="1" applyFill="1" applyBorder="1" applyAlignment="1">
      <alignment horizontal="center" vertical="center" shrinkToFit="1"/>
    </xf>
    <xf numFmtId="179" fontId="5" fillId="25" borderId="31" xfId="0" applyNumberFormat="1" applyFont="1" applyFill="1" applyBorder="1" applyAlignment="1">
      <alignment horizontal="right" vertical="center" shrinkToFit="1"/>
    </xf>
    <xf numFmtId="179" fontId="5" fillId="25" borderId="26" xfId="0" applyNumberFormat="1" applyFont="1" applyFill="1" applyBorder="1" applyAlignment="1">
      <alignment horizontal="right" vertical="center" shrinkToFit="1"/>
    </xf>
    <xf numFmtId="179" fontId="5" fillId="25" borderId="22" xfId="0" applyNumberFormat="1" applyFont="1" applyFill="1" applyBorder="1" applyAlignment="1">
      <alignment horizontal="right" vertical="center" shrinkToFit="1"/>
    </xf>
    <xf numFmtId="177" fontId="5" fillId="25" borderId="26" xfId="0" applyNumberFormat="1" applyFont="1" applyFill="1" applyBorder="1" applyAlignment="1">
      <alignment horizontal="right" vertical="center" shrinkToFit="1"/>
    </xf>
    <xf numFmtId="177" fontId="5" fillId="25" borderId="22" xfId="0" applyNumberFormat="1" applyFont="1" applyFill="1" applyBorder="1" applyAlignment="1">
      <alignment horizontal="right" vertical="center" shrinkToFit="1"/>
    </xf>
    <xf numFmtId="2" fontId="5" fillId="25" borderId="26" xfId="0" applyNumberFormat="1" applyFont="1" applyFill="1" applyBorder="1" applyAlignment="1">
      <alignment horizontal="right" vertical="center" shrinkToFit="1"/>
    </xf>
    <xf numFmtId="2" fontId="5" fillId="25" borderId="22" xfId="0" applyNumberFormat="1" applyFont="1" applyFill="1" applyBorder="1" applyAlignment="1">
      <alignment horizontal="right" vertical="center" shrinkToFit="1"/>
    </xf>
    <xf numFmtId="3" fontId="5" fillId="25" borderId="26" xfId="0" applyNumberFormat="1" applyFont="1" applyFill="1" applyBorder="1" applyAlignment="1">
      <alignment horizontal="right" vertical="center" shrinkToFit="1"/>
    </xf>
    <xf numFmtId="3" fontId="5" fillId="25" borderId="22" xfId="0" applyNumberFormat="1" applyFont="1" applyFill="1" applyBorder="1" applyAlignment="1">
      <alignment horizontal="right" vertical="center" shrinkToFit="1"/>
    </xf>
    <xf numFmtId="179" fontId="5" fillId="25" borderId="32" xfId="0" applyNumberFormat="1" applyFont="1" applyFill="1" applyBorder="1" applyAlignment="1">
      <alignment horizontal="right" vertical="center" shrinkToFit="1"/>
    </xf>
    <xf numFmtId="179" fontId="5" fillId="25" borderId="23" xfId="0" applyNumberFormat="1" applyFont="1" applyFill="1" applyBorder="1" applyAlignment="1">
      <alignment horizontal="right" vertical="center" shrinkToFit="1"/>
    </xf>
    <xf numFmtId="179" fontId="5" fillId="25" borderId="14" xfId="0" applyNumberFormat="1" applyFont="1" applyFill="1" applyBorder="1" applyAlignment="1">
      <alignment horizontal="right" vertical="center" shrinkToFit="1"/>
    </xf>
    <xf numFmtId="177" fontId="5" fillId="25" borderId="23" xfId="0" applyNumberFormat="1" applyFont="1" applyFill="1" applyBorder="1" applyAlignment="1">
      <alignment horizontal="right" vertical="center" shrinkToFit="1"/>
    </xf>
    <xf numFmtId="177" fontId="5" fillId="25" borderId="14" xfId="0" applyNumberFormat="1" applyFont="1" applyFill="1" applyBorder="1" applyAlignment="1">
      <alignment horizontal="right" vertical="center" shrinkToFit="1"/>
    </xf>
    <xf numFmtId="2" fontId="5" fillId="25" borderId="23" xfId="0" applyNumberFormat="1" applyFont="1" applyFill="1" applyBorder="1" applyAlignment="1">
      <alignment horizontal="right" vertical="center" shrinkToFit="1"/>
    </xf>
    <xf numFmtId="2" fontId="5" fillId="25" borderId="14" xfId="0" applyNumberFormat="1" applyFont="1" applyFill="1" applyBorder="1" applyAlignment="1">
      <alignment horizontal="right" vertical="center" shrinkToFit="1"/>
    </xf>
    <xf numFmtId="3" fontId="5" fillId="25" borderId="23" xfId="0" applyNumberFormat="1" applyFont="1" applyFill="1" applyBorder="1" applyAlignment="1">
      <alignment horizontal="right" vertical="center" shrinkToFit="1"/>
    </xf>
    <xf numFmtId="3" fontId="5" fillId="25" borderId="14" xfId="0" applyNumberFormat="1" applyFont="1" applyFill="1" applyBorder="1" applyAlignment="1">
      <alignment horizontal="right" vertical="center" shrinkToFit="1"/>
    </xf>
    <xf numFmtId="179" fontId="5" fillId="29" borderId="32" xfId="0" applyNumberFormat="1" applyFont="1" applyFill="1" applyBorder="1" applyAlignment="1">
      <alignment horizontal="right" vertical="center" shrinkToFit="1"/>
    </xf>
    <xf numFmtId="179" fontId="5" fillId="29" borderId="23" xfId="0" applyNumberFormat="1" applyFont="1" applyFill="1" applyBorder="1" applyAlignment="1">
      <alignment horizontal="right" vertical="center" shrinkToFit="1"/>
    </xf>
    <xf numFmtId="179" fontId="5" fillId="29" borderId="14" xfId="0" applyNumberFormat="1" applyFont="1" applyFill="1" applyBorder="1" applyAlignment="1">
      <alignment horizontal="right" vertical="center" shrinkToFit="1"/>
    </xf>
    <xf numFmtId="177" fontId="5" fillId="29" borderId="23" xfId="0" applyNumberFormat="1" applyFont="1" applyFill="1" applyBorder="1" applyAlignment="1">
      <alignment horizontal="right" vertical="center" shrinkToFit="1"/>
    </xf>
    <xf numFmtId="177" fontId="5" fillId="29" borderId="14" xfId="0" applyNumberFormat="1" applyFont="1" applyFill="1" applyBorder="1" applyAlignment="1">
      <alignment horizontal="right" vertical="center" shrinkToFit="1"/>
    </xf>
    <xf numFmtId="2" fontId="5" fillId="29" borderId="23" xfId="0" applyNumberFormat="1" applyFont="1" applyFill="1" applyBorder="1" applyAlignment="1">
      <alignment horizontal="right" vertical="center" shrinkToFit="1"/>
    </xf>
    <xf numFmtId="2" fontId="5" fillId="29" borderId="14" xfId="0" applyNumberFormat="1" applyFont="1" applyFill="1" applyBorder="1" applyAlignment="1">
      <alignment horizontal="right" vertical="center" shrinkToFit="1"/>
    </xf>
    <xf numFmtId="3" fontId="5" fillId="29" borderId="23" xfId="0" applyNumberFormat="1" applyFont="1" applyFill="1" applyBorder="1" applyAlignment="1">
      <alignment horizontal="right" vertical="center" shrinkToFit="1"/>
    </xf>
    <xf numFmtId="3" fontId="5" fillId="29" borderId="14" xfId="0" applyNumberFormat="1" applyFont="1" applyFill="1" applyBorder="1" applyAlignment="1">
      <alignment horizontal="right" vertical="center" shrinkToFit="1"/>
    </xf>
    <xf numFmtId="179" fontId="5" fillId="0" borderId="47" xfId="0" applyNumberFormat="1" applyFont="1" applyBorder="1" applyAlignment="1">
      <alignment horizontal="right" vertical="center" shrinkToFit="1"/>
    </xf>
    <xf numFmtId="179" fontId="5" fillId="0" borderId="23" xfId="0" applyNumberFormat="1" applyFont="1" applyBorder="1" applyAlignment="1">
      <alignment horizontal="right" vertical="center" shrinkToFit="1"/>
    </xf>
    <xf numFmtId="179" fontId="5" fillId="0" borderId="14" xfId="0" applyNumberFormat="1" applyFont="1" applyBorder="1" applyAlignment="1">
      <alignment horizontal="right" vertical="center" shrinkToFit="1"/>
    </xf>
    <xf numFmtId="177" fontId="5" fillId="0" borderId="23"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2" fontId="5" fillId="0" borderId="23" xfId="0" applyNumberFormat="1" applyFont="1" applyBorder="1" applyAlignment="1">
      <alignment horizontal="right" vertical="center" shrinkToFit="1"/>
    </xf>
    <xf numFmtId="3" fontId="5" fillId="0" borderId="23" xfId="0" applyNumberFormat="1" applyFont="1" applyBorder="1" applyAlignment="1">
      <alignment horizontal="right" vertical="center" shrinkToFit="1"/>
    </xf>
    <xf numFmtId="3" fontId="5" fillId="0" borderId="14" xfId="0" applyNumberFormat="1" applyFont="1" applyBorder="1" applyAlignment="1">
      <alignment horizontal="right" vertical="center" shrinkToFit="1"/>
    </xf>
    <xf numFmtId="179" fontId="5" fillId="0" borderId="99" xfId="0" applyNumberFormat="1" applyFont="1" applyBorder="1" applyAlignment="1">
      <alignment horizontal="right" vertical="center" shrinkToFit="1"/>
    </xf>
    <xf numFmtId="179" fontId="5" fillId="0" borderId="48" xfId="0" applyNumberFormat="1" applyFont="1" applyBorder="1" applyAlignment="1">
      <alignment horizontal="right" vertical="center" shrinkToFit="1"/>
    </xf>
    <xf numFmtId="179" fontId="5" fillId="0" borderId="30" xfId="0" applyNumberFormat="1" applyFont="1" applyBorder="1" applyAlignment="1">
      <alignment horizontal="right" vertical="center" shrinkToFit="1"/>
    </xf>
    <xf numFmtId="177" fontId="5" fillId="0" borderId="48" xfId="0" applyNumberFormat="1" applyFont="1" applyBorder="1" applyAlignment="1">
      <alignment horizontal="right" vertical="center" shrinkToFit="1"/>
    </xf>
    <xf numFmtId="177" fontId="5" fillId="0" borderId="30" xfId="0" applyNumberFormat="1" applyFont="1" applyBorder="1" applyAlignment="1">
      <alignment horizontal="right" vertical="center" shrinkToFit="1"/>
    </xf>
    <xf numFmtId="2" fontId="5" fillId="0" borderId="48" xfId="0" applyNumberFormat="1" applyFont="1" applyBorder="1" applyAlignment="1">
      <alignment horizontal="right" vertical="center" shrinkToFit="1"/>
    </xf>
    <xf numFmtId="3" fontId="5" fillId="0" borderId="48" xfId="0" applyNumberFormat="1" applyFont="1" applyBorder="1" applyAlignment="1">
      <alignment horizontal="right" vertical="center" shrinkToFit="1"/>
    </xf>
    <xf numFmtId="3" fontId="5" fillId="0" borderId="30" xfId="0" applyNumberFormat="1" applyFont="1" applyBorder="1" applyAlignment="1">
      <alignment horizontal="right" vertical="center" shrinkToFit="1"/>
    </xf>
    <xf numFmtId="179" fontId="5" fillId="0" borderId="26" xfId="0" applyNumberFormat="1" applyFont="1" applyFill="1" applyBorder="1" applyAlignment="1">
      <alignment horizontal="right" vertical="center" shrinkToFit="1"/>
    </xf>
    <xf numFmtId="179" fontId="5" fillId="0" borderId="27" xfId="0" applyNumberFormat="1" applyFont="1" applyFill="1" applyBorder="1" applyAlignment="1">
      <alignment horizontal="right" vertical="center" shrinkToFit="1"/>
    </xf>
    <xf numFmtId="179" fontId="5" fillId="24" borderId="27" xfId="0" applyNumberFormat="1" applyFont="1" applyFill="1" applyBorder="1" applyAlignment="1">
      <alignment horizontal="right" vertical="center" shrinkToFit="1"/>
    </xf>
    <xf numFmtId="177" fontId="5" fillId="0" borderId="23" xfId="0" applyNumberFormat="1" applyFont="1" applyFill="1" applyBorder="1" applyAlignment="1">
      <alignment horizontal="right" vertical="center" shrinkToFit="1"/>
    </xf>
    <xf numFmtId="177" fontId="5" fillId="0" borderId="15" xfId="0" applyNumberFormat="1" applyFont="1" applyFill="1" applyBorder="1" applyAlignment="1">
      <alignment horizontal="right" vertical="center" shrinkToFit="1"/>
    </xf>
    <xf numFmtId="177" fontId="5" fillId="24" borderId="15" xfId="0" applyNumberFormat="1" applyFont="1" applyFill="1" applyBorder="1" applyAlignment="1">
      <alignment horizontal="right" vertical="center" shrinkToFit="1"/>
    </xf>
    <xf numFmtId="2" fontId="5" fillId="0" borderId="23" xfId="0" applyNumberFormat="1" applyFont="1" applyFill="1" applyBorder="1" applyAlignment="1">
      <alignment horizontal="right" vertical="center" shrinkToFit="1"/>
    </xf>
    <xf numFmtId="2" fontId="5" fillId="0" borderId="15" xfId="0" applyNumberFormat="1" applyFont="1" applyFill="1" applyBorder="1" applyAlignment="1">
      <alignment horizontal="right" vertical="center" shrinkToFit="1"/>
    </xf>
    <xf numFmtId="2" fontId="5" fillId="24" borderId="15" xfId="0" applyNumberFormat="1" applyFont="1" applyFill="1" applyBorder="1" applyAlignment="1">
      <alignment horizontal="right" vertical="center" shrinkToFit="1"/>
    </xf>
    <xf numFmtId="179" fontId="5" fillId="0" borderId="23" xfId="0" applyNumberFormat="1" applyFont="1" applyFill="1" applyBorder="1" applyAlignment="1">
      <alignment horizontal="right" vertical="center" shrinkToFit="1"/>
    </xf>
    <xf numFmtId="179" fontId="5" fillId="0" borderId="15" xfId="0" applyNumberFormat="1" applyFont="1" applyFill="1" applyBorder="1" applyAlignment="1">
      <alignment horizontal="right" vertical="center" shrinkToFit="1"/>
    </xf>
    <xf numFmtId="179" fontId="5" fillId="24" borderId="15" xfId="0" applyNumberFormat="1" applyFont="1" applyFill="1" applyBorder="1" applyAlignment="1">
      <alignment horizontal="right" vertical="center" shrinkToFit="1"/>
    </xf>
    <xf numFmtId="3" fontId="5" fillId="0" borderId="23" xfId="0" applyNumberFormat="1" applyFont="1" applyFill="1" applyBorder="1" applyAlignment="1">
      <alignment horizontal="right" vertical="center" shrinkToFit="1"/>
    </xf>
    <xf numFmtId="3" fontId="5" fillId="0" borderId="15" xfId="0" applyNumberFormat="1" applyFont="1" applyFill="1" applyBorder="1" applyAlignment="1">
      <alignment horizontal="right" vertical="center" shrinkToFit="1"/>
    </xf>
    <xf numFmtId="3" fontId="5" fillId="24" borderId="15" xfId="0" applyNumberFormat="1" applyFont="1" applyFill="1" applyBorder="1" applyAlignment="1">
      <alignment horizontal="right" vertical="center" shrinkToFit="1"/>
    </xf>
    <xf numFmtId="179" fontId="5" fillId="25" borderId="15" xfId="0" applyNumberFormat="1" applyFont="1" applyFill="1" applyBorder="1" applyAlignment="1">
      <alignment horizontal="right" vertical="center" shrinkToFit="1"/>
    </xf>
    <xf numFmtId="180" fontId="5" fillId="24" borderId="15" xfId="0" applyNumberFormat="1" applyFont="1" applyFill="1" applyBorder="1" applyAlignment="1">
      <alignment horizontal="right" vertical="center" shrinkToFit="1"/>
    </xf>
    <xf numFmtId="1" fontId="5" fillId="25" borderId="23" xfId="0" applyNumberFormat="1" applyFont="1" applyFill="1" applyBorder="1" applyAlignment="1">
      <alignment horizontal="right" vertical="center" shrinkToFit="1"/>
    </xf>
    <xf numFmtId="1" fontId="5" fillId="25" borderId="15" xfId="0" applyNumberFormat="1" applyFont="1" applyFill="1" applyBorder="1" applyAlignment="1">
      <alignment horizontal="right" vertical="center" shrinkToFit="1"/>
    </xf>
    <xf numFmtId="1" fontId="5" fillId="24" borderId="15" xfId="0" applyNumberFormat="1" applyFont="1" applyFill="1" applyBorder="1" applyAlignment="1">
      <alignment horizontal="right" vertical="center" shrinkToFit="1"/>
    </xf>
    <xf numFmtId="0" fontId="5" fillId="24" borderId="23" xfId="0" applyFont="1" applyFill="1" applyBorder="1" applyAlignment="1">
      <alignment horizontal="right" vertical="center" shrinkToFit="1"/>
    </xf>
    <xf numFmtId="0" fontId="5" fillId="24" borderId="15" xfId="0" applyFont="1" applyFill="1" applyBorder="1" applyAlignment="1">
      <alignment horizontal="right" vertical="center" shrinkToFit="1"/>
    </xf>
    <xf numFmtId="0" fontId="5" fillId="24" borderId="25" xfId="0" applyFont="1" applyFill="1" applyBorder="1" applyAlignment="1">
      <alignment horizontal="right" vertical="center" shrinkToFit="1"/>
    </xf>
    <xf numFmtId="0" fontId="5" fillId="24" borderId="16" xfId="0" applyFont="1" applyFill="1" applyBorder="1" applyAlignment="1">
      <alignment horizontal="right" vertical="center" shrinkToFit="1"/>
    </xf>
    <xf numFmtId="0" fontId="5" fillId="24" borderId="0" xfId="0" applyFont="1" applyFill="1" applyBorder="1" applyAlignment="1">
      <alignment horizontal="right" vertical="center" shrinkToFit="1"/>
    </xf>
    <xf numFmtId="179" fontId="5" fillId="24" borderId="22" xfId="0" applyNumberFormat="1" applyFont="1" applyFill="1" applyBorder="1" applyAlignment="1">
      <alignment horizontal="right" vertical="center" shrinkToFit="1"/>
    </xf>
    <xf numFmtId="177" fontId="5" fillId="24" borderId="14" xfId="0" applyNumberFormat="1" applyFont="1" applyFill="1" applyBorder="1" applyAlignment="1">
      <alignment horizontal="right" vertical="center" shrinkToFit="1"/>
    </xf>
    <xf numFmtId="2" fontId="5" fillId="24" borderId="14" xfId="0" applyNumberFormat="1" applyFont="1" applyFill="1" applyBorder="1" applyAlignment="1">
      <alignment horizontal="right" vertical="center" shrinkToFit="1"/>
    </xf>
    <xf numFmtId="179" fontId="5" fillId="24" borderId="14" xfId="0" applyNumberFormat="1" applyFont="1" applyFill="1" applyBorder="1" applyAlignment="1">
      <alignment horizontal="right" vertical="center" shrinkToFit="1"/>
    </xf>
    <xf numFmtId="3" fontId="5" fillId="24" borderId="14" xfId="0" applyNumberFormat="1" applyFont="1" applyFill="1" applyBorder="1" applyAlignment="1">
      <alignment horizontal="right" vertical="center" shrinkToFit="1"/>
    </xf>
    <xf numFmtId="179" fontId="5" fillId="24" borderId="15" xfId="0" applyNumberFormat="1" applyFont="1" applyFill="1" applyBorder="1" applyAlignment="1" applyProtection="1">
      <alignment horizontal="right" vertical="center" shrinkToFit="1"/>
    </xf>
    <xf numFmtId="180" fontId="5" fillId="24" borderId="14" xfId="0" applyNumberFormat="1" applyFont="1" applyFill="1" applyBorder="1" applyAlignment="1">
      <alignment horizontal="right" vertical="center" shrinkToFit="1"/>
    </xf>
    <xf numFmtId="1" fontId="5" fillId="24" borderId="14" xfId="0" applyNumberFormat="1" applyFont="1" applyFill="1" applyBorder="1" applyAlignment="1">
      <alignment horizontal="right" vertical="center" shrinkToFit="1"/>
    </xf>
    <xf numFmtId="0" fontId="5" fillId="24" borderId="14" xfId="0" applyFont="1" applyFill="1" applyBorder="1" applyAlignment="1">
      <alignment horizontal="right" vertical="center" shrinkToFit="1"/>
    </xf>
    <xf numFmtId="0" fontId="5" fillId="24" borderId="10" xfId="0" applyFont="1" applyFill="1" applyBorder="1" applyAlignment="1">
      <alignment horizontal="right" vertical="center" shrinkToFit="1"/>
    </xf>
    <xf numFmtId="0" fontId="5" fillId="24" borderId="38" xfId="0" applyFont="1" applyFill="1" applyBorder="1" applyAlignment="1">
      <alignment horizontal="right" vertical="center" shrinkToFit="1"/>
    </xf>
    <xf numFmtId="179" fontId="5" fillId="0" borderId="59" xfId="0" applyNumberFormat="1" applyFont="1" applyFill="1" applyBorder="1" applyAlignment="1">
      <alignment horizontal="right" vertical="center" shrinkToFit="1"/>
    </xf>
    <xf numFmtId="179" fontId="5" fillId="0" borderId="22" xfId="0" applyNumberFormat="1" applyFont="1" applyFill="1" applyBorder="1" applyAlignment="1">
      <alignment horizontal="right" vertical="center" shrinkToFit="1"/>
    </xf>
    <xf numFmtId="177" fontId="5" fillId="0" borderId="26" xfId="0" applyNumberFormat="1" applyFont="1" applyFill="1" applyBorder="1" applyAlignment="1">
      <alignment horizontal="right" vertical="center" shrinkToFit="1"/>
    </xf>
    <xf numFmtId="177" fontId="5" fillId="0" borderId="22" xfId="0" applyNumberFormat="1" applyFont="1" applyFill="1" applyBorder="1" applyAlignment="1">
      <alignment horizontal="right" vertical="center" shrinkToFit="1"/>
    </xf>
    <xf numFmtId="3" fontId="5" fillId="0" borderId="26" xfId="0" applyNumberFormat="1" applyFont="1" applyFill="1" applyBorder="1" applyAlignment="1">
      <alignment horizontal="right" vertical="center" shrinkToFit="1"/>
    </xf>
    <xf numFmtId="3" fontId="5" fillId="0" borderId="22" xfId="0" applyNumberFormat="1" applyFont="1" applyFill="1" applyBorder="1" applyAlignment="1">
      <alignment horizontal="right" vertical="center" shrinkToFit="1"/>
    </xf>
    <xf numFmtId="179" fontId="5" fillId="0" borderId="47" xfId="0" applyNumberFormat="1" applyFont="1" applyFill="1" applyBorder="1" applyAlignment="1">
      <alignment horizontal="right" vertical="center" shrinkToFit="1"/>
    </xf>
    <xf numFmtId="179" fontId="5" fillId="0" borderId="14" xfId="0" applyNumberFormat="1" applyFont="1" applyFill="1" applyBorder="1" applyAlignment="1">
      <alignment horizontal="right" vertical="center" shrinkToFit="1"/>
    </xf>
    <xf numFmtId="177" fontId="5" fillId="0" borderId="14" xfId="0" applyNumberFormat="1" applyFont="1" applyFill="1" applyBorder="1" applyAlignment="1">
      <alignment horizontal="right" vertical="center" shrinkToFit="1"/>
    </xf>
    <xf numFmtId="3" fontId="5" fillId="0" borderId="14" xfId="0" applyNumberFormat="1" applyFont="1" applyFill="1" applyBorder="1" applyAlignment="1">
      <alignment horizontal="right" vertical="center" shrinkToFit="1"/>
    </xf>
    <xf numFmtId="179" fontId="5" fillId="0" borderId="109" xfId="0" applyNumberFormat="1" applyFont="1" applyFill="1" applyBorder="1" applyAlignment="1">
      <alignment horizontal="right" vertical="center" shrinkToFit="1"/>
    </xf>
    <xf numFmtId="179" fontId="5" fillId="0" borderId="111" xfId="0" applyNumberFormat="1" applyFont="1" applyFill="1" applyBorder="1" applyAlignment="1">
      <alignment horizontal="right" vertical="center" shrinkToFit="1"/>
    </xf>
    <xf numFmtId="179" fontId="5" fillId="0" borderId="110" xfId="0" applyNumberFormat="1" applyFont="1" applyFill="1" applyBorder="1" applyAlignment="1">
      <alignment horizontal="right" vertical="center" shrinkToFit="1"/>
    </xf>
    <xf numFmtId="177" fontId="5" fillId="0" borderId="111" xfId="0" applyNumberFormat="1" applyFont="1" applyFill="1" applyBorder="1" applyAlignment="1">
      <alignment horizontal="right" vertical="center" shrinkToFit="1"/>
    </xf>
    <xf numFmtId="177" fontId="5" fillId="0" borderId="110" xfId="0" applyNumberFormat="1" applyFont="1" applyFill="1" applyBorder="1" applyAlignment="1">
      <alignment horizontal="right" vertical="center" shrinkToFit="1"/>
    </xf>
    <xf numFmtId="3" fontId="5" fillId="0" borderId="111" xfId="0" applyNumberFormat="1" applyFont="1" applyFill="1" applyBorder="1" applyAlignment="1">
      <alignment horizontal="right" vertical="center" shrinkToFit="1"/>
    </xf>
    <xf numFmtId="3" fontId="5" fillId="0" borderId="110" xfId="0" applyNumberFormat="1" applyFont="1" applyFill="1" applyBorder="1" applyAlignment="1">
      <alignment horizontal="right" vertical="center" shrinkToFit="1"/>
    </xf>
    <xf numFmtId="3" fontId="5" fillId="0" borderId="43" xfId="0" applyNumberFormat="1" applyFont="1" applyFill="1" applyBorder="1" applyAlignment="1">
      <alignment horizontal="right" vertical="center" shrinkToFit="1"/>
    </xf>
    <xf numFmtId="186" fontId="25" fillId="32" borderId="35" xfId="0" applyNumberFormat="1" applyFont="1" applyFill="1" applyBorder="1" applyAlignment="1">
      <alignment horizontal="center" vertical="center" shrinkToFit="1"/>
    </xf>
    <xf numFmtId="186" fontId="25" fillId="32" borderId="36" xfId="0" applyNumberFormat="1" applyFont="1" applyFill="1" applyBorder="1" applyAlignment="1">
      <alignment horizontal="center" vertical="center" shrinkToFit="1"/>
    </xf>
    <xf numFmtId="0" fontId="0" fillId="27" borderId="11" xfId="177" applyFont="1" applyFill="1" applyBorder="1" applyAlignment="1">
      <alignment horizontal="center"/>
    </xf>
    <xf numFmtId="186" fontId="25" fillId="32" borderId="31" xfId="0" applyNumberFormat="1" applyFont="1" applyFill="1" applyBorder="1" applyAlignment="1">
      <alignment horizontal="center" vertical="center" shrinkToFit="1"/>
    </xf>
    <xf numFmtId="186" fontId="25" fillId="32" borderId="43" xfId="0" applyNumberFormat="1" applyFont="1" applyFill="1" applyBorder="1" applyAlignment="1">
      <alignment horizontal="center" vertical="center" shrinkToFit="1"/>
    </xf>
    <xf numFmtId="3" fontId="5" fillId="0" borderId="31" xfId="0" applyNumberFormat="1" applyFont="1" applyBorder="1" applyAlignment="1">
      <alignment vertical="center" shrinkToFit="1"/>
    </xf>
    <xf numFmtId="3" fontId="5" fillId="0" borderId="32" xfId="0" applyNumberFormat="1" applyFont="1" applyBorder="1" applyAlignment="1">
      <alignment vertical="center" shrinkToFit="1"/>
    </xf>
    <xf numFmtId="177" fontId="5" fillId="0" borderId="96" xfId="0" applyNumberFormat="1" applyFont="1" applyBorder="1" applyAlignment="1">
      <alignment vertical="center" shrinkToFit="1"/>
    </xf>
    <xf numFmtId="179" fontId="5" fillId="0" borderId="99" xfId="0" applyNumberFormat="1" applyFont="1" applyBorder="1" applyAlignment="1">
      <alignment vertical="center" shrinkToFit="1"/>
    </xf>
    <xf numFmtId="179" fontId="5" fillId="0" borderId="48" xfId="0" applyNumberFormat="1" applyFont="1" applyBorder="1" applyAlignment="1">
      <alignment vertical="center" shrinkToFit="1"/>
    </xf>
    <xf numFmtId="179" fontId="5" fillId="0" borderId="30" xfId="0" applyNumberFormat="1" applyFont="1" applyBorder="1" applyAlignment="1">
      <alignment vertical="center" shrinkToFit="1"/>
    </xf>
    <xf numFmtId="177" fontId="5" fillId="0" borderId="48" xfId="0" applyNumberFormat="1" applyFont="1" applyBorder="1" applyAlignment="1">
      <alignment vertical="center" shrinkToFit="1"/>
    </xf>
    <xf numFmtId="177" fontId="5" fillId="0" borderId="30" xfId="0" applyNumberFormat="1" applyFont="1" applyBorder="1" applyAlignment="1">
      <alignment vertical="center" shrinkToFit="1"/>
    </xf>
    <xf numFmtId="3" fontId="5" fillId="0" borderId="42" xfId="0" applyNumberFormat="1" applyFont="1" applyBorder="1" applyAlignment="1">
      <alignment vertical="center" shrinkToFit="1"/>
    </xf>
    <xf numFmtId="0" fontId="32" fillId="40" borderId="37" xfId="0" applyFont="1" applyFill="1" applyBorder="1" applyAlignment="1">
      <alignment horizontal="center" vertical="center" textRotation="255" shrinkToFit="1"/>
    </xf>
    <xf numFmtId="0" fontId="32" fillId="40" borderId="36" xfId="0" applyFont="1" applyFill="1" applyBorder="1" applyAlignment="1">
      <alignment horizontal="center" vertical="center" textRotation="255" shrinkToFit="1"/>
    </xf>
    <xf numFmtId="3" fontId="5" fillId="0" borderId="44" xfId="0" applyNumberFormat="1" applyFont="1" applyFill="1" applyBorder="1" applyAlignment="1">
      <alignment vertical="center" shrinkToFit="1"/>
    </xf>
    <xf numFmtId="0" fontId="5" fillId="0" borderId="80" xfId="0" applyFont="1" applyBorder="1" applyAlignment="1">
      <alignment vertical="center" shrinkToFit="1"/>
    </xf>
    <xf numFmtId="0" fontId="5" fillId="0" borderId="44" xfId="0" applyFont="1" applyBorder="1" applyAlignment="1">
      <alignment horizontal="right" vertical="center" shrinkToFit="1"/>
    </xf>
    <xf numFmtId="0" fontId="5" fillId="24" borderId="0" xfId="0" applyFont="1" applyFill="1" applyBorder="1" applyAlignment="1">
      <alignment horizontal="center" vertical="center" shrinkToFit="1"/>
    </xf>
    <xf numFmtId="0" fontId="5" fillId="24" borderId="38" xfId="0" applyFont="1" applyFill="1" applyBorder="1" applyAlignment="1">
      <alignment horizontal="center" vertical="center" shrinkToFit="1"/>
    </xf>
    <xf numFmtId="179" fontId="5" fillId="24" borderId="0" xfId="0" applyNumberFormat="1" applyFont="1" applyFill="1" applyBorder="1" applyAlignment="1">
      <alignment vertical="center" shrinkToFit="1"/>
    </xf>
    <xf numFmtId="179" fontId="5" fillId="24" borderId="38" xfId="0" applyNumberFormat="1" applyFont="1" applyFill="1" applyBorder="1" applyAlignment="1">
      <alignment vertical="center" shrinkToFit="1"/>
    </xf>
    <xf numFmtId="177" fontId="5" fillId="24" borderId="11" xfId="0" applyNumberFormat="1" applyFont="1" applyFill="1" applyBorder="1" applyAlignment="1">
      <alignment vertical="center" shrinkToFit="1"/>
    </xf>
    <xf numFmtId="177" fontId="5" fillId="24" borderId="40" xfId="0" applyNumberFormat="1" applyFont="1" applyFill="1" applyBorder="1" applyAlignment="1">
      <alignment vertical="center" shrinkToFit="1"/>
    </xf>
    <xf numFmtId="0" fontId="5" fillId="0" borderId="109" xfId="0" applyFont="1" applyBorder="1" applyAlignment="1">
      <alignment vertical="center" shrinkToFit="1"/>
    </xf>
    <xf numFmtId="0" fontId="5" fillId="0" borderId="138" xfId="0" applyFont="1" applyBorder="1" applyAlignment="1">
      <alignment vertical="center" shrinkToFit="1"/>
    </xf>
    <xf numFmtId="0" fontId="5" fillId="0" borderId="111" xfId="0" applyFont="1" applyBorder="1" applyAlignment="1">
      <alignment vertical="center" shrinkToFit="1"/>
    </xf>
    <xf numFmtId="0" fontId="5" fillId="0" borderId="110" xfId="0" applyFont="1" applyBorder="1" applyAlignment="1">
      <alignment vertical="center" shrinkToFit="1"/>
    </xf>
    <xf numFmtId="0" fontId="5" fillId="0" borderId="136" xfId="0" applyFont="1" applyBorder="1" applyAlignment="1">
      <alignment vertical="center" shrinkToFit="1"/>
    </xf>
    <xf numFmtId="0" fontId="5" fillId="0" borderId="135" xfId="0" applyFont="1" applyBorder="1" applyAlignment="1">
      <alignment vertical="center" shrinkToFit="1"/>
    </xf>
    <xf numFmtId="0" fontId="56" fillId="0" borderId="135" xfId="0" applyFont="1" applyBorder="1" applyAlignment="1">
      <alignment vertical="center" wrapText="1" shrinkToFit="1"/>
    </xf>
    <xf numFmtId="0" fontId="56" fillId="0" borderId="136" xfId="0" applyFont="1" applyBorder="1" applyAlignment="1">
      <alignment vertical="center" wrapText="1" shrinkToFit="1"/>
    </xf>
    <xf numFmtId="179" fontId="5" fillId="24" borderId="94" xfId="0" applyNumberFormat="1" applyFont="1" applyFill="1" applyBorder="1" applyAlignment="1">
      <alignment vertical="center" shrinkToFit="1"/>
    </xf>
    <xf numFmtId="179" fontId="5" fillId="24" borderId="44" xfId="0" applyNumberFormat="1" applyFont="1" applyFill="1" applyBorder="1" applyAlignment="1">
      <alignment vertical="center" shrinkToFit="1"/>
    </xf>
    <xf numFmtId="179" fontId="5" fillId="24" borderId="11" xfId="0" applyNumberFormat="1" applyFont="1" applyFill="1" applyBorder="1" applyAlignment="1">
      <alignment vertical="center" shrinkToFit="1"/>
    </xf>
    <xf numFmtId="179" fontId="5" fillId="24" borderId="40" xfId="0" applyNumberFormat="1" applyFont="1" applyFill="1" applyBorder="1" applyAlignment="1">
      <alignment vertical="center" shrinkToFit="1"/>
    </xf>
    <xf numFmtId="0" fontId="5" fillId="24" borderId="81" xfId="0" applyFont="1" applyFill="1" applyBorder="1" applyAlignment="1">
      <alignment vertical="center" shrinkToFit="1"/>
    </xf>
    <xf numFmtId="0" fontId="5" fillId="24" borderId="30" xfId="0" applyFont="1" applyFill="1" applyBorder="1" applyAlignment="1">
      <alignment vertical="center" shrinkToFit="1"/>
    </xf>
    <xf numFmtId="0" fontId="5" fillId="24" borderId="98" xfId="0" applyFont="1" applyFill="1" applyBorder="1" applyAlignment="1">
      <alignment vertical="center" shrinkToFit="1"/>
    </xf>
    <xf numFmtId="0" fontId="5" fillId="0" borderId="10" xfId="0" applyFont="1" applyBorder="1" applyAlignment="1">
      <alignment horizontal="right" vertical="center" shrinkToFit="1"/>
    </xf>
    <xf numFmtId="179" fontId="5" fillId="0" borderId="78" xfId="0" applyNumberFormat="1" applyFont="1" applyFill="1" applyBorder="1" applyAlignment="1">
      <alignment vertical="center" shrinkToFit="1"/>
    </xf>
    <xf numFmtId="0" fontId="5" fillId="0" borderId="19" xfId="0" applyFont="1" applyBorder="1" applyAlignment="1">
      <alignment horizontal="right" vertical="center" shrinkToFit="1"/>
    </xf>
    <xf numFmtId="179" fontId="5" fillId="0" borderId="20" xfId="0" applyNumberFormat="1" applyFont="1" applyFill="1" applyBorder="1" applyAlignment="1">
      <alignment vertical="center" shrinkToFit="1"/>
    </xf>
    <xf numFmtId="179" fontId="5" fillId="0" borderId="21" xfId="0" applyNumberFormat="1" applyFont="1" applyFill="1" applyBorder="1" applyAlignment="1">
      <alignment vertical="center" shrinkToFit="1"/>
    </xf>
    <xf numFmtId="179" fontId="5" fillId="24" borderId="21" xfId="0" applyNumberFormat="1" applyFont="1" applyFill="1" applyBorder="1" applyAlignment="1">
      <alignment vertical="center" shrinkToFit="1"/>
    </xf>
    <xf numFmtId="179" fontId="5" fillId="24" borderId="19" xfId="0" applyNumberFormat="1" applyFont="1" applyFill="1" applyBorder="1" applyAlignment="1">
      <alignment vertical="center" shrinkToFit="1"/>
    </xf>
    <xf numFmtId="0" fontId="5" fillId="24" borderId="48" xfId="0" applyFont="1" applyFill="1" applyBorder="1" applyAlignment="1">
      <alignment vertical="center" shrinkToFit="1"/>
    </xf>
    <xf numFmtId="2" fontId="5" fillId="24" borderId="65" xfId="0" applyNumberFormat="1" applyFont="1" applyFill="1" applyBorder="1" applyAlignment="1">
      <alignment vertical="center" shrinkToFit="1"/>
    </xf>
    <xf numFmtId="2" fontId="5" fillId="24" borderId="33" xfId="0" applyNumberFormat="1" applyFont="1" applyFill="1" applyBorder="1" applyAlignment="1">
      <alignment vertical="center" shrinkToFit="1"/>
    </xf>
    <xf numFmtId="0" fontId="5" fillId="0" borderId="18" xfId="0" applyFont="1" applyBorder="1" applyAlignment="1">
      <alignment vertical="center" shrinkToFit="1"/>
    </xf>
    <xf numFmtId="0" fontId="5" fillId="0" borderId="33" xfId="0" applyFont="1" applyBorder="1" applyAlignment="1">
      <alignment horizontal="right" vertical="center" shrinkToFit="1"/>
    </xf>
    <xf numFmtId="2" fontId="5" fillId="0" borderId="65" xfId="0" applyNumberFormat="1" applyFont="1" applyFill="1" applyBorder="1" applyAlignment="1">
      <alignment vertical="center" shrinkToFit="1"/>
    </xf>
    <xf numFmtId="179" fontId="5" fillId="0" borderId="93" xfId="0" applyNumberFormat="1" applyFont="1" applyFill="1" applyBorder="1" applyAlignment="1">
      <alignment horizontal="right" vertical="center" shrinkToFit="1"/>
    </xf>
    <xf numFmtId="179" fontId="5" fillId="0" borderId="29"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5" fillId="24" borderId="16" xfId="0" applyNumberFormat="1" applyFont="1" applyFill="1" applyBorder="1" applyAlignment="1">
      <alignment vertical="center" shrinkToFit="1"/>
    </xf>
    <xf numFmtId="177" fontId="5" fillId="24" borderId="10" xfId="0" applyNumberFormat="1" applyFont="1" applyFill="1" applyBorder="1" applyAlignment="1">
      <alignment vertical="center" shrinkToFit="1"/>
    </xf>
    <xf numFmtId="0" fontId="5" fillId="0" borderId="0" xfId="0" applyFont="1">
      <alignment vertical="center"/>
    </xf>
    <xf numFmtId="0" fontId="5" fillId="0" borderId="138" xfId="0" applyFont="1" applyBorder="1" applyAlignment="1">
      <alignment vertical="center" wrapText="1" shrinkToFit="1"/>
    </xf>
    <xf numFmtId="0" fontId="5" fillId="0" borderId="135" xfId="0" applyFont="1" applyBorder="1" applyAlignment="1">
      <alignment vertical="center" wrapText="1" shrinkToFit="1"/>
    </xf>
    <xf numFmtId="0" fontId="5" fillId="0" borderId="136" xfId="0" applyFont="1" applyBorder="1" applyAlignment="1">
      <alignment vertical="center" wrapText="1" shrinkToFit="1"/>
    </xf>
    <xf numFmtId="3" fontId="5" fillId="0" borderId="128" xfId="0" applyNumberFormat="1" applyFont="1" applyBorder="1">
      <alignment vertical="center"/>
    </xf>
    <xf numFmtId="0" fontId="5" fillId="0" borderId="12" xfId="0" applyFont="1" applyBorder="1">
      <alignment vertical="center"/>
    </xf>
    <xf numFmtId="0" fontId="5" fillId="0" borderId="96" xfId="0" applyFont="1" applyBorder="1">
      <alignment vertical="center"/>
    </xf>
    <xf numFmtId="0" fontId="5" fillId="0" borderId="26" xfId="0" applyFont="1" applyBorder="1">
      <alignment vertical="center"/>
    </xf>
    <xf numFmtId="0" fontId="5" fillId="0" borderId="112" xfId="0" applyFont="1" applyBorder="1">
      <alignment vertical="center"/>
    </xf>
    <xf numFmtId="0" fontId="5" fillId="0" borderId="13" xfId="0" applyFont="1" applyBorder="1">
      <alignment vertical="center"/>
    </xf>
    <xf numFmtId="0" fontId="5" fillId="0" borderId="97" xfId="0" applyFont="1" applyBorder="1">
      <alignment vertical="center"/>
    </xf>
    <xf numFmtId="0" fontId="5" fillId="0" borderId="23" xfId="0" applyFont="1" applyBorder="1">
      <alignment vertical="center"/>
    </xf>
    <xf numFmtId="0" fontId="3" fillId="25" borderId="34" xfId="176" applyFont="1" applyFill="1" applyBorder="1" applyAlignment="1">
      <alignment vertical="center"/>
    </xf>
    <xf numFmtId="0" fontId="3" fillId="25" borderId="35" xfId="176" applyFont="1" applyFill="1" applyBorder="1" applyAlignment="1">
      <alignment vertical="center"/>
    </xf>
    <xf numFmtId="0" fontId="3" fillId="25" borderId="36" xfId="176" applyFont="1" applyFill="1" applyBorder="1" applyAlignment="1">
      <alignment vertical="center"/>
    </xf>
    <xf numFmtId="183" fontId="5" fillId="36" borderId="12" xfId="0" applyNumberFormat="1" applyFont="1" applyFill="1" applyBorder="1" applyAlignment="1">
      <alignment vertical="center" shrinkToFit="1"/>
    </xf>
    <xf numFmtId="190" fontId="5" fillId="0" borderId="0" xfId="0" applyNumberFormat="1" applyFont="1" applyFill="1" applyBorder="1" applyAlignment="1">
      <alignment vertical="center" shrinkToFit="1"/>
    </xf>
    <xf numFmtId="183" fontId="5" fillId="36" borderId="13" xfId="0" applyNumberFormat="1" applyFont="1" applyFill="1" applyBorder="1" applyAlignment="1">
      <alignment vertical="center" shrinkToFit="1"/>
    </xf>
    <xf numFmtId="0" fontId="5" fillId="25" borderId="14" xfId="0" applyFont="1" applyFill="1" applyBorder="1" applyAlignment="1">
      <alignment vertical="center" shrinkToFit="1"/>
    </xf>
    <xf numFmtId="49" fontId="5" fillId="25" borderId="23" xfId="0" applyNumberFormat="1" applyFont="1" applyFill="1" applyBorder="1" applyAlignment="1">
      <alignment horizontal="right" vertical="center" shrinkToFit="1"/>
    </xf>
    <xf numFmtId="49" fontId="5" fillId="25" borderId="15" xfId="0" applyNumberFormat="1" applyFont="1" applyFill="1" applyBorder="1" applyAlignment="1">
      <alignment horizontal="right" vertical="center" shrinkToFit="1"/>
    </xf>
    <xf numFmtId="1" fontId="5" fillId="0" borderId="23" xfId="0" applyNumberFormat="1" applyFont="1" applyFill="1" applyBorder="1" applyAlignment="1">
      <alignment vertical="center" shrinkToFit="1"/>
    </xf>
    <xf numFmtId="1" fontId="5" fillId="0" borderId="15" xfId="0" applyNumberFormat="1" applyFont="1" applyFill="1" applyBorder="1" applyAlignment="1">
      <alignment vertical="center" shrinkToFit="1"/>
    </xf>
    <xf numFmtId="0" fontId="5" fillId="26" borderId="21" xfId="0" applyFont="1" applyFill="1" applyBorder="1" applyAlignment="1">
      <alignment horizontal="center" vertical="center" shrinkToFit="1"/>
    </xf>
    <xf numFmtId="38" fontId="5" fillId="35" borderId="31" xfId="0" applyNumberFormat="1" applyFont="1" applyFill="1" applyBorder="1" applyAlignment="1">
      <alignment vertical="center" shrinkToFit="1"/>
    </xf>
    <xf numFmtId="38" fontId="5" fillId="35" borderId="32" xfId="0" applyNumberFormat="1" applyFont="1" applyFill="1" applyBorder="1" applyAlignment="1">
      <alignment vertical="center" shrinkToFit="1"/>
    </xf>
    <xf numFmtId="38" fontId="5" fillId="35" borderId="42" xfId="0" applyNumberFormat="1" applyFont="1" applyFill="1" applyBorder="1" applyAlignment="1">
      <alignment vertical="center" shrinkToFit="1"/>
    </xf>
    <xf numFmtId="183" fontId="27" fillId="0" borderId="42" xfId="0" applyNumberFormat="1" applyFont="1" applyBorder="1" applyAlignment="1">
      <alignment horizontal="right" vertical="center"/>
    </xf>
    <xf numFmtId="0" fontId="27" fillId="28" borderId="32" xfId="102" applyFont="1" applyFill="1" applyBorder="1" applyAlignment="1">
      <alignment horizontal="center" vertical="center"/>
    </xf>
    <xf numFmtId="0" fontId="27" fillId="27" borderId="42" xfId="101" applyFont="1" applyFill="1" applyBorder="1" applyAlignment="1">
      <alignment horizontal="center" vertical="center"/>
    </xf>
    <xf numFmtId="0" fontId="27" fillId="27" borderId="31" xfId="101" applyFont="1" applyFill="1" applyBorder="1" applyAlignment="1">
      <alignment horizontal="center" vertical="center"/>
    </xf>
    <xf numFmtId="0" fontId="27" fillId="28" borderId="43" xfId="102" applyFont="1" applyFill="1" applyBorder="1" applyAlignment="1">
      <alignment horizontal="center" vertical="center"/>
    </xf>
    <xf numFmtId="0" fontId="27" fillId="28" borderId="35" xfId="101" applyFont="1" applyFill="1" applyBorder="1" applyAlignment="1">
      <alignment vertical="center" wrapText="1"/>
    </xf>
    <xf numFmtId="0" fontId="27" fillId="28" borderId="37" xfId="101" applyFont="1" applyFill="1" applyBorder="1" applyAlignment="1">
      <alignment vertical="center" wrapText="1"/>
    </xf>
    <xf numFmtId="0" fontId="27" fillId="28" borderId="36" xfId="101" applyFont="1" applyFill="1" applyBorder="1" applyAlignment="1">
      <alignment vertical="center" wrapText="1"/>
    </xf>
    <xf numFmtId="177" fontId="5" fillId="25" borderId="31" xfId="0" applyNumberFormat="1" applyFont="1" applyFill="1" applyBorder="1" applyAlignment="1">
      <alignment horizontal="center" vertical="center" shrinkToFit="1"/>
    </xf>
    <xf numFmtId="177" fontId="5" fillId="25" borderId="32" xfId="0" applyNumberFormat="1" applyFont="1" applyFill="1" applyBorder="1" applyAlignment="1">
      <alignment horizontal="center" vertical="center" shrinkToFit="1"/>
    </xf>
    <xf numFmtId="177" fontId="5" fillId="25" borderId="43" xfId="0" applyNumberFormat="1" applyFont="1" applyFill="1" applyBorder="1" applyAlignment="1">
      <alignment horizontal="center" vertical="center" shrinkToFit="1"/>
    </xf>
    <xf numFmtId="183" fontId="5" fillId="36" borderId="24" xfId="0" applyNumberFormat="1" applyFont="1" applyFill="1" applyBorder="1" applyAlignment="1">
      <alignment vertical="center" shrinkToFit="1"/>
    </xf>
    <xf numFmtId="179" fontId="5" fillId="0" borderId="45" xfId="0" applyNumberFormat="1" applyFont="1" applyBorder="1" applyAlignment="1">
      <alignment horizontal="right" vertical="center" shrinkToFit="1"/>
    </xf>
    <xf numFmtId="177" fontId="5" fillId="25" borderId="32" xfId="0" applyNumberFormat="1" applyFont="1" applyFill="1" applyBorder="1" applyAlignment="1" applyProtection="1">
      <alignment horizontal="center" vertical="center" shrinkToFit="1"/>
    </xf>
    <xf numFmtId="1" fontId="5" fillId="25" borderId="25" xfId="0" applyNumberFormat="1" applyFont="1" applyFill="1" applyBorder="1" applyAlignment="1">
      <alignment vertical="center" shrinkToFit="1"/>
    </xf>
    <xf numFmtId="0" fontId="5" fillId="41" borderId="0" xfId="0" applyFont="1" applyFill="1" applyBorder="1" applyAlignment="1">
      <alignment vertical="center" shrinkToFit="1"/>
    </xf>
    <xf numFmtId="0" fontId="5" fillId="41" borderId="17" xfId="0" applyFont="1" applyFill="1" applyBorder="1" applyAlignment="1">
      <alignment vertical="center" shrinkToFit="1"/>
    </xf>
    <xf numFmtId="0" fontId="5" fillId="41" borderId="0" xfId="0" applyFont="1" applyFill="1" applyBorder="1" applyAlignment="1">
      <alignment horizontal="right" vertical="center" shrinkToFit="1"/>
    </xf>
    <xf numFmtId="179" fontId="5" fillId="41" borderId="0" xfId="0" applyNumberFormat="1" applyFont="1" applyFill="1" applyBorder="1" applyAlignment="1">
      <alignment vertical="center" shrinkToFit="1"/>
    </xf>
    <xf numFmtId="0" fontId="5" fillId="41" borderId="41" xfId="0" applyFont="1" applyFill="1" applyBorder="1" applyAlignment="1">
      <alignment vertical="center" shrinkToFit="1"/>
    </xf>
    <xf numFmtId="0" fontId="5" fillId="41" borderId="11" xfId="0" applyFont="1" applyFill="1" applyBorder="1" applyAlignment="1">
      <alignment horizontal="right" vertical="center" shrinkToFit="1"/>
    </xf>
    <xf numFmtId="179" fontId="5" fillId="41" borderId="11" xfId="0" applyNumberFormat="1" applyFont="1" applyFill="1" applyBorder="1" applyAlignment="1">
      <alignment vertical="center" shrinkToFit="1"/>
    </xf>
    <xf numFmtId="0" fontId="5" fillId="41" borderId="17" xfId="0" applyFont="1" applyFill="1" applyBorder="1" applyAlignment="1">
      <alignment horizontal="center" vertical="center" shrinkToFit="1"/>
    </xf>
    <xf numFmtId="0" fontId="5" fillId="41" borderId="0" xfId="0" applyFont="1" applyFill="1" applyBorder="1" applyAlignment="1">
      <alignment horizontal="center" vertical="center" shrinkToFit="1"/>
    </xf>
    <xf numFmtId="177" fontId="5" fillId="41" borderId="11" xfId="0" applyNumberFormat="1" applyFont="1" applyFill="1" applyBorder="1" applyAlignment="1">
      <alignment vertical="center" shrinkToFit="1"/>
    </xf>
    <xf numFmtId="0" fontId="5" fillId="0" borderId="17" xfId="0" applyFont="1" applyBorder="1">
      <alignment vertical="center"/>
    </xf>
    <xf numFmtId="1" fontId="5" fillId="0" borderId="137" xfId="0" applyNumberFormat="1" applyFont="1" applyBorder="1">
      <alignment vertical="center"/>
    </xf>
    <xf numFmtId="2" fontId="5" fillId="0" borderId="64" xfId="0" applyNumberFormat="1" applyFont="1" applyBorder="1">
      <alignment vertical="center"/>
    </xf>
    <xf numFmtId="199" fontId="5" fillId="36" borderId="43" xfId="0" applyNumberFormat="1" applyFont="1" applyFill="1" applyBorder="1" applyAlignment="1">
      <alignment vertical="center" shrinkToFit="1"/>
    </xf>
    <xf numFmtId="38" fontId="5" fillId="0" borderId="0" xfId="50" applyFont="1">
      <alignment vertical="center"/>
    </xf>
    <xf numFmtId="38" fontId="5" fillId="0" borderId="128" xfId="50" applyFont="1" applyBorder="1">
      <alignment vertical="center"/>
    </xf>
    <xf numFmtId="3" fontId="5" fillId="0" borderId="117" xfId="0" applyNumberFormat="1" applyFont="1" applyFill="1" applyBorder="1" applyAlignment="1">
      <alignment vertical="center" shrinkToFit="1"/>
    </xf>
    <xf numFmtId="2" fontId="5" fillId="0" borderId="26" xfId="0" applyNumberFormat="1" applyFont="1" applyBorder="1">
      <alignment vertical="center"/>
    </xf>
    <xf numFmtId="38" fontId="5" fillId="0" borderId="79" xfId="50" applyFont="1" applyBorder="1">
      <alignment vertical="center"/>
    </xf>
    <xf numFmtId="3" fontId="5" fillId="0" borderId="37" xfId="0" applyNumberFormat="1" applyFont="1" applyBorder="1" applyAlignment="1">
      <alignment vertical="center" shrinkToFit="1"/>
    </xf>
    <xf numFmtId="177" fontId="5" fillId="0" borderId="112" xfId="0" applyNumberFormat="1" applyFont="1" applyBorder="1">
      <alignment vertical="center"/>
    </xf>
    <xf numFmtId="2" fontId="5" fillId="0" borderId="23" xfId="0" applyNumberFormat="1" applyFont="1" applyBorder="1">
      <alignment vertical="center"/>
    </xf>
    <xf numFmtId="38" fontId="5" fillId="0" borderId="112" xfId="50" applyFont="1" applyBorder="1">
      <alignment vertical="center"/>
    </xf>
    <xf numFmtId="179" fontId="5" fillId="25" borderId="92" xfId="0" applyNumberFormat="1" applyFont="1" applyFill="1" applyBorder="1" applyAlignment="1">
      <alignment vertical="center" shrinkToFit="1"/>
    </xf>
    <xf numFmtId="0" fontId="5" fillId="0" borderId="110" xfId="0" applyFont="1" applyBorder="1" applyAlignment="1">
      <alignment vertical="center" wrapText="1" shrinkToFit="1"/>
    </xf>
    <xf numFmtId="177" fontId="5" fillId="0" borderId="14" xfId="0" applyNumberFormat="1" applyFont="1" applyBorder="1">
      <alignment vertical="center"/>
    </xf>
    <xf numFmtId="2" fontId="5" fillId="25" borderId="47" xfId="0" applyNumberFormat="1" applyFont="1" applyFill="1" applyBorder="1" applyAlignment="1">
      <alignment vertical="center" shrinkToFit="1"/>
    </xf>
    <xf numFmtId="3" fontId="5" fillId="25" borderId="47" xfId="0" applyNumberFormat="1" applyFont="1" applyFill="1" applyBorder="1" applyAlignment="1">
      <alignment vertical="center" shrinkToFit="1"/>
    </xf>
    <xf numFmtId="177" fontId="5" fillId="25" borderId="47" xfId="0" applyNumberFormat="1" applyFont="1" applyFill="1" applyBorder="1" applyAlignment="1">
      <alignment vertical="center" shrinkToFit="1"/>
    </xf>
    <xf numFmtId="0" fontId="5" fillId="0" borderId="111" xfId="0" applyFont="1" applyBorder="1" applyAlignment="1">
      <alignment vertical="center" wrapText="1" shrinkToFit="1"/>
    </xf>
    <xf numFmtId="0" fontId="5" fillId="0" borderId="109" xfId="0" applyFont="1" applyBorder="1" applyAlignment="1">
      <alignment vertical="center" wrapText="1" shrinkToFit="1"/>
    </xf>
    <xf numFmtId="179" fontId="5" fillId="0" borderId="112" xfId="0" applyNumberFormat="1" applyFont="1" applyBorder="1">
      <alignment vertical="center"/>
    </xf>
    <xf numFmtId="1" fontId="5" fillId="0" borderId="112" xfId="0" applyNumberFormat="1" applyFont="1" applyBorder="1">
      <alignment vertical="center"/>
    </xf>
    <xf numFmtId="2" fontId="5" fillId="0" borderId="47" xfId="0" applyNumberFormat="1" applyFont="1" applyBorder="1">
      <alignment vertical="center"/>
    </xf>
    <xf numFmtId="38" fontId="5" fillId="0" borderId="31" xfId="50" applyFont="1" applyBorder="1">
      <alignment vertical="center"/>
    </xf>
    <xf numFmtId="0" fontId="5" fillId="41" borderId="22" xfId="0" applyFont="1" applyFill="1" applyBorder="1" applyAlignment="1">
      <alignment horizontal="right" vertical="center" shrinkToFit="1"/>
    </xf>
    <xf numFmtId="0" fontId="5" fillId="41" borderId="14" xfId="0" applyFont="1" applyFill="1" applyBorder="1" applyAlignment="1">
      <alignment horizontal="right" vertical="center" shrinkToFit="1"/>
    </xf>
    <xf numFmtId="0" fontId="0" fillId="42" borderId="0" xfId="0" applyFill="1" applyAlignment="1">
      <alignment horizontal="center" vertical="center"/>
    </xf>
    <xf numFmtId="0" fontId="5" fillId="42" borderId="21" xfId="0" applyFont="1" applyFill="1" applyBorder="1" applyAlignment="1">
      <alignment horizontal="center" vertical="center" shrinkToFit="1"/>
    </xf>
    <xf numFmtId="179" fontId="5" fillId="37" borderId="15" xfId="0" applyNumberFormat="1" applyFont="1" applyFill="1" applyBorder="1" applyAlignment="1">
      <alignment vertical="center" shrinkToFit="1"/>
    </xf>
    <xf numFmtId="179" fontId="5" fillId="37" borderId="15" xfId="0" applyNumberFormat="1" applyFont="1" applyFill="1" applyBorder="1" applyAlignment="1" applyProtection="1">
      <alignment vertical="center" shrinkToFit="1"/>
    </xf>
    <xf numFmtId="2" fontId="5" fillId="37" borderId="15" xfId="0" applyNumberFormat="1" applyFont="1" applyFill="1" applyBorder="1" applyAlignment="1">
      <alignment vertical="center" shrinkToFit="1"/>
    </xf>
    <xf numFmtId="179" fontId="5" fillId="37" borderId="15" xfId="0" applyNumberFormat="1" applyFont="1" applyFill="1" applyBorder="1" applyAlignment="1">
      <alignment horizontal="right" vertical="center" shrinkToFit="1"/>
    </xf>
    <xf numFmtId="1" fontId="5" fillId="37" borderId="15" xfId="0" applyNumberFormat="1" applyFont="1" applyFill="1" applyBorder="1" applyAlignment="1">
      <alignment vertical="center" shrinkToFit="1"/>
    </xf>
    <xf numFmtId="176" fontId="5" fillId="0" borderId="26" xfId="0" applyNumberFormat="1" applyFont="1" applyFill="1" applyBorder="1" applyAlignment="1">
      <alignment vertical="center" shrinkToFit="1"/>
    </xf>
    <xf numFmtId="0" fontId="5" fillId="41" borderId="50" xfId="0" applyFont="1" applyFill="1" applyBorder="1" applyAlignment="1">
      <alignment vertical="center" shrinkToFit="1"/>
    </xf>
    <xf numFmtId="0" fontId="5" fillId="41" borderId="49" xfId="0" applyFont="1" applyFill="1" applyBorder="1" applyAlignment="1">
      <alignment vertical="center" shrinkToFit="1"/>
    </xf>
    <xf numFmtId="0" fontId="5" fillId="41" borderId="38" xfId="0" applyFont="1" applyFill="1" applyBorder="1" applyAlignment="1">
      <alignment vertical="center" shrinkToFit="1"/>
    </xf>
    <xf numFmtId="179" fontId="5" fillId="41" borderId="40" xfId="0" applyNumberFormat="1" applyFont="1" applyFill="1" applyBorder="1" applyAlignment="1">
      <alignment vertical="center" shrinkToFit="1"/>
    </xf>
    <xf numFmtId="0" fontId="5" fillId="41" borderId="48" xfId="0" applyFont="1" applyFill="1" applyBorder="1" applyAlignment="1">
      <alignment horizontal="right" vertical="center" shrinkToFit="1"/>
    </xf>
    <xf numFmtId="0" fontId="5" fillId="41" borderId="98" xfId="0" applyFont="1" applyFill="1" applyBorder="1" applyAlignment="1">
      <alignment horizontal="left" vertical="center" shrinkToFit="1"/>
    </xf>
    <xf numFmtId="0" fontId="5" fillId="41" borderId="98" xfId="0" applyFont="1" applyFill="1" applyBorder="1" applyAlignment="1">
      <alignment horizontal="center" vertical="center" shrinkToFit="1"/>
    </xf>
    <xf numFmtId="0" fontId="5" fillId="41" borderId="30" xfId="0" applyFont="1" applyFill="1" applyBorder="1" applyAlignment="1">
      <alignment horizontal="center" vertical="center" shrinkToFit="1"/>
    </xf>
    <xf numFmtId="0" fontId="5" fillId="41" borderId="11" xfId="0" applyFont="1" applyFill="1" applyBorder="1" applyAlignment="1">
      <alignment vertical="center" shrinkToFit="1"/>
    </xf>
    <xf numFmtId="0" fontId="5" fillId="41" borderId="40" xfId="0" applyFont="1" applyFill="1" applyBorder="1" applyAlignment="1">
      <alignment vertical="center" shrinkToFit="1"/>
    </xf>
    <xf numFmtId="56" fontId="5" fillId="41" borderId="17" xfId="0" applyNumberFormat="1" applyFont="1" applyFill="1" applyBorder="1" applyAlignment="1">
      <alignment horizontal="center" vertical="center" shrinkToFit="1"/>
    </xf>
    <xf numFmtId="0" fontId="5" fillId="41" borderId="0" xfId="0" applyFont="1" applyFill="1" applyBorder="1" applyAlignment="1">
      <alignment horizontal="left" vertical="center" shrinkToFit="1"/>
    </xf>
    <xf numFmtId="0" fontId="5" fillId="41" borderId="38" xfId="0" applyFont="1" applyFill="1" applyBorder="1" applyAlignment="1">
      <alignment horizontal="center" vertical="center" shrinkToFit="1"/>
    </xf>
    <xf numFmtId="179" fontId="5" fillId="41" borderId="38" xfId="0" applyNumberFormat="1" applyFont="1" applyFill="1" applyBorder="1" applyAlignment="1">
      <alignment vertical="center" shrinkToFit="1"/>
    </xf>
    <xf numFmtId="177" fontId="5" fillId="41" borderId="40" xfId="0" applyNumberFormat="1" applyFont="1" applyFill="1" applyBorder="1" applyAlignment="1">
      <alignment vertical="center" shrinkToFit="1"/>
    </xf>
    <xf numFmtId="185" fontId="3" fillId="0" borderId="0" xfId="176" applyNumberFormat="1" applyBorder="1">
      <alignment vertical="center"/>
    </xf>
    <xf numFmtId="199" fontId="5" fillId="36" borderId="24" xfId="0" applyNumberFormat="1" applyFont="1" applyFill="1" applyBorder="1" applyAlignment="1">
      <alignment vertical="center" shrinkToFit="1"/>
    </xf>
    <xf numFmtId="38" fontId="5" fillId="35" borderId="43" xfId="0" applyNumberFormat="1" applyFont="1" applyFill="1" applyBorder="1" applyAlignment="1">
      <alignment vertical="center" shrinkToFit="1"/>
    </xf>
    <xf numFmtId="2" fontId="5" fillId="0" borderId="38" xfId="0" applyNumberFormat="1" applyFont="1" applyBorder="1">
      <alignment vertical="center"/>
    </xf>
    <xf numFmtId="176" fontId="0" fillId="0" borderId="0" xfId="0" applyNumberFormat="1">
      <alignment vertical="center"/>
    </xf>
    <xf numFmtId="3" fontId="5" fillId="0" borderId="31" xfId="0" applyNumberFormat="1" applyFont="1" applyFill="1" applyBorder="1" applyAlignment="1">
      <alignment horizontal="right" vertical="center" shrinkToFit="1"/>
    </xf>
    <xf numFmtId="14" fontId="0" fillId="0" borderId="0" xfId="0" applyNumberFormat="1">
      <alignment vertical="center"/>
    </xf>
    <xf numFmtId="0" fontId="5" fillId="0" borderId="142" xfId="0" applyFont="1" applyBorder="1" applyAlignment="1">
      <alignment horizontal="center" vertical="center" shrinkToFit="1"/>
    </xf>
    <xf numFmtId="179" fontId="5" fillId="0" borderId="92" xfId="0" applyNumberFormat="1" applyFont="1" applyBorder="1" applyAlignment="1">
      <alignment vertical="center" shrinkToFit="1"/>
    </xf>
    <xf numFmtId="179" fontId="5" fillId="0" borderId="78" xfId="0" applyNumberFormat="1" applyFont="1" applyBorder="1" applyAlignment="1">
      <alignment vertical="center" shrinkToFit="1"/>
    </xf>
    <xf numFmtId="179" fontId="5" fillId="0" borderId="44" xfId="0" applyNumberFormat="1" applyFont="1" applyBorder="1" applyAlignment="1">
      <alignment vertical="center" shrinkToFit="1"/>
    </xf>
    <xf numFmtId="177" fontId="5" fillId="0" borderId="78" xfId="0" applyNumberFormat="1" applyFont="1" applyBorder="1" applyAlignment="1">
      <alignment vertical="center" shrinkToFit="1"/>
    </xf>
    <xf numFmtId="177" fontId="5" fillId="0" borderId="44" xfId="0" applyNumberFormat="1" applyFont="1" applyBorder="1" applyAlignment="1">
      <alignment vertical="center" shrinkToFit="1"/>
    </xf>
    <xf numFmtId="2" fontId="5" fillId="0" borderId="78" xfId="0" applyNumberFormat="1" applyFont="1" applyBorder="1" applyAlignment="1">
      <alignment vertical="center" shrinkToFit="1"/>
    </xf>
    <xf numFmtId="2" fontId="5" fillId="0" borderId="44" xfId="0" applyNumberFormat="1" applyFont="1" applyBorder="1" applyAlignment="1">
      <alignment vertical="center" shrinkToFit="1"/>
    </xf>
    <xf numFmtId="177" fontId="5" fillId="0" borderId="143" xfId="0" applyNumberFormat="1" applyFont="1" applyBorder="1" applyAlignment="1">
      <alignment vertical="center" shrinkToFit="1"/>
    </xf>
    <xf numFmtId="0" fontId="5" fillId="0" borderId="80" xfId="0" applyFont="1" applyBorder="1">
      <alignment vertical="center"/>
    </xf>
    <xf numFmtId="0" fontId="5" fillId="0" borderId="143" xfId="0" applyFont="1" applyBorder="1">
      <alignment vertical="center"/>
    </xf>
    <xf numFmtId="0" fontId="5" fillId="0" borderId="144" xfId="0" applyFont="1" applyBorder="1" applyAlignment="1">
      <alignment vertical="center" shrinkToFit="1"/>
    </xf>
    <xf numFmtId="0" fontId="5" fillId="0" borderId="145" xfId="0" applyFont="1" applyBorder="1" applyAlignment="1">
      <alignment vertical="center" shrinkToFit="1"/>
    </xf>
    <xf numFmtId="0" fontId="5" fillId="0" borderId="146" xfId="0" applyFont="1" applyBorder="1" applyAlignment="1">
      <alignment vertical="center" shrinkToFit="1"/>
    </xf>
    <xf numFmtId="0" fontId="5" fillId="0" borderId="145" xfId="0" applyFont="1" applyBorder="1" applyAlignment="1">
      <alignment vertical="center" wrapText="1" shrinkToFit="1"/>
    </xf>
    <xf numFmtId="0" fontId="5" fillId="0" borderId="146" xfId="0" applyFont="1" applyBorder="1" applyAlignment="1">
      <alignment vertical="center" wrapText="1" shrinkToFit="1"/>
    </xf>
    <xf numFmtId="0" fontId="5" fillId="0" borderId="148" xfId="0" applyFont="1" applyBorder="1" applyAlignment="1">
      <alignment vertical="center" wrapText="1" shrinkToFit="1"/>
    </xf>
    <xf numFmtId="38" fontId="5" fillId="0" borderId="150" xfId="50" applyFont="1" applyBorder="1">
      <alignment vertical="center"/>
    </xf>
    <xf numFmtId="3" fontId="5" fillId="0" borderId="151" xfId="0" applyNumberFormat="1" applyFont="1" applyFill="1" applyBorder="1" applyAlignment="1">
      <alignment vertical="center" shrinkToFit="1"/>
    </xf>
    <xf numFmtId="179" fontId="5" fillId="0" borderId="92" xfId="0" applyNumberFormat="1" applyFont="1" applyBorder="1" applyAlignment="1">
      <alignment horizontal="right" vertical="center" shrinkToFit="1"/>
    </xf>
    <xf numFmtId="179" fontId="5" fillId="0" borderId="78" xfId="0" applyNumberFormat="1" applyFont="1" applyBorder="1" applyAlignment="1">
      <alignment horizontal="right" vertical="center" shrinkToFit="1"/>
    </xf>
    <xf numFmtId="179" fontId="5" fillId="0" borderId="44" xfId="0" applyNumberFormat="1" applyFont="1" applyBorder="1" applyAlignment="1">
      <alignment horizontal="right" vertical="center" shrinkToFit="1"/>
    </xf>
    <xf numFmtId="177" fontId="5" fillId="0" borderId="78" xfId="0" applyNumberFormat="1" applyFont="1" applyBorder="1" applyAlignment="1">
      <alignment horizontal="right" vertical="center" shrinkToFit="1"/>
    </xf>
    <xf numFmtId="177" fontId="5" fillId="0" borderId="44" xfId="0" applyNumberFormat="1" applyFont="1" applyBorder="1" applyAlignment="1">
      <alignment horizontal="right" vertical="center" shrinkToFit="1"/>
    </xf>
    <xf numFmtId="2" fontId="5" fillId="0" borderId="78" xfId="0" applyNumberFormat="1" applyFont="1" applyBorder="1" applyAlignment="1">
      <alignment horizontal="right" vertical="center" shrinkToFit="1"/>
    </xf>
    <xf numFmtId="3" fontId="5" fillId="0" borderId="78" xfId="0" applyNumberFormat="1" applyFont="1" applyBorder="1" applyAlignment="1">
      <alignment horizontal="right" vertical="center" shrinkToFit="1"/>
    </xf>
    <xf numFmtId="3" fontId="5" fillId="0" borderId="44" xfId="0" applyNumberFormat="1" applyFont="1" applyBorder="1" applyAlignment="1">
      <alignment horizontal="right" vertical="center" shrinkToFit="1"/>
    </xf>
    <xf numFmtId="3" fontId="5" fillId="0" borderId="78" xfId="0" applyNumberFormat="1" applyFont="1" applyFill="1" applyBorder="1" applyAlignment="1">
      <alignment vertical="center" shrinkToFit="1"/>
    </xf>
    <xf numFmtId="3" fontId="5" fillId="0" borderId="78" xfId="0" applyNumberFormat="1" applyFont="1" applyBorder="1" applyAlignment="1">
      <alignment vertical="center" shrinkToFit="1"/>
    </xf>
    <xf numFmtId="3" fontId="5" fillId="0" borderId="44" xfId="0" applyNumberFormat="1" applyFont="1" applyBorder="1" applyAlignment="1">
      <alignment vertical="center" shrinkToFit="1"/>
    </xf>
    <xf numFmtId="177" fontId="5" fillId="29" borderId="32" xfId="0" applyNumberFormat="1" applyFont="1" applyFill="1" applyBorder="1" applyAlignment="1">
      <alignment horizontal="center" vertical="center" shrinkToFit="1"/>
    </xf>
    <xf numFmtId="192" fontId="3" fillId="25" borderId="34" xfId="51" applyNumberFormat="1" applyFont="1" applyFill="1" applyBorder="1" applyAlignment="1">
      <alignment vertical="center"/>
    </xf>
    <xf numFmtId="2" fontId="5" fillId="37" borderId="15" xfId="0" applyNumberFormat="1" applyFont="1" applyFill="1" applyBorder="1" applyAlignment="1">
      <alignment horizontal="right" vertical="center" shrinkToFit="1"/>
    </xf>
    <xf numFmtId="197" fontId="3" fillId="25" borderId="37" xfId="51" applyNumberFormat="1" applyFont="1" applyFill="1" applyBorder="1" applyAlignment="1">
      <alignment horizontal="right" vertical="center"/>
    </xf>
    <xf numFmtId="193" fontId="3" fillId="25" borderId="37" xfId="51" applyNumberFormat="1" applyFont="1" applyFill="1" applyBorder="1" applyAlignment="1">
      <alignment horizontal="right" vertical="center"/>
    </xf>
    <xf numFmtId="197" fontId="3" fillId="25" borderId="34" xfId="51" applyNumberFormat="1" applyFont="1" applyFill="1" applyBorder="1" applyAlignment="1">
      <alignment horizontal="right" vertical="center"/>
    </xf>
    <xf numFmtId="193" fontId="3" fillId="25" borderId="34" xfId="51" applyNumberFormat="1" applyFont="1" applyFill="1" applyBorder="1" applyAlignment="1">
      <alignment horizontal="right" vertical="center"/>
    </xf>
    <xf numFmtId="197" fontId="3" fillId="25" borderId="35" xfId="51" applyNumberFormat="1" applyFont="1" applyFill="1" applyBorder="1" applyAlignment="1">
      <alignment horizontal="right" vertical="center"/>
    </xf>
    <xf numFmtId="193" fontId="3" fillId="25" borderId="35" xfId="51" applyNumberFormat="1" applyFont="1" applyFill="1" applyBorder="1" applyAlignment="1">
      <alignment horizontal="right" vertical="center"/>
    </xf>
    <xf numFmtId="197" fontId="3" fillId="25" borderId="36" xfId="51" applyNumberFormat="1" applyFont="1" applyFill="1" applyBorder="1" applyAlignment="1">
      <alignment vertical="center"/>
    </xf>
    <xf numFmtId="193" fontId="3" fillId="25" borderId="36" xfId="51" applyNumberFormat="1" applyFont="1" applyFill="1" applyBorder="1" applyAlignment="1">
      <alignment vertical="center"/>
    </xf>
    <xf numFmtId="197" fontId="3" fillId="25" borderId="34" xfId="51" applyNumberFormat="1" applyFont="1" applyFill="1" applyBorder="1" applyAlignment="1">
      <alignment vertical="center"/>
    </xf>
    <xf numFmtId="193" fontId="3" fillId="25" borderId="34" xfId="51" applyNumberFormat="1" applyFont="1" applyFill="1" applyBorder="1" applyAlignment="1">
      <alignment vertical="center"/>
    </xf>
    <xf numFmtId="197" fontId="3" fillId="25" borderId="35" xfId="51" applyNumberFormat="1" applyFont="1" applyFill="1" applyBorder="1" applyAlignment="1">
      <alignment vertical="center"/>
    </xf>
    <xf numFmtId="193" fontId="3" fillId="25" borderId="35" xfId="51" applyNumberFormat="1" applyFont="1" applyFill="1" applyBorder="1" applyAlignment="1">
      <alignment vertical="center"/>
    </xf>
    <xf numFmtId="183" fontId="5" fillId="36" borderId="80" xfId="0" applyNumberFormat="1" applyFont="1" applyFill="1" applyBorder="1" applyAlignment="1">
      <alignment vertical="center" shrinkToFit="1"/>
    </xf>
    <xf numFmtId="199" fontId="5" fillId="36" borderId="81" xfId="0" applyNumberFormat="1" applyFont="1" applyFill="1" applyBorder="1" applyAlignment="1">
      <alignment vertical="center" shrinkToFit="1"/>
    </xf>
    <xf numFmtId="38" fontId="5" fillId="35" borderId="77" xfId="0" applyNumberFormat="1" applyFont="1" applyFill="1" applyBorder="1" applyAlignment="1">
      <alignment vertical="center" shrinkToFit="1"/>
    </xf>
    <xf numFmtId="3" fontId="5" fillId="25" borderId="15" xfId="0" applyNumberFormat="1" applyFont="1" applyFill="1" applyBorder="1" applyAlignment="1">
      <alignment vertical="center" shrinkToFit="1"/>
    </xf>
    <xf numFmtId="3" fontId="5" fillId="25" borderId="15" xfId="0" applyNumberFormat="1" applyFont="1" applyFill="1" applyBorder="1" applyAlignment="1">
      <alignment horizontal="right" vertical="center" shrinkToFit="1"/>
    </xf>
    <xf numFmtId="177" fontId="5" fillId="25" borderId="15" xfId="0" applyNumberFormat="1" applyFont="1" applyFill="1" applyBorder="1" applyAlignment="1">
      <alignment horizontal="right" vertical="center" shrinkToFit="1"/>
    </xf>
    <xf numFmtId="179" fontId="5" fillId="0" borderId="64" xfId="0" applyNumberFormat="1" applyFont="1" applyFill="1" applyBorder="1" applyAlignment="1">
      <alignment vertical="center" shrinkToFit="1"/>
    </xf>
    <xf numFmtId="177" fontId="5" fillId="25" borderId="77" xfId="0" applyNumberFormat="1" applyFont="1" applyFill="1" applyBorder="1" applyAlignment="1">
      <alignment horizontal="center" vertical="center" shrinkToFit="1"/>
    </xf>
    <xf numFmtId="0" fontId="39" fillId="26" borderId="45" xfId="102" applyFont="1" applyFill="1" applyBorder="1" applyAlignment="1">
      <alignment horizontal="center" vertical="center" wrapText="1"/>
    </xf>
    <xf numFmtId="177" fontId="5" fillId="25" borderId="42" xfId="0" applyNumberFormat="1" applyFont="1" applyFill="1" applyBorder="1" applyAlignment="1">
      <alignment horizontal="center" vertical="center" shrinkToFit="1"/>
    </xf>
    <xf numFmtId="183" fontId="5" fillId="36" borderId="81" xfId="0" applyNumberFormat="1" applyFont="1" applyFill="1" applyBorder="1" applyAlignment="1">
      <alignment vertical="center" shrinkToFit="1"/>
    </xf>
    <xf numFmtId="183" fontId="5" fillId="36" borderId="32" xfId="0" applyNumberFormat="1" applyFont="1" applyFill="1" applyBorder="1" applyAlignment="1">
      <alignment vertical="center" shrinkToFit="1"/>
    </xf>
    <xf numFmtId="38" fontId="5" fillId="35" borderId="47" xfId="0" applyNumberFormat="1" applyFont="1" applyFill="1" applyBorder="1" applyAlignment="1">
      <alignment vertical="center" shrinkToFit="1"/>
    </xf>
    <xf numFmtId="38" fontId="5" fillId="35" borderId="112" xfId="0" applyNumberFormat="1" applyFont="1" applyFill="1" applyBorder="1" applyAlignment="1">
      <alignment vertical="center" shrinkToFit="1"/>
    </xf>
    <xf numFmtId="192" fontId="3" fillId="25" borderId="36" xfId="176" applyNumberFormat="1" applyFont="1" applyFill="1" applyBorder="1" applyAlignment="1">
      <alignment horizontal="right" vertical="center"/>
    </xf>
    <xf numFmtId="193" fontId="3" fillId="25" borderId="36" xfId="176" applyNumberFormat="1" applyFont="1" applyFill="1" applyBorder="1" applyAlignment="1">
      <alignment horizontal="right" vertical="center"/>
    </xf>
    <xf numFmtId="194" fontId="3" fillId="25" borderId="36" xfId="176" applyNumberFormat="1" applyFont="1" applyFill="1" applyBorder="1" applyAlignment="1">
      <alignment horizontal="right" vertical="center"/>
    </xf>
    <xf numFmtId="195" fontId="3" fillId="25" borderId="36" xfId="176" applyNumberFormat="1" applyFont="1" applyFill="1" applyBorder="1" applyAlignment="1">
      <alignment horizontal="right" vertical="center"/>
    </xf>
    <xf numFmtId="204" fontId="3" fillId="25" borderId="36" xfId="176" applyNumberFormat="1" applyFont="1" applyFill="1" applyBorder="1" applyAlignment="1">
      <alignment horizontal="right" vertical="center"/>
    </xf>
    <xf numFmtId="182" fontId="3" fillId="25" borderId="36" xfId="176" applyNumberFormat="1" applyFont="1" applyFill="1" applyBorder="1" applyAlignment="1">
      <alignment horizontal="right" vertical="center"/>
    </xf>
    <xf numFmtId="197" fontId="3" fillId="25" borderId="36" xfId="176" applyNumberFormat="1" applyFont="1" applyFill="1" applyBorder="1" applyAlignment="1">
      <alignment horizontal="right" vertical="center"/>
    </xf>
    <xf numFmtId="198" fontId="3" fillId="25" borderId="36" xfId="176" applyNumberFormat="1" applyFont="1" applyFill="1" applyBorder="1" applyAlignment="1">
      <alignment horizontal="right" vertical="center"/>
    </xf>
    <xf numFmtId="196" fontId="3" fillId="25" borderId="36" xfId="176" applyNumberFormat="1" applyFont="1" applyFill="1" applyBorder="1" applyAlignment="1">
      <alignment horizontal="right" vertical="center"/>
    </xf>
    <xf numFmtId="192" fontId="3" fillId="25" borderId="34" xfId="176" applyNumberFormat="1" applyFont="1" applyFill="1" applyBorder="1" applyAlignment="1">
      <alignment horizontal="right" vertical="center"/>
    </xf>
    <xf numFmtId="193" fontId="3" fillId="25" borderId="34" xfId="176" applyNumberFormat="1" applyFont="1" applyFill="1" applyBorder="1" applyAlignment="1">
      <alignment horizontal="right" vertical="center"/>
    </xf>
    <xf numFmtId="194" fontId="3" fillId="25" borderId="34" xfId="176" applyNumberFormat="1" applyFont="1" applyFill="1" applyBorder="1" applyAlignment="1">
      <alignment horizontal="right" vertical="center"/>
    </xf>
    <xf numFmtId="195" fontId="3" fillId="25" borderId="34" xfId="176" applyNumberFormat="1" applyFont="1" applyFill="1" applyBorder="1" applyAlignment="1">
      <alignment horizontal="right" vertical="center"/>
    </xf>
    <xf numFmtId="204" fontId="3" fillId="25" borderId="34" xfId="176" applyNumberFormat="1" applyFont="1" applyFill="1" applyBorder="1" applyAlignment="1">
      <alignment horizontal="right" vertical="center"/>
    </xf>
    <xf numFmtId="182" fontId="3" fillId="25" borderId="34" xfId="176" applyNumberFormat="1" applyFont="1" applyFill="1" applyBorder="1" applyAlignment="1">
      <alignment horizontal="right" vertical="center"/>
    </xf>
    <xf numFmtId="197" fontId="3" fillId="25" borderId="34" xfId="176" applyNumberFormat="1" applyFont="1" applyFill="1" applyBorder="1" applyAlignment="1">
      <alignment horizontal="right" vertical="center"/>
    </xf>
    <xf numFmtId="198" fontId="3" fillId="25" borderId="34" xfId="176" applyNumberFormat="1" applyFont="1" applyFill="1" applyBorder="1" applyAlignment="1">
      <alignment horizontal="right" vertical="center"/>
    </xf>
    <xf numFmtId="196" fontId="3" fillId="25" borderId="34" xfId="176" applyNumberFormat="1" applyFont="1" applyFill="1" applyBorder="1" applyAlignment="1">
      <alignment horizontal="right" vertical="center"/>
    </xf>
    <xf numFmtId="203" fontId="3" fillId="25" borderId="34" xfId="176" applyNumberFormat="1" applyFont="1" applyFill="1" applyBorder="1" applyAlignment="1">
      <alignment horizontal="right" vertical="center"/>
    </xf>
    <xf numFmtId="202" fontId="3" fillId="25" borderId="34" xfId="176" applyNumberFormat="1" applyFont="1" applyFill="1" applyBorder="1" applyAlignment="1">
      <alignment horizontal="right" vertical="center"/>
    </xf>
    <xf numFmtId="192" fontId="3" fillId="25" borderId="35" xfId="176" applyNumberFormat="1" applyFont="1" applyFill="1" applyBorder="1" applyAlignment="1">
      <alignment horizontal="right" vertical="center"/>
    </xf>
    <xf numFmtId="193" fontId="3" fillId="25" borderId="35" xfId="176" applyNumberFormat="1" applyFont="1" applyFill="1" applyBorder="1" applyAlignment="1">
      <alignment horizontal="right" vertical="center"/>
    </xf>
    <xf numFmtId="194" fontId="3" fillId="25" borderId="35" xfId="176" applyNumberFormat="1" applyFont="1" applyFill="1" applyBorder="1" applyAlignment="1">
      <alignment horizontal="right" vertical="center"/>
    </xf>
    <xf numFmtId="195" fontId="3" fillId="25" borderId="35" xfId="176" applyNumberFormat="1" applyFont="1" applyFill="1" applyBorder="1" applyAlignment="1">
      <alignment horizontal="right" vertical="center"/>
    </xf>
    <xf numFmtId="204" fontId="3" fillId="25" borderId="35" xfId="176" applyNumberFormat="1" applyFont="1" applyFill="1" applyBorder="1" applyAlignment="1">
      <alignment horizontal="right" vertical="center"/>
    </xf>
    <xf numFmtId="182" fontId="3" fillId="25" borderId="35" xfId="176" applyNumberFormat="1" applyFont="1" applyFill="1" applyBorder="1" applyAlignment="1">
      <alignment horizontal="right" vertical="center"/>
    </xf>
    <xf numFmtId="197" fontId="3" fillId="25" borderId="35" xfId="176" applyNumberFormat="1" applyFont="1" applyFill="1" applyBorder="1" applyAlignment="1">
      <alignment horizontal="right" vertical="center"/>
    </xf>
    <xf numFmtId="198" fontId="3" fillId="25" borderId="35" xfId="176" applyNumberFormat="1" applyFont="1" applyFill="1" applyBorder="1" applyAlignment="1">
      <alignment horizontal="right" vertical="center"/>
    </xf>
    <xf numFmtId="196" fontId="3" fillId="25" borderId="35" xfId="176" applyNumberFormat="1" applyFont="1" applyFill="1" applyBorder="1" applyAlignment="1">
      <alignment horizontal="right" vertical="center"/>
    </xf>
    <xf numFmtId="176" fontId="0" fillId="0" borderId="11" xfId="176" applyNumberFormat="1" applyFont="1" applyBorder="1" applyAlignment="1">
      <alignment horizontal="center" vertical="center"/>
    </xf>
    <xf numFmtId="183" fontId="5" fillId="36" borderId="42" xfId="0" applyNumberFormat="1" applyFont="1" applyFill="1" applyBorder="1" applyAlignment="1">
      <alignment vertical="center" shrinkToFit="1"/>
    </xf>
    <xf numFmtId="176" fontId="5" fillId="0" borderId="27" xfId="0" applyNumberFormat="1" applyFont="1" applyFill="1" applyBorder="1" applyAlignment="1">
      <alignment vertical="center" shrinkToFit="1"/>
    </xf>
    <xf numFmtId="176" fontId="5" fillId="0" borderId="15" xfId="0" applyNumberFormat="1" applyFont="1" applyFill="1" applyBorder="1" applyAlignment="1">
      <alignment vertical="center" shrinkToFit="1"/>
    </xf>
    <xf numFmtId="176" fontId="5" fillId="0" borderId="16" xfId="0" applyNumberFormat="1" applyFont="1" applyFill="1" applyBorder="1" applyAlignment="1">
      <alignment vertical="center" shrinkToFit="1"/>
    </xf>
    <xf numFmtId="3" fontId="5" fillId="0" borderId="80" xfId="0" applyNumberFormat="1" applyFont="1" applyFill="1" applyBorder="1" applyAlignment="1">
      <alignment vertical="center" shrinkToFit="1"/>
    </xf>
    <xf numFmtId="38" fontId="5" fillId="0" borderId="12" xfId="50" applyFont="1" applyBorder="1">
      <alignment vertical="center"/>
    </xf>
    <xf numFmtId="206" fontId="5" fillId="25" borderId="26" xfId="0" applyNumberFormat="1" applyFont="1" applyFill="1" applyBorder="1" applyAlignment="1">
      <alignment vertical="center" shrinkToFit="1"/>
    </xf>
    <xf numFmtId="206" fontId="5" fillId="25" borderId="22" xfId="0" applyNumberFormat="1" applyFont="1" applyFill="1" applyBorder="1" applyAlignment="1">
      <alignment vertical="center" shrinkToFit="1"/>
    </xf>
    <xf numFmtId="206" fontId="5" fillId="25" borderId="23" xfId="0" applyNumberFormat="1" applyFont="1" applyFill="1" applyBorder="1" applyAlignment="1">
      <alignment vertical="center" shrinkToFit="1"/>
    </xf>
    <xf numFmtId="206" fontId="5" fillId="25" borderId="14" xfId="0" applyNumberFormat="1" applyFont="1" applyFill="1" applyBorder="1" applyAlignment="1">
      <alignment vertical="center" shrinkToFit="1"/>
    </xf>
    <xf numFmtId="206" fontId="5" fillId="0" borderId="26" xfId="0" applyNumberFormat="1" applyFont="1" applyBorder="1">
      <alignment vertical="center"/>
    </xf>
    <xf numFmtId="206" fontId="5" fillId="0" borderId="59" xfId="0" applyNumberFormat="1" applyFont="1" applyBorder="1">
      <alignment vertical="center"/>
    </xf>
    <xf numFmtId="206" fontId="5" fillId="0" borderId="23" xfId="0" applyNumberFormat="1" applyFont="1" applyBorder="1">
      <alignment vertical="center"/>
    </xf>
    <xf numFmtId="206" fontId="5" fillId="0" borderId="47" xfId="0" applyNumberFormat="1" applyFont="1" applyBorder="1">
      <alignment vertical="center"/>
    </xf>
    <xf numFmtId="206" fontId="5" fillId="0" borderId="111" xfId="0" applyNumberFormat="1" applyFont="1" applyBorder="1" applyAlignment="1">
      <alignment vertical="center" wrapText="1" shrinkToFit="1"/>
    </xf>
    <xf numFmtId="206" fontId="5" fillId="0" borderId="136" xfId="0" applyNumberFormat="1" applyFont="1" applyBorder="1" applyAlignment="1">
      <alignment vertical="center" wrapText="1" shrinkToFit="1"/>
    </xf>
    <xf numFmtId="206" fontId="5" fillId="25" borderId="48" xfId="0" applyNumberFormat="1" applyFont="1" applyFill="1" applyBorder="1" applyAlignment="1">
      <alignment vertical="center" shrinkToFit="1"/>
    </xf>
    <xf numFmtId="206" fontId="5" fillId="25" borderId="30" xfId="0" applyNumberFormat="1" applyFont="1" applyFill="1" applyBorder="1" applyAlignment="1">
      <alignment vertical="center" shrinkToFit="1"/>
    </xf>
    <xf numFmtId="206" fontId="5" fillId="0" borderId="64" xfId="0" applyNumberFormat="1" applyFont="1" applyBorder="1">
      <alignment vertical="center"/>
    </xf>
    <xf numFmtId="206" fontId="5" fillId="0" borderId="38" xfId="0" applyNumberFormat="1" applyFont="1" applyBorder="1">
      <alignment vertical="center"/>
    </xf>
    <xf numFmtId="206" fontId="5" fillId="0" borderId="135" xfId="0" applyNumberFormat="1" applyFont="1" applyBorder="1" applyAlignment="1">
      <alignment vertical="center" wrapText="1" shrinkToFit="1"/>
    </xf>
    <xf numFmtId="206" fontId="5" fillId="0" borderId="110" xfId="0" applyNumberFormat="1" applyFont="1" applyBorder="1" applyAlignment="1">
      <alignment vertical="center" wrapText="1" shrinkToFit="1"/>
    </xf>
    <xf numFmtId="206" fontId="5" fillId="25" borderId="25" xfId="0" applyNumberFormat="1" applyFont="1" applyFill="1" applyBorder="1" applyAlignment="1">
      <alignment vertical="center" shrinkToFit="1"/>
    </xf>
    <xf numFmtId="206" fontId="5" fillId="25" borderId="10" xfId="0" applyNumberFormat="1" applyFont="1" applyFill="1" applyBorder="1" applyAlignment="1">
      <alignment vertical="center" shrinkToFit="1"/>
    </xf>
    <xf numFmtId="206" fontId="5" fillId="25" borderId="78" xfId="0" applyNumberFormat="1" applyFont="1" applyFill="1" applyBorder="1" applyAlignment="1">
      <alignment vertical="center" shrinkToFit="1"/>
    </xf>
    <xf numFmtId="206" fontId="5" fillId="25" borderId="44" xfId="0" applyNumberFormat="1" applyFont="1" applyFill="1" applyBorder="1" applyAlignment="1">
      <alignment vertical="center" shrinkToFit="1"/>
    </xf>
    <xf numFmtId="206" fontId="5" fillId="25" borderId="47" xfId="0" applyNumberFormat="1" applyFont="1" applyFill="1" applyBorder="1" applyAlignment="1">
      <alignment vertical="center" shrinkToFit="1"/>
    </xf>
    <xf numFmtId="206" fontId="5" fillId="0" borderId="145" xfId="0" applyNumberFormat="1" applyFont="1" applyBorder="1" applyAlignment="1">
      <alignment vertical="center" wrapText="1" shrinkToFit="1"/>
    </xf>
    <xf numFmtId="206" fontId="5" fillId="0" borderId="146" xfId="0" applyNumberFormat="1" applyFont="1" applyBorder="1" applyAlignment="1">
      <alignment vertical="center" wrapText="1" shrinkToFit="1"/>
    </xf>
    <xf numFmtId="207" fontId="5" fillId="25" borderId="23" xfId="0" applyNumberFormat="1" applyFont="1" applyFill="1" applyBorder="1" applyAlignment="1">
      <alignment vertical="center" shrinkToFit="1"/>
    </xf>
    <xf numFmtId="207" fontId="5" fillId="25" borderId="48" xfId="0" applyNumberFormat="1" applyFont="1" applyFill="1" applyBorder="1" applyAlignment="1">
      <alignment vertical="center" shrinkToFit="1"/>
    </xf>
    <xf numFmtId="207" fontId="5" fillId="0" borderId="26" xfId="0" applyNumberFormat="1" applyFont="1" applyBorder="1">
      <alignment vertical="center"/>
    </xf>
    <xf numFmtId="207" fontId="5" fillId="0" borderId="23" xfId="0" applyNumberFormat="1" applyFont="1" applyBorder="1">
      <alignment vertical="center"/>
    </xf>
    <xf numFmtId="207" fontId="5" fillId="0" borderId="23" xfId="0" applyNumberFormat="1" applyFont="1" applyFill="1" applyBorder="1" applyAlignment="1">
      <alignment vertical="center" shrinkToFit="1"/>
    </xf>
    <xf numFmtId="207" fontId="5" fillId="25" borderId="26" xfId="0" applyNumberFormat="1" applyFont="1" applyFill="1" applyBorder="1" applyAlignment="1">
      <alignment vertical="center" shrinkToFit="1"/>
    </xf>
    <xf numFmtId="207" fontId="5" fillId="0" borderId="64" xfId="0" applyNumberFormat="1" applyFont="1" applyBorder="1">
      <alignment vertical="center"/>
    </xf>
    <xf numFmtId="207" fontId="5" fillId="25" borderId="25" xfId="0" applyNumberFormat="1" applyFont="1" applyFill="1" applyBorder="1" applyAlignment="1">
      <alignment vertical="center" shrinkToFit="1"/>
    </xf>
    <xf numFmtId="201" fontId="3" fillId="25" borderId="34" xfId="176" applyNumberFormat="1" applyFont="1" applyFill="1" applyBorder="1" applyAlignment="1">
      <alignment horizontal="right" vertical="center"/>
    </xf>
    <xf numFmtId="205" fontId="3" fillId="28" borderId="0" xfId="122" applyNumberFormat="1" applyFill="1"/>
    <xf numFmtId="205" fontId="3" fillId="27" borderId="36" xfId="123" applyNumberFormat="1" applyFill="1" applyBorder="1" applyAlignment="1">
      <alignment horizontal="center" vertical="center"/>
    </xf>
    <xf numFmtId="205" fontId="3" fillId="25" borderId="36" xfId="176" applyNumberFormat="1" applyFont="1" applyFill="1" applyBorder="1" applyAlignment="1">
      <alignment horizontal="right" vertical="center"/>
    </xf>
    <xf numFmtId="205" fontId="3" fillId="25" borderId="34" xfId="176" applyNumberFormat="1" applyFont="1" applyFill="1" applyBorder="1" applyAlignment="1">
      <alignment horizontal="right" vertical="center"/>
    </xf>
    <xf numFmtId="205" fontId="3" fillId="25" borderId="35" xfId="176" applyNumberFormat="1" applyFont="1" applyFill="1" applyBorder="1" applyAlignment="1">
      <alignment horizontal="right" vertical="center"/>
    </xf>
    <xf numFmtId="205" fontId="3" fillId="0" borderId="0" xfId="176" applyNumberFormat="1">
      <alignment vertical="center"/>
    </xf>
    <xf numFmtId="205" fontId="0" fillId="0" borderId="0" xfId="0" applyNumberFormat="1">
      <alignment vertical="center"/>
    </xf>
    <xf numFmtId="202" fontId="3" fillId="28" borderId="0" xfId="122" applyNumberFormat="1" applyFill="1"/>
    <xf numFmtId="202" fontId="3" fillId="27" borderId="36" xfId="123" applyNumberFormat="1" applyFill="1" applyBorder="1" applyAlignment="1">
      <alignment horizontal="center" vertical="center"/>
    </xf>
    <xf numFmtId="202" fontId="3" fillId="25" borderId="36" xfId="176" applyNumberFormat="1" applyFont="1" applyFill="1" applyBorder="1" applyAlignment="1">
      <alignment horizontal="right" vertical="center"/>
    </xf>
    <xf numFmtId="202" fontId="3" fillId="25" borderId="35" xfId="176" applyNumberFormat="1" applyFont="1" applyFill="1" applyBorder="1" applyAlignment="1">
      <alignment horizontal="right" vertical="center"/>
    </xf>
    <xf numFmtId="202" fontId="3" fillId="0" borderId="0" xfId="176" applyNumberFormat="1">
      <alignment vertical="center"/>
    </xf>
    <xf numFmtId="202" fontId="0" fillId="0" borderId="0" xfId="0" applyNumberFormat="1">
      <alignment vertical="center"/>
    </xf>
    <xf numFmtId="208" fontId="0" fillId="0" borderId="0" xfId="0" applyNumberFormat="1">
      <alignment vertical="center"/>
    </xf>
    <xf numFmtId="208" fontId="5" fillId="27" borderId="25" xfId="0" applyNumberFormat="1" applyFont="1" applyFill="1" applyBorder="1" applyAlignment="1">
      <alignment horizontal="center" vertical="center" shrinkToFit="1"/>
    </xf>
    <xf numFmtId="208" fontId="5" fillId="27" borderId="10" xfId="0" applyNumberFormat="1" applyFont="1" applyFill="1" applyBorder="1" applyAlignment="1">
      <alignment horizontal="center" vertical="center" shrinkToFit="1"/>
    </xf>
    <xf numFmtId="208" fontId="5" fillId="0" borderId="111" xfId="0" applyNumberFormat="1" applyFont="1" applyFill="1" applyBorder="1" applyAlignment="1">
      <alignment horizontal="right" vertical="center" shrinkToFit="1"/>
    </xf>
    <xf numFmtId="208" fontId="5" fillId="0" borderId="50" xfId="0" applyNumberFormat="1" applyFont="1" applyFill="1" applyBorder="1" applyAlignment="1">
      <alignment vertical="center" shrinkToFit="1"/>
    </xf>
    <xf numFmtId="176" fontId="3" fillId="0" borderId="61" xfId="176" applyNumberFormat="1" applyFont="1" applyBorder="1" applyAlignment="1">
      <alignment horizontal="center"/>
    </xf>
    <xf numFmtId="0" fontId="3" fillId="25" borderId="34" xfId="176" applyFont="1" applyFill="1" applyBorder="1" applyAlignment="1">
      <alignment horizontal="left"/>
    </xf>
    <xf numFmtId="192" fontId="3" fillId="25" borderId="34" xfId="176" applyNumberFormat="1" applyFont="1" applyFill="1" applyBorder="1" applyAlignment="1">
      <alignment horizontal="right"/>
    </xf>
    <xf numFmtId="185" fontId="3" fillId="25" borderId="34" xfId="176" applyNumberFormat="1" applyFont="1" applyFill="1" applyBorder="1" applyAlignment="1">
      <alignment horizontal="right" vertical="center"/>
    </xf>
    <xf numFmtId="193" fontId="3" fillId="25" borderId="36" xfId="176" applyNumberFormat="1" applyFont="1" applyFill="1" applyBorder="1" applyAlignment="1">
      <alignment horizontal="right"/>
    </xf>
    <xf numFmtId="194" fontId="3" fillId="25" borderId="36" xfId="176" applyNumberFormat="1" applyFont="1" applyFill="1" applyBorder="1" applyAlignment="1">
      <alignment horizontal="right"/>
    </xf>
    <xf numFmtId="193" fontId="3" fillId="25" borderId="37" xfId="176" applyNumberFormat="1" applyFont="1" applyFill="1" applyBorder="1" applyAlignment="1">
      <alignment horizontal="right" vertical="center"/>
    </xf>
    <xf numFmtId="197" fontId="3" fillId="25" borderId="37" xfId="176" applyNumberFormat="1" applyFont="1" applyFill="1" applyBorder="1" applyAlignment="1">
      <alignment horizontal="right" vertical="center"/>
    </xf>
    <xf numFmtId="193" fontId="3" fillId="25" borderId="34" xfId="176" applyNumberFormat="1" applyFont="1" applyFill="1" applyBorder="1" applyAlignment="1">
      <alignment horizontal="right"/>
    </xf>
    <xf numFmtId="194" fontId="3" fillId="25" borderId="34" xfId="176" applyNumberFormat="1" applyFont="1" applyFill="1" applyBorder="1" applyAlignment="1">
      <alignment horizontal="right"/>
    </xf>
    <xf numFmtId="193" fontId="3" fillId="25" borderId="0" xfId="176" applyNumberFormat="1" applyFont="1" applyFill="1" applyBorder="1" applyAlignment="1">
      <alignment horizontal="right"/>
    </xf>
    <xf numFmtId="0" fontId="3" fillId="0" borderId="73" xfId="176" applyFont="1" applyBorder="1" applyAlignment="1">
      <alignment horizontal="center"/>
    </xf>
    <xf numFmtId="0" fontId="3" fillId="25" borderId="35" xfId="176" applyFont="1" applyFill="1" applyBorder="1" applyAlignment="1">
      <alignment horizontal="left"/>
    </xf>
    <xf numFmtId="192" fontId="3" fillId="25" borderId="35" xfId="176" applyNumberFormat="1" applyFont="1" applyFill="1" applyBorder="1" applyAlignment="1">
      <alignment horizontal="right"/>
    </xf>
    <xf numFmtId="193" fontId="3" fillId="25" borderId="35" xfId="176" applyNumberFormat="1" applyFont="1" applyFill="1" applyBorder="1" applyAlignment="1">
      <alignment horizontal="right"/>
    </xf>
    <xf numFmtId="194" fontId="3" fillId="25" borderId="35" xfId="176" applyNumberFormat="1" applyFont="1" applyFill="1" applyBorder="1" applyAlignment="1">
      <alignment horizontal="right"/>
    </xf>
    <xf numFmtId="185" fontId="3" fillId="25" borderId="35" xfId="176" applyNumberFormat="1" applyFont="1" applyFill="1" applyBorder="1" applyAlignment="1">
      <alignment horizontal="right" vertical="center"/>
    </xf>
    <xf numFmtId="0" fontId="3" fillId="38" borderId="105" xfId="176" applyFont="1" applyFill="1" applyBorder="1" applyAlignment="1">
      <alignment horizontal="center" vertical="center" shrinkToFit="1"/>
    </xf>
    <xf numFmtId="177" fontId="3" fillId="38" borderId="105" xfId="176" applyNumberFormat="1" applyFont="1" applyFill="1" applyBorder="1" applyAlignment="1">
      <alignment vertical="center" shrinkToFit="1"/>
    </xf>
    <xf numFmtId="179" fontId="3" fillId="38" borderId="34" xfId="176" applyNumberFormat="1" applyFont="1" applyFill="1" applyBorder="1" applyAlignment="1">
      <alignment horizontal="right" vertical="center" shrinkToFit="1"/>
    </xf>
    <xf numFmtId="177" fontId="3" fillId="38" borderId="34" xfId="176" applyNumberFormat="1" applyFont="1" applyFill="1" applyBorder="1" applyAlignment="1">
      <alignment horizontal="right" vertical="center" shrinkToFit="1"/>
    </xf>
    <xf numFmtId="177" fontId="3" fillId="38" borderId="105" xfId="176" applyNumberFormat="1" applyFont="1" applyFill="1" applyBorder="1" applyAlignment="1">
      <alignment horizontal="right" vertical="center" shrinkToFit="1"/>
    </xf>
    <xf numFmtId="1" fontId="3" fillId="38" borderId="34" xfId="176" applyNumberFormat="1" applyFont="1" applyFill="1" applyBorder="1" applyAlignment="1">
      <alignment horizontal="right" vertical="center" shrinkToFit="1"/>
    </xf>
    <xf numFmtId="2" fontId="3" fillId="38" borderId="34" xfId="176" applyNumberFormat="1" applyFont="1" applyFill="1" applyBorder="1" applyAlignment="1">
      <alignment horizontal="right" vertical="center" shrinkToFit="1"/>
    </xf>
    <xf numFmtId="3" fontId="3" fillId="38" borderId="34" xfId="176" applyNumberFormat="1" applyFont="1" applyFill="1" applyBorder="1" applyAlignment="1">
      <alignment horizontal="right" vertical="center" shrinkToFit="1"/>
    </xf>
    <xf numFmtId="179" fontId="3" fillId="38" borderId="34" xfId="0" applyNumberFormat="1" applyFont="1" applyFill="1" applyBorder="1" applyAlignment="1">
      <alignment horizontal="right" vertical="center"/>
    </xf>
    <xf numFmtId="205" fontId="3" fillId="38" borderId="34" xfId="176" applyNumberFormat="1" applyFont="1" applyFill="1" applyBorder="1" applyAlignment="1">
      <alignment horizontal="right" vertical="center" shrinkToFit="1"/>
    </xf>
    <xf numFmtId="4" fontId="3" fillId="38" borderId="34" xfId="176" applyNumberFormat="1" applyFont="1" applyFill="1" applyBorder="1" applyAlignment="1">
      <alignment horizontal="right" vertical="center" shrinkToFit="1"/>
    </xf>
    <xf numFmtId="181" fontId="3" fillId="38" borderId="34" xfId="176" applyNumberFormat="1" applyFont="1" applyFill="1" applyBorder="1" applyAlignment="1">
      <alignment horizontal="right" vertical="center" shrinkToFit="1"/>
    </xf>
    <xf numFmtId="205" fontId="3" fillId="38" borderId="34" xfId="0" applyNumberFormat="1" applyFont="1" applyFill="1" applyBorder="1" applyAlignment="1">
      <alignment horizontal="right" vertical="center"/>
    </xf>
    <xf numFmtId="181" fontId="3" fillId="38" borderId="105" xfId="176" applyNumberFormat="1" applyFont="1" applyFill="1" applyBorder="1" applyAlignment="1">
      <alignment horizontal="right" vertical="center" shrinkToFit="1"/>
    </xf>
    <xf numFmtId="0" fontId="3" fillId="38" borderId="105" xfId="176" applyFont="1" applyFill="1" applyBorder="1">
      <alignment vertical="center"/>
    </xf>
    <xf numFmtId="0" fontId="3" fillId="38" borderId="105" xfId="176" applyFont="1" applyFill="1" applyBorder="1" applyAlignment="1">
      <alignment horizontal="right" vertical="center"/>
    </xf>
    <xf numFmtId="179" fontId="3" fillId="38" borderId="105" xfId="176" applyNumberFormat="1" applyFont="1" applyFill="1" applyBorder="1" applyAlignment="1">
      <alignment horizontal="right" vertical="center" shrinkToFit="1"/>
    </xf>
    <xf numFmtId="0" fontId="3" fillId="38" borderId="105" xfId="0" applyFont="1" applyFill="1" applyBorder="1" applyAlignment="1">
      <alignment horizontal="right" vertical="center"/>
    </xf>
    <xf numFmtId="205" fontId="3" fillId="38" borderId="105" xfId="0" applyNumberFormat="1" applyFont="1" applyFill="1" applyBorder="1" applyAlignment="1">
      <alignment horizontal="right" vertical="center"/>
    </xf>
    <xf numFmtId="176" fontId="3" fillId="0" borderId="100" xfId="176" applyNumberFormat="1" applyFont="1" applyBorder="1" applyAlignment="1">
      <alignment horizontal="center" vertical="center"/>
    </xf>
    <xf numFmtId="185" fontId="3" fillId="25" borderId="36" xfId="176" applyNumberFormat="1" applyFont="1" applyFill="1" applyBorder="1" applyAlignment="1">
      <alignment horizontal="right" vertical="center"/>
    </xf>
    <xf numFmtId="179" fontId="3" fillId="25" borderId="36" xfId="176" applyNumberFormat="1" applyFont="1" applyFill="1" applyBorder="1" applyAlignment="1">
      <alignment horizontal="right" vertical="center"/>
    </xf>
    <xf numFmtId="179" fontId="3" fillId="25" borderId="34" xfId="176" applyNumberFormat="1" applyFont="1" applyFill="1" applyBorder="1" applyAlignment="1">
      <alignment horizontal="right" vertical="center"/>
    </xf>
    <xf numFmtId="0" fontId="3" fillId="0" borderId="46" xfId="176" applyFont="1" applyBorder="1" applyAlignment="1">
      <alignment horizontal="center" vertical="center"/>
    </xf>
    <xf numFmtId="0" fontId="3" fillId="0" borderId="49" xfId="176" applyFont="1" applyBorder="1" applyAlignment="1">
      <alignment horizontal="center" vertical="center"/>
    </xf>
    <xf numFmtId="179" fontId="3" fillId="25" borderId="35" xfId="176" applyNumberFormat="1" applyFont="1" applyFill="1" applyBorder="1" applyAlignment="1">
      <alignment horizontal="right" vertical="center"/>
    </xf>
    <xf numFmtId="0" fontId="3" fillId="38" borderId="133" xfId="176" applyFont="1" applyFill="1" applyBorder="1">
      <alignment vertical="center"/>
    </xf>
    <xf numFmtId="176" fontId="3" fillId="0" borderId="18" xfId="176" applyNumberFormat="1" applyFont="1" applyBorder="1" applyAlignment="1">
      <alignment horizontal="center"/>
    </xf>
    <xf numFmtId="0" fontId="3" fillId="0" borderId="55" xfId="176" applyFont="1" applyBorder="1" applyAlignment="1">
      <alignment horizontal="center" vertical="center"/>
    </xf>
    <xf numFmtId="0" fontId="3" fillId="25" borderId="46" xfId="176" applyFont="1" applyFill="1" applyBorder="1">
      <alignment vertical="center"/>
    </xf>
    <xf numFmtId="0" fontId="3" fillId="25" borderId="36" xfId="176" applyFont="1" applyFill="1" applyBorder="1">
      <alignment vertical="center"/>
    </xf>
    <xf numFmtId="182" fontId="3" fillId="25" borderId="37" xfId="176" applyNumberFormat="1" applyFont="1" applyFill="1" applyBorder="1" applyAlignment="1">
      <alignment horizontal="right" vertical="center"/>
    </xf>
    <xf numFmtId="0" fontId="3" fillId="25" borderId="34" xfId="176" applyFont="1" applyFill="1" applyBorder="1">
      <alignment vertical="center"/>
    </xf>
    <xf numFmtId="193" fontId="3" fillId="25" borderId="0" xfId="176" applyNumberFormat="1" applyFont="1" applyFill="1" applyBorder="1" applyAlignment="1">
      <alignment horizontal="right" vertical="center"/>
    </xf>
    <xf numFmtId="0" fontId="3" fillId="0" borderId="56" xfId="176" applyFont="1" applyBorder="1" applyAlignment="1">
      <alignment horizontal="center" vertical="center"/>
    </xf>
    <xf numFmtId="0" fontId="3" fillId="25" borderId="49" xfId="176" applyFont="1" applyFill="1" applyBorder="1">
      <alignment vertical="center"/>
    </xf>
    <xf numFmtId="0" fontId="3" fillId="25" borderId="35" xfId="176" applyFont="1" applyFill="1" applyBorder="1">
      <alignment vertical="center"/>
    </xf>
    <xf numFmtId="176" fontId="3" fillId="0" borderId="63" xfId="176" applyNumberFormat="1" applyFont="1" applyBorder="1" applyAlignment="1">
      <alignment horizontal="center"/>
    </xf>
    <xf numFmtId="0" fontId="3" fillId="0" borderId="40" xfId="176" applyFont="1" applyBorder="1" applyAlignment="1">
      <alignment horizontal="center"/>
    </xf>
    <xf numFmtId="0" fontId="3" fillId="0" borderId="45" xfId="176" applyFont="1" applyBorder="1" applyAlignment="1">
      <alignment horizontal="center"/>
    </xf>
    <xf numFmtId="0" fontId="3" fillId="0" borderId="49" xfId="176" applyFont="1" applyBorder="1" applyAlignment="1">
      <alignment horizontal="center"/>
    </xf>
    <xf numFmtId="198" fontId="3" fillId="38" borderId="34" xfId="176" applyNumberFormat="1" applyFont="1" applyFill="1" applyBorder="1" applyAlignment="1">
      <alignment horizontal="right" vertical="center" shrinkToFit="1"/>
    </xf>
    <xf numFmtId="4" fontId="3" fillId="38" borderId="105" xfId="176" applyNumberFormat="1" applyFont="1" applyFill="1" applyBorder="1" applyAlignment="1">
      <alignment horizontal="right" vertical="center" shrinkToFit="1"/>
    </xf>
    <xf numFmtId="194" fontId="3" fillId="25" borderId="37" xfId="176" applyNumberFormat="1" applyFont="1" applyFill="1" applyBorder="1" applyAlignment="1">
      <alignment horizontal="right"/>
    </xf>
    <xf numFmtId="181" fontId="3" fillId="25" borderId="34" xfId="176" applyNumberFormat="1" applyFont="1" applyFill="1" applyBorder="1" applyAlignment="1">
      <alignment horizontal="right" vertical="center"/>
    </xf>
    <xf numFmtId="181" fontId="3" fillId="25" borderId="35" xfId="176" applyNumberFormat="1" applyFont="1" applyFill="1" applyBorder="1" applyAlignment="1">
      <alignment horizontal="right" vertical="center"/>
    </xf>
    <xf numFmtId="0" fontId="3" fillId="25" borderId="36" xfId="176" applyFont="1" applyFill="1" applyBorder="1" applyAlignment="1">
      <alignment horizontal="left"/>
    </xf>
    <xf numFmtId="0" fontId="3" fillId="0" borderId="55" xfId="176" applyFont="1" applyBorder="1" applyAlignment="1">
      <alignment horizontal="center"/>
    </xf>
    <xf numFmtId="0" fontId="3" fillId="0" borderId="56" xfId="176" applyNumberFormat="1" applyFont="1" applyBorder="1" applyAlignment="1">
      <alignment horizontal="center"/>
    </xf>
    <xf numFmtId="0" fontId="3" fillId="0" borderId="56" xfId="176" applyFont="1" applyBorder="1" applyAlignment="1">
      <alignment horizontal="center"/>
    </xf>
    <xf numFmtId="0" fontId="3" fillId="0" borderId="140" xfId="176" applyFont="1" applyBorder="1" applyAlignment="1">
      <alignment horizontal="center"/>
    </xf>
    <xf numFmtId="203" fontId="3" fillId="25" borderId="36" xfId="176" applyNumberFormat="1" applyFont="1" applyFill="1" applyBorder="1" applyAlignment="1">
      <alignment horizontal="right" vertical="center"/>
    </xf>
    <xf numFmtId="203" fontId="3" fillId="25" borderId="35" xfId="176" applyNumberFormat="1" applyFont="1" applyFill="1" applyBorder="1" applyAlignment="1">
      <alignment horizontal="right" vertical="center"/>
    </xf>
    <xf numFmtId="203" fontId="3" fillId="38" borderId="34" xfId="176" applyNumberFormat="1" applyFont="1" applyFill="1" applyBorder="1" applyAlignment="1">
      <alignment horizontal="right" vertical="center" shrinkToFit="1"/>
    </xf>
    <xf numFmtId="203" fontId="3" fillId="38" borderId="105" xfId="176" applyNumberFormat="1" applyFont="1" applyFill="1" applyBorder="1" applyAlignment="1">
      <alignment horizontal="right" vertical="center" shrinkToFit="1"/>
    </xf>
    <xf numFmtId="0" fontId="3" fillId="0" borderId="139" xfId="176" applyFont="1" applyBorder="1" applyAlignment="1">
      <alignment horizontal="center"/>
    </xf>
    <xf numFmtId="20" fontId="3" fillId="25" borderId="36" xfId="176" applyNumberFormat="1" applyFont="1" applyFill="1" applyBorder="1" applyAlignment="1">
      <alignment horizontal="right"/>
    </xf>
    <xf numFmtId="2" fontId="3" fillId="25" borderId="36" xfId="176" applyNumberFormat="1" applyFont="1" applyFill="1" applyBorder="1" applyAlignment="1">
      <alignment horizontal="right" vertical="center"/>
    </xf>
    <xf numFmtId="1" fontId="3" fillId="25" borderId="36" xfId="176" applyNumberFormat="1" applyFont="1" applyFill="1" applyBorder="1" applyAlignment="1">
      <alignment horizontal="right" vertical="center"/>
    </xf>
    <xf numFmtId="0" fontId="3" fillId="25" borderId="36" xfId="176" applyFont="1" applyFill="1" applyBorder="1" applyAlignment="1">
      <alignment horizontal="right" vertical="center"/>
    </xf>
    <xf numFmtId="181" fontId="3" fillId="25" borderId="36" xfId="176" applyNumberFormat="1" applyFont="1" applyFill="1" applyBorder="1" applyAlignment="1">
      <alignment horizontal="right" vertical="center"/>
    </xf>
    <xf numFmtId="20" fontId="3" fillId="25" borderId="34" xfId="176" applyNumberFormat="1" applyFont="1" applyFill="1" applyBorder="1" applyAlignment="1">
      <alignment horizontal="right"/>
    </xf>
    <xf numFmtId="2" fontId="3" fillId="25" borderId="34" xfId="176" applyNumberFormat="1" applyFont="1" applyFill="1" applyBorder="1" applyAlignment="1">
      <alignment horizontal="right" vertical="center"/>
    </xf>
    <xf numFmtId="1" fontId="3" fillId="25" borderId="34" xfId="176" applyNumberFormat="1" applyFont="1" applyFill="1" applyBorder="1" applyAlignment="1">
      <alignment horizontal="right" vertical="center"/>
    </xf>
    <xf numFmtId="0" fontId="3" fillId="25" borderId="34" xfId="176" applyFont="1" applyFill="1" applyBorder="1" applyAlignment="1">
      <alignment horizontal="right" vertical="center"/>
    </xf>
    <xf numFmtId="20" fontId="3" fillId="25" borderId="35" xfId="176" applyNumberFormat="1" applyFont="1" applyFill="1" applyBorder="1" applyAlignment="1">
      <alignment horizontal="right"/>
    </xf>
    <xf numFmtId="2" fontId="3" fillId="25" borderId="35" xfId="176" applyNumberFormat="1" applyFont="1" applyFill="1" applyBorder="1" applyAlignment="1">
      <alignment horizontal="right" vertical="center"/>
    </xf>
    <xf numFmtId="1" fontId="3" fillId="25" borderId="35" xfId="176" applyNumberFormat="1" applyFont="1" applyFill="1" applyBorder="1" applyAlignment="1">
      <alignment horizontal="right" vertical="center"/>
    </xf>
    <xf numFmtId="0" fontId="3" fillId="25" borderId="35" xfId="176" applyFont="1" applyFill="1" applyBorder="1" applyAlignment="1">
      <alignment horizontal="right" vertical="center"/>
    </xf>
    <xf numFmtId="189" fontId="3" fillId="38" borderId="34" xfId="176" applyNumberFormat="1" applyFont="1" applyFill="1" applyBorder="1" applyAlignment="1">
      <alignment horizontal="right" vertical="center" shrinkToFit="1"/>
    </xf>
    <xf numFmtId="190" fontId="3" fillId="38" borderId="34" xfId="176" applyNumberFormat="1" applyFont="1" applyFill="1" applyBorder="1" applyAlignment="1">
      <alignment horizontal="right" vertical="center" shrinkToFit="1"/>
    </xf>
    <xf numFmtId="176" fontId="3" fillId="0" borderId="100" xfId="176" applyNumberFormat="1" applyFont="1" applyBorder="1" applyAlignment="1">
      <alignment horizontal="center"/>
    </xf>
    <xf numFmtId="180" fontId="3" fillId="25" borderId="34" xfId="176" applyNumberFormat="1" applyFont="1" applyFill="1" applyBorder="1" applyAlignment="1">
      <alignment horizontal="right" vertical="center"/>
    </xf>
    <xf numFmtId="0" fontId="3" fillId="38" borderId="103" xfId="176" applyFont="1" applyFill="1" applyBorder="1" applyAlignment="1">
      <alignment horizontal="center" vertical="center" shrinkToFit="1"/>
    </xf>
    <xf numFmtId="177" fontId="3" fillId="38" borderId="103" xfId="176" applyNumberFormat="1" applyFont="1" applyFill="1" applyBorder="1" applyAlignment="1">
      <alignment vertical="center" shrinkToFit="1"/>
    </xf>
    <xf numFmtId="179" fontId="3" fillId="38" borderId="62" xfId="176" applyNumberFormat="1" applyFont="1" applyFill="1" applyBorder="1" applyAlignment="1">
      <alignment horizontal="right" vertical="center" shrinkToFit="1"/>
    </xf>
    <xf numFmtId="177" fontId="3" fillId="38" borderId="62" xfId="176" applyNumberFormat="1" applyFont="1" applyFill="1" applyBorder="1" applyAlignment="1">
      <alignment horizontal="right" vertical="center" shrinkToFit="1"/>
    </xf>
    <xf numFmtId="177" fontId="3" fillId="38" borderId="103" xfId="176" applyNumberFormat="1" applyFont="1" applyFill="1" applyBorder="1" applyAlignment="1">
      <alignment horizontal="right" vertical="center" shrinkToFit="1"/>
    </xf>
    <xf numFmtId="1" fontId="3" fillId="38" borderId="62" xfId="176" applyNumberFormat="1" applyFont="1" applyFill="1" applyBorder="1" applyAlignment="1">
      <alignment horizontal="right" vertical="center" shrinkToFit="1"/>
    </xf>
    <xf numFmtId="2" fontId="3" fillId="38" borderId="62" xfId="176" applyNumberFormat="1" applyFont="1" applyFill="1" applyBorder="1" applyAlignment="1">
      <alignment horizontal="right" vertical="center" shrinkToFit="1"/>
    </xf>
    <xf numFmtId="3" fontId="3" fillId="38" borderId="62" xfId="176" applyNumberFormat="1" applyFont="1" applyFill="1" applyBorder="1" applyAlignment="1">
      <alignment horizontal="right" vertical="center" shrinkToFit="1"/>
    </xf>
    <xf numFmtId="179" fontId="3" fillId="38" borderId="62" xfId="0" applyNumberFormat="1" applyFont="1" applyFill="1" applyBorder="1" applyAlignment="1">
      <alignment horizontal="right" vertical="center"/>
    </xf>
    <xf numFmtId="181" fontId="3" fillId="38" borderId="104" xfId="176" applyNumberFormat="1" applyFont="1" applyFill="1" applyBorder="1" applyAlignment="1">
      <alignment horizontal="right" vertical="center" shrinkToFit="1"/>
    </xf>
    <xf numFmtId="181" fontId="3" fillId="38" borderId="67" xfId="176" applyNumberFormat="1" applyFont="1" applyFill="1" applyBorder="1" applyAlignment="1">
      <alignment horizontal="right" vertical="center" shrinkToFit="1"/>
    </xf>
    <xf numFmtId="192" fontId="3" fillId="25" borderId="36" xfId="176" applyNumberFormat="1" applyFont="1" applyFill="1" applyBorder="1" applyAlignment="1">
      <alignment vertical="center"/>
    </xf>
    <xf numFmtId="193" fontId="3" fillId="25" borderId="36" xfId="176" applyNumberFormat="1" applyFont="1" applyFill="1" applyBorder="1" applyAlignment="1">
      <alignment vertical="center"/>
    </xf>
    <xf numFmtId="194" fontId="3" fillId="25" borderId="36" xfId="176" applyNumberFormat="1" applyFont="1" applyFill="1" applyBorder="1" applyAlignment="1">
      <alignment vertical="center"/>
    </xf>
    <xf numFmtId="195" fontId="3" fillId="25" borderId="36" xfId="176" applyNumberFormat="1" applyFont="1" applyFill="1" applyBorder="1" applyAlignment="1">
      <alignment vertical="center"/>
    </xf>
    <xf numFmtId="197" fontId="3" fillId="25" borderId="36" xfId="176" applyNumberFormat="1" applyFont="1" applyFill="1" applyBorder="1" applyAlignment="1">
      <alignment vertical="center"/>
    </xf>
    <xf numFmtId="205" fontId="3" fillId="25" borderId="36" xfId="176" applyNumberFormat="1" applyFont="1" applyFill="1" applyBorder="1" applyAlignment="1">
      <alignment vertical="center"/>
    </xf>
    <xf numFmtId="202" fontId="3" fillId="25" borderId="36" xfId="176" applyNumberFormat="1" applyFont="1" applyFill="1" applyBorder="1" applyAlignment="1">
      <alignment vertical="center"/>
    </xf>
    <xf numFmtId="192" fontId="3" fillId="25" borderId="34" xfId="176" applyNumberFormat="1" applyFont="1" applyFill="1" applyBorder="1" applyAlignment="1">
      <alignment vertical="center"/>
    </xf>
    <xf numFmtId="193" fontId="3" fillId="25" borderId="34" xfId="176" applyNumberFormat="1" applyFont="1" applyFill="1" applyBorder="1" applyAlignment="1">
      <alignment vertical="center"/>
    </xf>
    <xf numFmtId="194" fontId="3" fillId="25" borderId="34" xfId="176" applyNumberFormat="1" applyFont="1" applyFill="1" applyBorder="1" applyAlignment="1">
      <alignment vertical="center"/>
    </xf>
    <xf numFmtId="195" fontId="3" fillId="25" borderId="34" xfId="176" applyNumberFormat="1" applyFont="1" applyFill="1" applyBorder="1" applyAlignment="1">
      <alignment vertical="center"/>
    </xf>
    <xf numFmtId="197" fontId="3" fillId="25" borderId="34" xfId="176" applyNumberFormat="1" applyFont="1" applyFill="1" applyBorder="1" applyAlignment="1">
      <alignment vertical="center"/>
    </xf>
    <xf numFmtId="205" fontId="3" fillId="25" borderId="34" xfId="176" applyNumberFormat="1" applyFont="1" applyFill="1" applyBorder="1" applyAlignment="1">
      <alignment vertical="center"/>
    </xf>
    <xf numFmtId="202" fontId="3" fillId="25" borderId="34" xfId="176" applyNumberFormat="1" applyFont="1" applyFill="1" applyBorder="1" applyAlignment="1">
      <alignment vertical="center"/>
    </xf>
    <xf numFmtId="192" fontId="3" fillId="25" borderId="35" xfId="176" applyNumberFormat="1" applyFont="1" applyFill="1" applyBorder="1" applyAlignment="1">
      <alignment vertical="center"/>
    </xf>
    <xf numFmtId="193" fontId="3" fillId="25" borderId="35" xfId="176" applyNumberFormat="1" applyFont="1" applyFill="1" applyBorder="1" applyAlignment="1">
      <alignment vertical="center"/>
    </xf>
    <xf numFmtId="194" fontId="3" fillId="25" borderId="35" xfId="176" applyNumberFormat="1" applyFont="1" applyFill="1" applyBorder="1" applyAlignment="1">
      <alignment vertical="center"/>
    </xf>
    <xf numFmtId="195" fontId="3" fillId="25" borderId="35" xfId="176" applyNumberFormat="1" applyFont="1" applyFill="1" applyBorder="1" applyAlignment="1">
      <alignment vertical="center"/>
    </xf>
    <xf numFmtId="197" fontId="3" fillId="25" borderId="35" xfId="176" applyNumberFormat="1" applyFont="1" applyFill="1" applyBorder="1" applyAlignment="1">
      <alignment vertical="center"/>
    </xf>
    <xf numFmtId="205" fontId="3" fillId="25" borderId="35" xfId="176" applyNumberFormat="1" applyFont="1" applyFill="1" applyBorder="1" applyAlignment="1">
      <alignment vertical="center"/>
    </xf>
    <xf numFmtId="202" fontId="3" fillId="25" borderId="35" xfId="176" applyNumberFormat="1" applyFont="1" applyFill="1" applyBorder="1" applyAlignment="1">
      <alignment vertical="center"/>
    </xf>
    <xf numFmtId="179" fontId="3" fillId="0" borderId="31" xfId="176" applyNumberFormat="1" applyFont="1" applyBorder="1" applyAlignment="1">
      <alignment vertical="center" shrinkToFit="1"/>
    </xf>
    <xf numFmtId="177" fontId="3" fillId="0" borderId="31" xfId="176" applyNumberFormat="1" applyFont="1" applyBorder="1" applyAlignment="1">
      <alignment vertical="center" shrinkToFit="1"/>
    </xf>
    <xf numFmtId="1" fontId="3" fillId="0" borderId="31" xfId="176" applyNumberFormat="1" applyFont="1" applyBorder="1" applyAlignment="1">
      <alignment vertical="center" shrinkToFit="1"/>
    </xf>
    <xf numFmtId="188" fontId="3" fillId="0" borderId="31" xfId="176" applyNumberFormat="1" applyFont="1" applyBorder="1" applyAlignment="1">
      <alignment vertical="center" shrinkToFit="1"/>
    </xf>
    <xf numFmtId="205" fontId="3" fillId="0" borderId="31" xfId="176" applyNumberFormat="1" applyFont="1" applyBorder="1" applyAlignment="1">
      <alignment vertical="center" shrinkToFit="1"/>
    </xf>
    <xf numFmtId="202" fontId="3" fillId="0" borderId="31" xfId="176" applyNumberFormat="1" applyFont="1" applyBorder="1" applyAlignment="1">
      <alignment vertical="center" shrinkToFit="1"/>
    </xf>
    <xf numFmtId="4" fontId="3" fillId="0" borderId="31" xfId="176" applyNumberFormat="1" applyFont="1" applyBorder="1" applyAlignment="1">
      <alignment vertical="center" shrinkToFit="1"/>
    </xf>
    <xf numFmtId="0" fontId="3" fillId="0" borderId="101" xfId="176" applyFont="1" applyBorder="1" applyAlignment="1">
      <alignment horizontal="center" vertical="center" shrinkToFit="1"/>
    </xf>
    <xf numFmtId="177" fontId="3" fillId="0" borderId="102" xfId="176" applyNumberFormat="1" applyFont="1" applyBorder="1" applyAlignment="1">
      <alignment vertical="center" shrinkToFit="1"/>
    </xf>
    <xf numFmtId="179" fontId="3" fillId="0" borderId="32" xfId="176" applyNumberFormat="1" applyFont="1" applyBorder="1" applyAlignment="1">
      <alignment vertical="center" shrinkToFit="1"/>
    </xf>
    <xf numFmtId="177" fontId="3" fillId="0" borderId="32" xfId="176" applyNumberFormat="1" applyFont="1" applyBorder="1" applyAlignment="1">
      <alignment vertical="center" shrinkToFit="1"/>
    </xf>
    <xf numFmtId="1" fontId="3" fillId="0" borderId="32" xfId="176" applyNumberFormat="1" applyFont="1" applyBorder="1" applyAlignment="1">
      <alignment vertical="center" shrinkToFit="1"/>
    </xf>
    <xf numFmtId="200" fontId="3" fillId="0" borderId="32" xfId="176" applyNumberFormat="1" applyFont="1" applyBorder="1" applyAlignment="1">
      <alignment vertical="center" shrinkToFit="1"/>
    </xf>
    <xf numFmtId="188" fontId="3" fillId="0" borderId="32" xfId="176" applyNumberFormat="1" applyFont="1" applyBorder="1" applyAlignment="1">
      <alignment vertical="center" shrinkToFit="1"/>
    </xf>
    <xf numFmtId="205" fontId="3" fillId="0" borderId="32" xfId="176" applyNumberFormat="1" applyFont="1" applyBorder="1" applyAlignment="1">
      <alignment vertical="center" shrinkToFit="1"/>
    </xf>
    <xf numFmtId="202" fontId="3" fillId="0" borderId="32" xfId="176" applyNumberFormat="1" applyFont="1" applyBorder="1" applyAlignment="1">
      <alignment vertical="center" shrinkToFit="1"/>
    </xf>
    <xf numFmtId="4" fontId="3" fillId="0" borderId="32" xfId="176" applyNumberFormat="1" applyFont="1" applyBorder="1" applyAlignment="1">
      <alignment vertical="center" shrinkToFit="1"/>
    </xf>
    <xf numFmtId="0" fontId="3" fillId="0" borderId="109" xfId="176" applyFont="1" applyFill="1" applyBorder="1" applyAlignment="1">
      <alignment vertical="center"/>
    </xf>
    <xf numFmtId="179" fontId="3" fillId="0" borderId="117" xfId="176" applyNumberFormat="1" applyFont="1" applyFill="1" applyBorder="1" applyAlignment="1">
      <alignment vertical="center"/>
    </xf>
    <xf numFmtId="20" fontId="3" fillId="0" borderId="117" xfId="176" applyNumberFormat="1" applyFont="1" applyFill="1" applyBorder="1" applyAlignment="1">
      <alignment vertical="center"/>
    </xf>
    <xf numFmtId="0" fontId="3" fillId="0" borderId="117" xfId="176" applyFont="1" applyFill="1" applyBorder="1" applyAlignment="1">
      <alignment vertical="center"/>
    </xf>
    <xf numFmtId="200" fontId="3" fillId="0" borderId="117" xfId="176" applyNumberFormat="1" applyFont="1" applyFill="1" applyBorder="1" applyAlignment="1">
      <alignment vertical="center"/>
    </xf>
    <xf numFmtId="185" fontId="3" fillId="0" borderId="117" xfId="176" applyNumberFormat="1" applyFont="1" applyFill="1" applyBorder="1" applyAlignment="1">
      <alignment vertical="center"/>
    </xf>
    <xf numFmtId="188" fontId="3" fillId="0" borderId="117" xfId="176" applyNumberFormat="1" applyFont="1" applyFill="1" applyBorder="1" applyAlignment="1">
      <alignment vertical="center"/>
    </xf>
    <xf numFmtId="205" fontId="3" fillId="0" borderId="117" xfId="176" applyNumberFormat="1" applyFont="1" applyFill="1" applyBorder="1" applyAlignment="1">
      <alignment vertical="center"/>
    </xf>
    <xf numFmtId="202" fontId="3" fillId="0" borderId="117" xfId="176" applyNumberFormat="1" applyFont="1" applyFill="1" applyBorder="1" applyAlignment="1">
      <alignment vertical="center"/>
    </xf>
    <xf numFmtId="201" fontId="3" fillId="0" borderId="117" xfId="176" applyNumberFormat="1" applyFont="1" applyFill="1" applyBorder="1" applyAlignment="1">
      <alignment vertical="center"/>
    </xf>
    <xf numFmtId="200" fontId="3" fillId="38" borderId="34" xfId="176" applyNumberFormat="1" applyFont="1" applyFill="1" applyBorder="1" applyAlignment="1">
      <alignment horizontal="right" vertical="center" shrinkToFit="1"/>
    </xf>
    <xf numFmtId="202" fontId="3" fillId="38" borderId="34" xfId="176" applyNumberFormat="1" applyFont="1" applyFill="1" applyBorder="1" applyAlignment="1">
      <alignment horizontal="right" vertical="center" shrinkToFit="1"/>
    </xf>
    <xf numFmtId="200" fontId="3" fillId="38" borderId="105" xfId="176" applyNumberFormat="1" applyFont="1" applyFill="1" applyBorder="1" applyAlignment="1">
      <alignment horizontal="right" vertical="center" shrinkToFit="1"/>
    </xf>
    <xf numFmtId="202" fontId="3" fillId="38" borderId="105" xfId="176" applyNumberFormat="1" applyFont="1" applyFill="1" applyBorder="1" applyAlignment="1">
      <alignment horizontal="right" vertical="center" shrinkToFit="1"/>
    </xf>
    <xf numFmtId="198" fontId="3" fillId="25" borderId="36" xfId="176" applyNumberFormat="1" applyFont="1" applyFill="1" applyBorder="1" applyAlignment="1">
      <alignment vertical="center"/>
    </xf>
    <xf numFmtId="198" fontId="3" fillId="25" borderId="34" xfId="176" applyNumberFormat="1" applyFont="1" applyFill="1" applyBorder="1" applyAlignment="1">
      <alignment vertical="center"/>
    </xf>
    <xf numFmtId="203" fontId="3" fillId="25" borderId="34" xfId="176" applyNumberFormat="1" applyFont="1" applyFill="1" applyBorder="1" applyAlignment="1">
      <alignment vertical="center"/>
    </xf>
    <xf numFmtId="204" fontId="3" fillId="25" borderId="34" xfId="176" applyNumberFormat="1" applyFont="1" applyFill="1" applyBorder="1" applyAlignment="1">
      <alignment vertical="center"/>
    </xf>
    <xf numFmtId="198" fontId="3" fillId="25" borderId="35" xfId="176" applyNumberFormat="1" applyFont="1" applyFill="1" applyBorder="1" applyAlignment="1">
      <alignment vertical="center"/>
    </xf>
    <xf numFmtId="192" fontId="3" fillId="38" borderId="34" xfId="176" applyNumberFormat="1" applyFont="1" applyFill="1" applyBorder="1" applyAlignment="1">
      <alignment horizontal="right" vertical="center" shrinkToFit="1"/>
    </xf>
    <xf numFmtId="179" fontId="3" fillId="25" borderId="34" xfId="176" applyNumberFormat="1" applyFont="1" applyFill="1" applyBorder="1" applyAlignment="1">
      <alignment vertical="center"/>
    </xf>
    <xf numFmtId="204" fontId="3" fillId="38" borderId="34" xfId="176" applyNumberFormat="1" applyFont="1" applyFill="1" applyBorder="1" applyAlignment="1">
      <alignment horizontal="right" vertical="center" shrinkToFit="1"/>
    </xf>
    <xf numFmtId="204" fontId="3" fillId="25" borderId="36" xfId="176" applyNumberFormat="1" applyFont="1" applyFill="1" applyBorder="1" applyAlignment="1">
      <alignment vertical="center"/>
    </xf>
    <xf numFmtId="204" fontId="3" fillId="25" borderId="35" xfId="176" applyNumberFormat="1" applyFont="1" applyFill="1" applyBorder="1" applyAlignment="1">
      <alignment vertical="center"/>
    </xf>
    <xf numFmtId="203" fontId="3" fillId="25" borderId="36" xfId="176" applyNumberFormat="1" applyFont="1" applyFill="1" applyBorder="1" applyAlignment="1">
      <alignment vertical="center"/>
    </xf>
    <xf numFmtId="203" fontId="3" fillId="25" borderId="35" xfId="176" applyNumberFormat="1" applyFont="1" applyFill="1" applyBorder="1" applyAlignment="1">
      <alignment vertical="center"/>
    </xf>
    <xf numFmtId="179" fontId="3" fillId="25" borderId="36" xfId="176" applyNumberFormat="1" applyFont="1" applyFill="1" applyBorder="1" applyAlignment="1">
      <alignment vertical="center"/>
    </xf>
    <xf numFmtId="20" fontId="3" fillId="25" borderId="36" xfId="176" applyNumberFormat="1" applyFont="1" applyFill="1" applyBorder="1" applyAlignment="1">
      <alignment vertical="center"/>
    </xf>
    <xf numFmtId="188" fontId="3" fillId="25" borderId="36" xfId="176" applyNumberFormat="1" applyFont="1" applyFill="1" applyBorder="1" applyAlignment="1">
      <alignment vertical="center"/>
    </xf>
    <xf numFmtId="20" fontId="3" fillId="25" borderId="34" xfId="176" applyNumberFormat="1" applyFont="1" applyFill="1" applyBorder="1" applyAlignment="1">
      <alignment vertical="center"/>
    </xf>
    <xf numFmtId="188" fontId="3" fillId="25" borderId="34" xfId="176" applyNumberFormat="1" applyFont="1" applyFill="1" applyBorder="1" applyAlignment="1">
      <alignment vertical="center"/>
    </xf>
    <xf numFmtId="0" fontId="3" fillId="0" borderId="113" xfId="176" applyFont="1" applyBorder="1" applyAlignment="1">
      <alignment horizontal="center" vertical="center" shrinkToFit="1"/>
    </xf>
    <xf numFmtId="177" fontId="3" fillId="0" borderId="114" xfId="176" applyNumberFormat="1" applyFont="1" applyBorder="1" applyAlignment="1">
      <alignment vertical="center" shrinkToFit="1"/>
    </xf>
    <xf numFmtId="179" fontId="3" fillId="0" borderId="115" xfId="176" applyNumberFormat="1" applyFont="1" applyBorder="1" applyAlignment="1">
      <alignment vertical="center" shrinkToFit="1"/>
    </xf>
    <xf numFmtId="177" fontId="3" fillId="0" borderId="115" xfId="176" applyNumberFormat="1" applyFont="1" applyBorder="1" applyAlignment="1">
      <alignment vertical="center" shrinkToFit="1"/>
    </xf>
    <xf numFmtId="2" fontId="3" fillId="0" borderId="115" xfId="176" applyNumberFormat="1" applyFont="1" applyBorder="1" applyAlignment="1">
      <alignment vertical="center" shrinkToFit="1"/>
    </xf>
    <xf numFmtId="188" fontId="3" fillId="0" borderId="115" xfId="176" applyNumberFormat="1" applyFont="1" applyBorder="1" applyAlignment="1">
      <alignment vertical="center" shrinkToFit="1"/>
    </xf>
    <xf numFmtId="205" fontId="3" fillId="0" borderId="115" xfId="176" applyNumberFormat="1" applyFont="1" applyBorder="1" applyAlignment="1">
      <alignment vertical="center" shrinkToFit="1"/>
    </xf>
    <xf numFmtId="202" fontId="3" fillId="0" borderId="115" xfId="176" applyNumberFormat="1" applyFont="1" applyBorder="1" applyAlignment="1">
      <alignment vertical="center" shrinkToFit="1"/>
    </xf>
    <xf numFmtId="2" fontId="3" fillId="0" borderId="32" xfId="176" applyNumberFormat="1" applyFont="1" applyBorder="1" applyAlignment="1">
      <alignment vertical="center" shrinkToFit="1"/>
    </xf>
    <xf numFmtId="0" fontId="3" fillId="0" borderId="118" xfId="176" applyFont="1" applyFill="1" applyBorder="1" applyAlignment="1">
      <alignment vertical="center"/>
    </xf>
    <xf numFmtId="204" fontId="3" fillId="0" borderId="31" xfId="176" applyNumberFormat="1" applyFont="1" applyBorder="1" applyAlignment="1">
      <alignment vertical="center" shrinkToFit="1"/>
    </xf>
    <xf numFmtId="200" fontId="3" fillId="38" borderId="34" xfId="176" applyNumberFormat="1" applyFont="1" applyFill="1" applyBorder="1" applyAlignment="1">
      <alignment vertical="center" shrinkToFit="1"/>
    </xf>
    <xf numFmtId="204" fontId="3" fillId="38" borderId="34" xfId="176" applyNumberFormat="1" applyFont="1" applyFill="1" applyBorder="1" applyAlignment="1">
      <alignment vertical="center" shrinkToFit="1"/>
    </xf>
    <xf numFmtId="204" fontId="3" fillId="38" borderId="105" xfId="176" applyNumberFormat="1" applyFont="1" applyFill="1" applyBorder="1" applyAlignment="1">
      <alignment horizontal="right" vertical="center" shrinkToFit="1"/>
    </xf>
    <xf numFmtId="204" fontId="3" fillId="0" borderId="115" xfId="176" applyNumberFormat="1" applyFont="1" applyBorder="1" applyAlignment="1">
      <alignment vertical="center" shrinkToFit="1"/>
    </xf>
    <xf numFmtId="204" fontId="3" fillId="0" borderId="32" xfId="176" applyNumberFormat="1" applyFont="1" applyBorder="1" applyAlignment="1">
      <alignment vertical="center" shrinkToFit="1"/>
    </xf>
    <xf numFmtId="177" fontId="3" fillId="25" borderId="36" xfId="176" applyNumberFormat="1" applyFont="1" applyFill="1" applyBorder="1" applyAlignment="1">
      <alignment vertical="center"/>
    </xf>
    <xf numFmtId="177" fontId="3" fillId="25" borderId="34" xfId="176" applyNumberFormat="1" applyFont="1" applyFill="1" applyBorder="1" applyAlignment="1">
      <alignment vertical="center"/>
    </xf>
    <xf numFmtId="177" fontId="3" fillId="25" borderId="36" xfId="176" applyNumberFormat="1" applyFont="1" applyFill="1" applyBorder="1" applyAlignment="1">
      <alignment horizontal="right" vertical="center"/>
    </xf>
    <xf numFmtId="177" fontId="3" fillId="25" borderId="34" xfId="176" applyNumberFormat="1" applyFont="1" applyFill="1" applyBorder="1" applyAlignment="1">
      <alignment horizontal="right" vertical="center"/>
    </xf>
    <xf numFmtId="177" fontId="3" fillId="25" borderId="35" xfId="176" applyNumberFormat="1" applyFont="1" applyFill="1" applyBorder="1" applyAlignment="1">
      <alignment horizontal="right" vertical="center"/>
    </xf>
    <xf numFmtId="183" fontId="27" fillId="0" borderId="32" xfId="0" applyNumberFormat="1" applyFont="1" applyBorder="1" applyAlignment="1">
      <alignment horizontal="right" vertical="center"/>
    </xf>
    <xf numFmtId="179" fontId="27" fillId="0" borderId="0" xfId="179" applyNumberFormat="1" applyFont="1" applyBorder="1" applyAlignment="1" applyProtection="1">
      <alignment horizontal="center" vertical="center"/>
      <protection locked="0"/>
    </xf>
    <xf numFmtId="56" fontId="5" fillId="0" borderId="17" xfId="0" applyNumberFormat="1" applyFont="1" applyBorder="1" applyAlignment="1">
      <alignment horizontal="center" vertical="center" shrinkToFit="1"/>
    </xf>
    <xf numFmtId="0" fontId="5" fillId="36" borderId="35" xfId="0" applyFont="1" applyFill="1" applyBorder="1" applyAlignment="1">
      <alignment horizontal="center" vertical="center" shrinkToFit="1"/>
    </xf>
    <xf numFmtId="0" fontId="5" fillId="36" borderId="43" xfId="0" applyFont="1" applyFill="1" applyBorder="1" applyAlignment="1">
      <alignment horizontal="center" vertical="center" shrinkToFit="1"/>
    </xf>
    <xf numFmtId="208" fontId="5" fillId="0" borderId="15" xfId="0" applyNumberFormat="1" applyFont="1" applyFill="1" applyBorder="1" applyAlignment="1">
      <alignment vertical="center" shrinkToFit="1"/>
    </xf>
    <xf numFmtId="1" fontId="27" fillId="0" borderId="23" xfId="176" applyNumberFormat="1" applyFont="1" applyBorder="1">
      <alignment vertical="center"/>
    </xf>
    <xf numFmtId="1" fontId="27" fillId="0" borderId="15" xfId="176" applyNumberFormat="1" applyFont="1" applyBorder="1">
      <alignment vertical="center"/>
    </xf>
    <xf numFmtId="3" fontId="27" fillId="0" borderId="14" xfId="176" applyNumberFormat="1" applyFont="1" applyBorder="1">
      <alignment vertical="center"/>
    </xf>
    <xf numFmtId="3" fontId="37" fillId="0" borderId="14" xfId="0" applyNumberFormat="1" applyFont="1" applyBorder="1" applyAlignment="1">
      <alignment vertical="center"/>
    </xf>
    <xf numFmtId="38" fontId="27" fillId="0" borderId="23" xfId="50" applyFont="1" applyBorder="1" applyAlignment="1">
      <alignment vertical="center" shrinkToFit="1"/>
    </xf>
    <xf numFmtId="38" fontId="27" fillId="0" borderId="14" xfId="50" applyFont="1" applyBorder="1" applyAlignment="1">
      <alignment vertical="center" shrinkToFit="1"/>
    </xf>
    <xf numFmtId="0" fontId="27" fillId="0" borderId="32" xfId="102" applyFont="1" applyFill="1" applyBorder="1" applyAlignment="1">
      <alignment horizontal="center" vertical="center"/>
    </xf>
    <xf numFmtId="180" fontId="27" fillId="0" borderId="32" xfId="102" applyNumberFormat="1" applyFont="1" applyFill="1" applyBorder="1" applyAlignment="1">
      <alignment horizontal="center" vertical="center"/>
    </xf>
    <xf numFmtId="2" fontId="27" fillId="0" borderId="32" xfId="102" applyNumberFormat="1" applyFont="1" applyFill="1" applyBorder="1" applyAlignment="1">
      <alignment horizontal="center" vertical="center"/>
    </xf>
    <xf numFmtId="179" fontId="27" fillId="0" borderId="32" xfId="102" applyNumberFormat="1" applyFont="1" applyFill="1" applyBorder="1" applyAlignment="1">
      <alignment horizontal="center" vertical="center"/>
    </xf>
    <xf numFmtId="179" fontId="27" fillId="28" borderId="32" xfId="102" applyNumberFormat="1" applyFont="1" applyFill="1" applyBorder="1" applyAlignment="1">
      <alignment horizontal="center" vertical="center"/>
    </xf>
    <xf numFmtId="2" fontId="27" fillId="28" borderId="32" xfId="102" applyNumberFormat="1" applyFont="1" applyFill="1" applyBorder="1" applyAlignment="1">
      <alignment horizontal="center" vertical="center"/>
    </xf>
    <xf numFmtId="179" fontId="27" fillId="28" borderId="31" xfId="102" applyNumberFormat="1" applyFont="1" applyFill="1" applyBorder="1" applyAlignment="1">
      <alignment horizontal="center" vertical="center"/>
    </xf>
    <xf numFmtId="177" fontId="5" fillId="0" borderId="59" xfId="0" applyNumberFormat="1" applyFont="1" applyFill="1" applyBorder="1" applyAlignment="1">
      <alignment vertical="center" shrinkToFit="1"/>
    </xf>
    <xf numFmtId="177" fontId="5" fillId="0" borderId="47" xfId="0" applyNumberFormat="1" applyFont="1" applyFill="1" applyBorder="1" applyAlignment="1">
      <alignment vertical="center" shrinkToFit="1"/>
    </xf>
    <xf numFmtId="177" fontId="5" fillId="0" borderId="99" xfId="0" applyNumberFormat="1" applyFont="1" applyFill="1" applyBorder="1" applyAlignment="1">
      <alignment vertical="center" shrinkToFit="1"/>
    </xf>
    <xf numFmtId="177" fontId="5" fillId="29" borderId="59" xfId="0" applyNumberFormat="1" applyFont="1" applyFill="1" applyBorder="1" applyAlignment="1">
      <alignment vertical="center" shrinkToFit="1"/>
    </xf>
    <xf numFmtId="177" fontId="5" fillId="29" borderId="47" xfId="0" applyNumberFormat="1" applyFont="1" applyFill="1" applyBorder="1" applyAlignment="1">
      <alignment vertical="center" shrinkToFit="1"/>
    </xf>
    <xf numFmtId="177" fontId="5" fillId="29" borderId="60" xfId="0" applyNumberFormat="1" applyFont="1" applyFill="1" applyBorder="1" applyAlignment="1">
      <alignment vertical="center" shrinkToFit="1"/>
    </xf>
    <xf numFmtId="177" fontId="5" fillId="37" borderId="47" xfId="0" applyNumberFormat="1" applyFont="1" applyFill="1" applyBorder="1" applyAlignment="1">
      <alignment vertical="center" shrinkToFit="1"/>
    </xf>
    <xf numFmtId="0" fontId="5" fillId="36" borderId="24" xfId="0" applyFont="1" applyFill="1" applyBorder="1" applyAlignment="1">
      <alignment horizontal="center" vertical="center" shrinkToFit="1"/>
    </xf>
    <xf numFmtId="3" fontId="5" fillId="36" borderId="12" xfId="0" applyNumberFormat="1" applyFont="1" applyFill="1" applyBorder="1" applyAlignment="1">
      <alignment vertical="center" shrinkToFit="1"/>
    </xf>
    <xf numFmtId="1" fontId="5" fillId="0" borderId="24" xfId="0" applyNumberFormat="1" applyFont="1" applyFill="1" applyBorder="1" applyAlignment="1">
      <alignment vertical="center" shrinkToFit="1"/>
    </xf>
    <xf numFmtId="0" fontId="5" fillId="27" borderId="60" xfId="0" applyFont="1" applyFill="1" applyBorder="1" applyAlignment="1">
      <alignment horizontal="center" vertical="center" shrinkToFit="1"/>
    </xf>
    <xf numFmtId="177" fontId="5" fillId="0" borderId="136" xfId="0" applyNumberFormat="1" applyFont="1" applyFill="1" applyBorder="1" applyAlignment="1">
      <alignment vertical="center" shrinkToFit="1"/>
    </xf>
    <xf numFmtId="3" fontId="5" fillId="36" borderId="44" xfId="0" applyNumberFormat="1" applyFont="1" applyFill="1" applyBorder="1" applyAlignment="1">
      <alignment vertical="center" shrinkToFit="1"/>
    </xf>
    <xf numFmtId="0" fontId="5" fillId="0" borderId="99" xfId="0" applyFont="1" applyBorder="1" applyAlignment="1">
      <alignment vertical="center"/>
    </xf>
    <xf numFmtId="0" fontId="5" fillId="0" borderId="141" xfId="0" applyFont="1" applyBorder="1" applyAlignment="1">
      <alignment vertical="center"/>
    </xf>
    <xf numFmtId="177" fontId="5" fillId="37" borderId="99" xfId="0" applyNumberFormat="1" applyFont="1" applyFill="1" applyBorder="1" applyAlignment="1">
      <alignment vertical="center" shrinkToFit="1"/>
    </xf>
    <xf numFmtId="0" fontId="5" fillId="24" borderId="42" xfId="0" applyFont="1" applyFill="1" applyBorder="1" applyAlignment="1">
      <alignment vertical="center"/>
    </xf>
    <xf numFmtId="0" fontId="0" fillId="0" borderId="47" xfId="0" applyBorder="1">
      <alignment vertical="center"/>
    </xf>
    <xf numFmtId="0" fontId="0" fillId="0" borderId="60" xfId="0" applyBorder="1">
      <alignment vertical="center"/>
    </xf>
    <xf numFmtId="0" fontId="5" fillId="24" borderId="47" xfId="0" applyFont="1" applyFill="1" applyBorder="1" applyAlignment="1">
      <alignment vertical="center"/>
    </xf>
    <xf numFmtId="177" fontId="5" fillId="37" borderId="32" xfId="0" applyNumberFormat="1" applyFont="1" applyFill="1" applyBorder="1" applyAlignment="1">
      <alignment vertical="center" shrinkToFit="1"/>
    </xf>
    <xf numFmtId="177" fontId="5" fillId="37" borderId="43" xfId="0" applyNumberFormat="1" applyFont="1" applyFill="1" applyBorder="1" applyAlignment="1">
      <alignment vertical="center" shrinkToFit="1"/>
    </xf>
    <xf numFmtId="0" fontId="5" fillId="0" borderId="43" xfId="0" applyFont="1" applyBorder="1" applyAlignment="1">
      <alignment vertical="center"/>
    </xf>
    <xf numFmtId="0" fontId="0" fillId="0" borderId="59" xfId="0" applyBorder="1">
      <alignment vertical="center"/>
    </xf>
    <xf numFmtId="177" fontId="5" fillId="37" borderId="77" xfId="0" applyNumberFormat="1" applyFont="1" applyFill="1" applyBorder="1" applyAlignment="1">
      <alignment vertical="center" shrinkToFit="1"/>
    </xf>
    <xf numFmtId="0" fontId="5" fillId="24" borderId="92" xfId="0" applyFont="1" applyFill="1" applyBorder="1" applyAlignment="1">
      <alignment vertical="center"/>
    </xf>
    <xf numFmtId="0" fontId="5" fillId="0" borderId="92" xfId="0" applyFont="1" applyBorder="1" applyAlignment="1">
      <alignment vertical="center"/>
    </xf>
    <xf numFmtId="3" fontId="5" fillId="44" borderId="30" xfId="0" applyNumberFormat="1" applyFont="1" applyFill="1" applyBorder="1" applyAlignment="1">
      <alignment vertical="center" shrinkToFit="1"/>
    </xf>
    <xf numFmtId="0" fontId="0" fillId="44" borderId="14" xfId="0" applyFill="1" applyBorder="1">
      <alignment vertical="center"/>
    </xf>
    <xf numFmtId="0" fontId="0" fillId="44" borderId="10" xfId="0" applyFill="1" applyBorder="1">
      <alignment vertical="center"/>
    </xf>
    <xf numFmtId="3" fontId="5" fillId="44" borderId="14" xfId="0" applyNumberFormat="1" applyFont="1" applyFill="1" applyBorder="1" applyAlignment="1">
      <alignment vertical="center" shrinkToFit="1"/>
    </xf>
    <xf numFmtId="3" fontId="5" fillId="44" borderId="44" xfId="0" applyNumberFormat="1" applyFont="1" applyFill="1" applyBorder="1" applyAlignment="1">
      <alignment vertical="center" shrinkToFit="1"/>
    </xf>
    <xf numFmtId="177" fontId="5" fillId="29" borderId="43" xfId="0" applyNumberFormat="1" applyFont="1" applyFill="1" applyBorder="1" applyAlignment="1">
      <alignment vertical="center" shrinkToFit="1"/>
    </xf>
    <xf numFmtId="177" fontId="5" fillId="37" borderId="92" xfId="0" applyNumberFormat="1" applyFont="1" applyFill="1" applyBorder="1" applyAlignment="1">
      <alignment vertical="center" shrinkToFit="1"/>
    </xf>
    <xf numFmtId="0" fontId="5" fillId="24" borderId="77" xfId="0" applyFont="1" applyFill="1" applyBorder="1" applyAlignment="1">
      <alignment vertical="center"/>
    </xf>
    <xf numFmtId="177" fontId="0" fillId="37" borderId="32" xfId="0" applyNumberFormat="1" applyFill="1" applyBorder="1">
      <alignment vertical="center"/>
    </xf>
    <xf numFmtId="177" fontId="0" fillId="37" borderId="43" xfId="0" applyNumberFormat="1" applyFill="1" applyBorder="1">
      <alignment vertical="center"/>
    </xf>
    <xf numFmtId="0" fontId="5" fillId="0" borderId="92" xfId="0" applyFont="1" applyFill="1" applyBorder="1" applyAlignment="1">
      <alignment vertical="center"/>
    </xf>
    <xf numFmtId="0" fontId="5" fillId="0" borderId="47" xfId="0" applyFont="1" applyFill="1" applyBorder="1" applyAlignment="1">
      <alignment vertical="center"/>
    </xf>
    <xf numFmtId="0" fontId="5" fillId="0" borderId="60" xfId="0" applyFont="1" applyFill="1" applyBorder="1" applyAlignment="1">
      <alignment vertical="center"/>
    </xf>
    <xf numFmtId="0" fontId="0" fillId="41" borderId="47" xfId="0" applyFill="1" applyBorder="1">
      <alignment vertical="center"/>
    </xf>
    <xf numFmtId="0" fontId="0" fillId="41" borderId="60" xfId="0" applyFill="1" applyBorder="1">
      <alignment vertical="center"/>
    </xf>
    <xf numFmtId="0" fontId="0" fillId="41" borderId="59" xfId="0" applyFill="1" applyBorder="1">
      <alignment vertical="center"/>
    </xf>
    <xf numFmtId="0" fontId="5" fillId="41" borderId="31" xfId="0" applyFont="1" applyFill="1" applyBorder="1" applyAlignment="1">
      <alignment vertical="center"/>
    </xf>
    <xf numFmtId="0" fontId="5" fillId="41" borderId="32" xfId="0" applyFont="1" applyFill="1" applyBorder="1" applyAlignment="1">
      <alignment vertical="center"/>
    </xf>
    <xf numFmtId="0" fontId="5" fillId="41" borderId="77" xfId="0" applyFont="1" applyFill="1" applyBorder="1" applyAlignment="1">
      <alignment vertical="center"/>
    </xf>
    <xf numFmtId="0" fontId="5" fillId="41" borderId="43" xfId="0" applyFont="1" applyFill="1" applyBorder="1" applyAlignment="1">
      <alignment vertical="center"/>
    </xf>
    <xf numFmtId="3" fontId="5" fillId="0" borderId="60" xfId="0" applyNumberFormat="1" applyFont="1" applyBorder="1">
      <alignment vertical="center"/>
    </xf>
    <xf numFmtId="38" fontId="5" fillId="0" borderId="60" xfId="50" applyFont="1" applyBorder="1">
      <alignment vertical="center"/>
    </xf>
    <xf numFmtId="38" fontId="5" fillId="0" borderId="25" xfId="50" applyFont="1" applyBorder="1">
      <alignment vertical="center"/>
    </xf>
    <xf numFmtId="38" fontId="5" fillId="0" borderId="10" xfId="50" applyFont="1" applyBorder="1">
      <alignment vertical="center"/>
    </xf>
    <xf numFmtId="3" fontId="5" fillId="44" borderId="14" xfId="0" applyNumberFormat="1" applyFont="1" applyFill="1" applyBorder="1">
      <alignment vertical="center"/>
    </xf>
    <xf numFmtId="3" fontId="5" fillId="44" borderId="22" xfId="0" applyNumberFormat="1" applyFont="1" applyFill="1" applyBorder="1">
      <alignment vertical="center"/>
    </xf>
    <xf numFmtId="177" fontId="5" fillId="37" borderId="31" xfId="0" applyNumberFormat="1" applyFont="1" applyFill="1" applyBorder="1">
      <alignment vertical="center"/>
    </xf>
    <xf numFmtId="177" fontId="5" fillId="37" borderId="32" xfId="0" applyNumberFormat="1" applyFont="1" applyFill="1" applyBorder="1">
      <alignment vertical="center"/>
    </xf>
    <xf numFmtId="38" fontId="5" fillId="0" borderId="153" xfId="50" applyFont="1" applyBorder="1">
      <alignment vertical="center"/>
    </xf>
    <xf numFmtId="0" fontId="27" fillId="31" borderId="34" xfId="102" applyFont="1" applyFill="1" applyBorder="1" applyAlignment="1">
      <alignment horizontal="center" vertical="center" wrapText="1"/>
    </xf>
    <xf numFmtId="1" fontId="3" fillId="38" borderId="105" xfId="176" applyNumberFormat="1" applyFont="1" applyFill="1" applyBorder="1" applyAlignment="1">
      <alignment horizontal="right" vertical="center" shrinkToFit="1"/>
    </xf>
    <xf numFmtId="198" fontId="3" fillId="38" borderId="105" xfId="176" applyNumberFormat="1" applyFont="1" applyFill="1" applyBorder="1" applyAlignment="1">
      <alignment horizontal="right" vertical="center" shrinkToFit="1"/>
    </xf>
    <xf numFmtId="192" fontId="3" fillId="38" borderId="105" xfId="176" applyNumberFormat="1" applyFont="1" applyFill="1" applyBorder="1" applyAlignment="1">
      <alignment horizontal="right" vertical="center" shrinkToFit="1"/>
    </xf>
    <xf numFmtId="195" fontId="3" fillId="38" borderId="34" xfId="176" applyNumberFormat="1" applyFont="1" applyFill="1" applyBorder="1" applyAlignment="1">
      <alignment horizontal="right" vertical="center" shrinkToFit="1"/>
    </xf>
    <xf numFmtId="195" fontId="3" fillId="38" borderId="105" xfId="176" applyNumberFormat="1" applyFont="1" applyFill="1" applyBorder="1" applyAlignment="1">
      <alignment horizontal="right" vertical="center" shrinkToFit="1"/>
    </xf>
    <xf numFmtId="198" fontId="3" fillId="38" borderId="62" xfId="176" applyNumberFormat="1" applyFont="1" applyFill="1" applyBorder="1" applyAlignment="1">
      <alignment horizontal="right" vertical="center" shrinkToFit="1"/>
    </xf>
    <xf numFmtId="195" fontId="3" fillId="38" borderId="62" xfId="176" applyNumberFormat="1" applyFont="1" applyFill="1" applyBorder="1" applyAlignment="1">
      <alignment horizontal="right" vertical="center" shrinkToFit="1"/>
    </xf>
    <xf numFmtId="4" fontId="3" fillId="25" borderId="34" xfId="176" applyNumberFormat="1" applyFont="1" applyFill="1" applyBorder="1" applyAlignment="1">
      <alignment horizontal="right" vertical="center"/>
    </xf>
    <xf numFmtId="4" fontId="3" fillId="25" borderId="36" xfId="176" applyNumberFormat="1" applyFont="1" applyFill="1" applyBorder="1" applyAlignment="1">
      <alignment horizontal="right" vertical="center"/>
    </xf>
    <xf numFmtId="4" fontId="3" fillId="25" borderId="35" xfId="176" applyNumberFormat="1" applyFont="1" applyFill="1" applyBorder="1" applyAlignment="1">
      <alignment horizontal="right" vertical="center"/>
    </xf>
    <xf numFmtId="193" fontId="3" fillId="38" borderId="34" xfId="176" applyNumberFormat="1" applyFont="1" applyFill="1" applyBorder="1" applyAlignment="1">
      <alignment horizontal="right" vertical="center" shrinkToFit="1"/>
    </xf>
    <xf numFmtId="193" fontId="3" fillId="38" borderId="105" xfId="176" applyNumberFormat="1" applyFont="1" applyFill="1" applyBorder="1" applyAlignment="1">
      <alignment horizontal="right" vertical="center" shrinkToFit="1"/>
    </xf>
    <xf numFmtId="193" fontId="3" fillId="38" borderId="62" xfId="176" applyNumberFormat="1" applyFont="1" applyFill="1" applyBorder="1" applyAlignment="1">
      <alignment horizontal="right" vertical="center" shrinkToFit="1"/>
    </xf>
    <xf numFmtId="205" fontId="3" fillId="38" borderId="62" xfId="176" applyNumberFormat="1" applyFont="1" applyFill="1" applyBorder="1" applyAlignment="1">
      <alignment horizontal="right" vertical="center" shrinkToFit="1"/>
    </xf>
    <xf numFmtId="181" fontId="3" fillId="38" borderId="62" xfId="176" applyNumberFormat="1" applyFont="1" applyFill="1" applyBorder="1" applyAlignment="1">
      <alignment horizontal="right" vertical="center" shrinkToFit="1"/>
    </xf>
    <xf numFmtId="193" fontId="3" fillId="0" borderId="31" xfId="176" applyNumberFormat="1" applyFont="1" applyBorder="1" applyAlignment="1">
      <alignment vertical="center" shrinkToFit="1"/>
    </xf>
    <xf numFmtId="193" fontId="3" fillId="0" borderId="32" xfId="176" applyNumberFormat="1" applyFont="1" applyBorder="1" applyAlignment="1">
      <alignment vertical="center" shrinkToFit="1"/>
    </xf>
    <xf numFmtId="193" fontId="3" fillId="0" borderId="117" xfId="176" applyNumberFormat="1" applyFont="1" applyFill="1" applyBorder="1" applyAlignment="1">
      <alignment vertical="center"/>
    </xf>
    <xf numFmtId="193" fontId="3" fillId="0" borderId="115" xfId="176" applyNumberFormat="1" applyFont="1" applyBorder="1" applyAlignment="1">
      <alignment vertical="center" shrinkToFit="1"/>
    </xf>
    <xf numFmtId="197" fontId="3" fillId="0" borderId="31" xfId="176" applyNumberFormat="1" applyFont="1" applyBorder="1" applyAlignment="1">
      <alignment vertical="center" shrinkToFit="1"/>
    </xf>
    <xf numFmtId="197" fontId="3" fillId="0" borderId="32" xfId="176" applyNumberFormat="1" applyFont="1" applyBorder="1" applyAlignment="1">
      <alignment vertical="center" shrinkToFit="1"/>
    </xf>
    <xf numFmtId="197" fontId="3" fillId="0" borderId="117" xfId="176" applyNumberFormat="1" applyFont="1" applyFill="1" applyBorder="1" applyAlignment="1">
      <alignment vertical="center"/>
    </xf>
    <xf numFmtId="197" fontId="3" fillId="38" borderId="34" xfId="176" applyNumberFormat="1" applyFont="1" applyFill="1" applyBorder="1" applyAlignment="1">
      <alignment horizontal="right" vertical="center" shrinkToFit="1"/>
    </xf>
    <xf numFmtId="197" fontId="3" fillId="38" borderId="105" xfId="176" applyNumberFormat="1" applyFont="1" applyFill="1" applyBorder="1" applyAlignment="1">
      <alignment horizontal="right" vertical="center" shrinkToFit="1"/>
    </xf>
    <xf numFmtId="197" fontId="3" fillId="0" borderId="115" xfId="176" applyNumberFormat="1" applyFont="1" applyBorder="1" applyAlignment="1">
      <alignment vertical="center" shrinkToFit="1"/>
    </xf>
    <xf numFmtId="197" fontId="3" fillId="0" borderId="0" xfId="176" applyNumberFormat="1" applyBorder="1">
      <alignment vertical="center"/>
    </xf>
    <xf numFmtId="197" fontId="0" fillId="0" borderId="0" xfId="0" applyNumberFormat="1">
      <alignment vertical="center"/>
    </xf>
    <xf numFmtId="188" fontId="3" fillId="25" borderId="35" xfId="176" applyNumberFormat="1" applyFont="1" applyFill="1" applyBorder="1" applyAlignment="1">
      <alignment vertical="center"/>
    </xf>
    <xf numFmtId="188" fontId="3" fillId="38" borderId="34" xfId="176" applyNumberFormat="1" applyFont="1" applyFill="1" applyBorder="1" applyAlignment="1">
      <alignment horizontal="right" vertical="center" shrinkToFit="1"/>
    </xf>
    <xf numFmtId="188" fontId="3" fillId="38" borderId="105" xfId="176" applyNumberFormat="1" applyFont="1" applyFill="1" applyBorder="1" applyAlignment="1">
      <alignment horizontal="right" vertical="center" shrinkToFit="1"/>
    </xf>
    <xf numFmtId="188" fontId="3" fillId="25" borderId="36" xfId="176" applyNumberFormat="1" applyFont="1" applyFill="1" applyBorder="1" applyAlignment="1">
      <alignment horizontal="right" vertical="center"/>
    </xf>
    <xf numFmtId="188" fontId="3" fillId="25" borderId="34" xfId="176" applyNumberFormat="1" applyFont="1" applyFill="1" applyBorder="1" applyAlignment="1">
      <alignment horizontal="right" vertical="center"/>
    </xf>
    <xf numFmtId="188" fontId="3" fillId="25" borderId="35" xfId="176" applyNumberFormat="1" applyFont="1" applyFill="1" applyBorder="1" applyAlignment="1">
      <alignment horizontal="right" vertical="center"/>
    </xf>
    <xf numFmtId="192" fontId="3" fillId="0" borderId="31" xfId="176" applyNumberFormat="1" applyFont="1" applyBorder="1" applyAlignment="1">
      <alignment vertical="center" shrinkToFit="1"/>
    </xf>
    <xf numFmtId="192" fontId="3" fillId="0" borderId="32" xfId="176" applyNumberFormat="1" applyFont="1" applyBorder="1" applyAlignment="1">
      <alignment vertical="center" shrinkToFit="1"/>
    </xf>
    <xf numFmtId="192" fontId="3" fillId="0" borderId="117" xfId="176" applyNumberFormat="1" applyFont="1" applyFill="1" applyBorder="1" applyAlignment="1">
      <alignment vertical="center"/>
    </xf>
    <xf numFmtId="192" fontId="3" fillId="0" borderId="115" xfId="176" applyNumberFormat="1" applyFont="1" applyBorder="1" applyAlignment="1">
      <alignment vertical="center" shrinkToFit="1"/>
    </xf>
    <xf numFmtId="195" fontId="3" fillId="0" borderId="31" xfId="176" applyNumberFormat="1" applyFont="1" applyBorder="1" applyAlignment="1">
      <alignment vertical="center" shrinkToFit="1"/>
    </xf>
    <xf numFmtId="195" fontId="3" fillId="0" borderId="32" xfId="176" applyNumberFormat="1" applyFont="1" applyBorder="1" applyAlignment="1">
      <alignment vertical="center" shrinkToFit="1"/>
    </xf>
    <xf numFmtId="195" fontId="3" fillId="0" borderId="117" xfId="176" applyNumberFormat="1" applyFont="1" applyFill="1" applyBorder="1" applyAlignment="1">
      <alignment vertical="center"/>
    </xf>
    <xf numFmtId="195" fontId="3" fillId="0" borderId="115" xfId="176" applyNumberFormat="1" applyFont="1" applyBorder="1" applyAlignment="1">
      <alignment vertical="center" shrinkToFit="1"/>
    </xf>
    <xf numFmtId="4" fontId="3" fillId="25" borderId="36" xfId="176" applyNumberFormat="1" applyFont="1" applyFill="1" applyBorder="1" applyAlignment="1">
      <alignment vertical="center"/>
    </xf>
    <xf numFmtId="4" fontId="3" fillId="25" borderId="34" xfId="176" applyNumberFormat="1" applyFont="1" applyFill="1" applyBorder="1" applyAlignment="1">
      <alignment vertical="center"/>
    </xf>
    <xf numFmtId="4" fontId="3" fillId="25" borderId="35" xfId="176" applyNumberFormat="1" applyFont="1" applyFill="1" applyBorder="1" applyAlignment="1">
      <alignment vertical="center"/>
    </xf>
    <xf numFmtId="4" fontId="3" fillId="0" borderId="117" xfId="176" applyNumberFormat="1" applyFont="1" applyFill="1" applyBorder="1" applyAlignment="1">
      <alignment vertical="center"/>
    </xf>
    <xf numFmtId="4" fontId="3" fillId="0" borderId="115" xfId="176" applyNumberFormat="1" applyFont="1" applyBorder="1" applyAlignment="1">
      <alignment vertical="center" shrinkToFit="1"/>
    </xf>
    <xf numFmtId="177" fontId="3" fillId="25" borderId="35" xfId="176" applyNumberFormat="1" applyFont="1" applyFill="1" applyBorder="1" applyAlignment="1">
      <alignment vertical="center"/>
    </xf>
    <xf numFmtId="177" fontId="3" fillId="0" borderId="117" xfId="176" applyNumberFormat="1" applyFont="1" applyFill="1" applyBorder="1" applyAlignment="1">
      <alignment vertical="center"/>
    </xf>
    <xf numFmtId="179" fontId="3" fillId="25" borderId="35" xfId="176" applyNumberFormat="1" applyFont="1" applyFill="1" applyBorder="1" applyAlignment="1">
      <alignment vertical="center"/>
    </xf>
    <xf numFmtId="179" fontId="3" fillId="25" borderId="36" xfId="51" applyNumberFormat="1" applyFont="1" applyFill="1" applyBorder="1" applyAlignment="1">
      <alignment vertical="center"/>
    </xf>
    <xf numFmtId="179" fontId="3" fillId="25" borderId="34" xfId="51" applyNumberFormat="1" applyFont="1" applyFill="1" applyBorder="1" applyAlignment="1">
      <alignment vertical="center"/>
    </xf>
    <xf numFmtId="179" fontId="3" fillId="25" borderId="35" xfId="51" applyNumberFormat="1" applyFont="1" applyFill="1" applyBorder="1" applyAlignment="1">
      <alignment vertical="center"/>
    </xf>
    <xf numFmtId="193" fontId="3" fillId="38" borderId="34" xfId="0" applyNumberFormat="1" applyFont="1" applyFill="1" applyBorder="1" applyAlignment="1">
      <alignment horizontal="right" vertical="center"/>
    </xf>
    <xf numFmtId="193" fontId="3" fillId="38" borderId="105" xfId="0" applyNumberFormat="1" applyFont="1" applyFill="1" applyBorder="1" applyAlignment="1">
      <alignment horizontal="right" vertical="center"/>
    </xf>
    <xf numFmtId="209" fontId="3" fillId="25" borderId="36" xfId="176" applyNumberFormat="1" applyFont="1" applyFill="1" applyBorder="1" applyAlignment="1">
      <alignment vertical="center"/>
    </xf>
    <xf numFmtId="209" fontId="3" fillId="25" borderId="34" xfId="176" applyNumberFormat="1" applyFont="1" applyFill="1" applyBorder="1" applyAlignment="1">
      <alignment vertical="center"/>
    </xf>
    <xf numFmtId="209" fontId="3" fillId="25" borderId="35" xfId="176" applyNumberFormat="1" applyFont="1" applyFill="1" applyBorder="1" applyAlignment="1">
      <alignment vertical="center"/>
    </xf>
    <xf numFmtId="209" fontId="3" fillId="0" borderId="31" xfId="176" applyNumberFormat="1" applyFont="1" applyBorder="1" applyAlignment="1">
      <alignment vertical="center" shrinkToFit="1"/>
    </xf>
    <xf numFmtId="209" fontId="3" fillId="0" borderId="32" xfId="176" applyNumberFormat="1" applyFont="1" applyFill="1" applyBorder="1" applyAlignment="1">
      <alignment vertical="center" shrinkToFit="1"/>
    </xf>
    <xf numFmtId="209" fontId="3" fillId="0" borderId="116" xfId="176" applyNumberFormat="1" applyFont="1" applyFill="1" applyBorder="1" applyAlignment="1">
      <alignment vertical="center" shrinkToFit="1"/>
    </xf>
    <xf numFmtId="209" fontId="3" fillId="0" borderId="117" xfId="176" applyNumberFormat="1" applyFont="1" applyFill="1" applyBorder="1" applyAlignment="1">
      <alignment vertical="center"/>
    </xf>
    <xf numFmtId="209" fontId="3" fillId="38" borderId="34" xfId="176" applyNumberFormat="1" applyFont="1" applyFill="1" applyBorder="1" applyAlignment="1">
      <alignment vertical="center" shrinkToFit="1"/>
    </xf>
    <xf numFmtId="209" fontId="3" fillId="38" borderId="105" xfId="176" applyNumberFormat="1" applyFont="1" applyFill="1" applyBorder="1" applyAlignment="1">
      <alignment vertical="center" shrinkToFit="1"/>
    </xf>
    <xf numFmtId="209" fontId="3" fillId="0" borderId="34" xfId="176" applyNumberFormat="1" applyFont="1" applyFill="1" applyBorder="1" applyAlignment="1">
      <alignment vertical="center"/>
    </xf>
    <xf numFmtId="209" fontId="3" fillId="0" borderId="115" xfId="176" applyNumberFormat="1" applyFont="1" applyBorder="1" applyAlignment="1">
      <alignment vertical="center" shrinkToFit="1"/>
    </xf>
    <xf numFmtId="210" fontId="3" fillId="25" borderId="34" xfId="176" applyNumberFormat="1" applyFont="1" applyFill="1" applyBorder="1" applyAlignment="1">
      <alignment horizontal="right" vertical="center"/>
    </xf>
    <xf numFmtId="210" fontId="3" fillId="25" borderId="35" xfId="176" applyNumberFormat="1" applyFont="1" applyFill="1" applyBorder="1" applyAlignment="1">
      <alignment horizontal="right" vertical="center"/>
    </xf>
    <xf numFmtId="210" fontId="3" fillId="38" borderId="34" xfId="176" applyNumberFormat="1" applyFont="1" applyFill="1" applyBorder="1" applyAlignment="1">
      <alignment horizontal="right" vertical="center" shrinkToFit="1"/>
    </xf>
    <xf numFmtId="210" fontId="3" fillId="38" borderId="105" xfId="176" applyNumberFormat="1" applyFont="1" applyFill="1" applyBorder="1" applyAlignment="1">
      <alignment horizontal="right" vertical="center" shrinkToFit="1"/>
    </xf>
    <xf numFmtId="210" fontId="3" fillId="25" borderId="36" xfId="176" applyNumberFormat="1" applyFont="1" applyFill="1" applyBorder="1" applyAlignment="1">
      <alignment horizontal="right" vertical="center"/>
    </xf>
    <xf numFmtId="210" fontId="3" fillId="38" borderId="62" xfId="176" applyNumberFormat="1" applyFont="1" applyFill="1" applyBorder="1" applyAlignment="1">
      <alignment horizontal="right" vertical="center" shrinkToFit="1"/>
    </xf>
    <xf numFmtId="210" fontId="3" fillId="25" borderId="36" xfId="176" applyNumberFormat="1" applyFont="1" applyFill="1" applyBorder="1" applyAlignment="1">
      <alignment vertical="center"/>
    </xf>
    <xf numFmtId="210" fontId="3" fillId="25" borderId="34" xfId="176" applyNumberFormat="1" applyFont="1" applyFill="1" applyBorder="1" applyAlignment="1">
      <alignment vertical="center"/>
    </xf>
    <xf numFmtId="210" fontId="3" fillId="25" borderId="35" xfId="176" applyNumberFormat="1" applyFont="1" applyFill="1" applyBorder="1" applyAlignment="1">
      <alignment vertical="center"/>
    </xf>
    <xf numFmtId="210" fontId="3" fillId="0" borderId="31" xfId="176" applyNumberFormat="1" applyFont="1" applyBorder="1" applyAlignment="1">
      <alignment vertical="center" shrinkToFit="1"/>
    </xf>
    <xf numFmtId="210" fontId="3" fillId="0" borderId="32" xfId="176" applyNumberFormat="1" applyFont="1" applyFill="1" applyBorder="1" applyAlignment="1">
      <alignment vertical="center" shrinkToFit="1"/>
    </xf>
    <xf numFmtId="210" fontId="3" fillId="0" borderId="117" xfId="176" applyNumberFormat="1" applyFont="1" applyFill="1" applyBorder="1" applyAlignment="1">
      <alignment vertical="center"/>
    </xf>
    <xf numFmtId="210" fontId="3" fillId="0" borderId="34" xfId="176" applyNumberFormat="1" applyFont="1" applyFill="1" applyBorder="1" applyAlignment="1">
      <alignment vertical="center"/>
    </xf>
    <xf numFmtId="210" fontId="3" fillId="38" borderId="34" xfId="176" applyNumberFormat="1" applyFont="1" applyFill="1" applyBorder="1" applyAlignment="1">
      <alignment vertical="center" shrinkToFit="1"/>
    </xf>
    <xf numFmtId="210" fontId="3" fillId="38" borderId="105" xfId="176" applyNumberFormat="1" applyFont="1" applyFill="1" applyBorder="1" applyAlignment="1">
      <alignment vertical="center" shrinkToFit="1"/>
    </xf>
    <xf numFmtId="210" fontId="3" fillId="0" borderId="115" xfId="176" applyNumberFormat="1" applyFont="1" applyBorder="1" applyAlignment="1">
      <alignment vertical="center" shrinkToFit="1"/>
    </xf>
    <xf numFmtId="203" fontId="3" fillId="0" borderId="31" xfId="176" applyNumberFormat="1" applyFont="1" applyBorder="1" applyAlignment="1">
      <alignment vertical="center" shrinkToFit="1"/>
    </xf>
    <xf numFmtId="203" fontId="3" fillId="0" borderId="32" xfId="176" applyNumberFormat="1" applyFont="1" applyFill="1" applyBorder="1" applyAlignment="1">
      <alignment vertical="center" shrinkToFit="1"/>
    </xf>
    <xf numFmtId="203" fontId="3" fillId="0" borderId="117" xfId="176" applyNumberFormat="1" applyFont="1" applyFill="1" applyBorder="1" applyAlignment="1">
      <alignment vertical="center"/>
    </xf>
    <xf numFmtId="203" fontId="3" fillId="0" borderId="115" xfId="176" applyNumberFormat="1" applyFont="1" applyBorder="1" applyAlignment="1">
      <alignment vertical="center" shrinkToFit="1"/>
    </xf>
    <xf numFmtId="1" fontId="5" fillId="25" borderId="26" xfId="0" applyNumberFormat="1" applyFont="1" applyFill="1" applyBorder="1" applyAlignment="1">
      <alignment vertical="center" shrinkToFit="1"/>
    </xf>
    <xf numFmtId="1" fontId="5" fillId="25" borderId="22" xfId="0" applyNumberFormat="1" applyFont="1" applyFill="1" applyBorder="1" applyAlignment="1">
      <alignment vertical="center" shrinkToFit="1"/>
    </xf>
    <xf numFmtId="1" fontId="5" fillId="25" borderId="14" xfId="0" applyNumberFormat="1" applyFont="1" applyFill="1" applyBorder="1" applyAlignment="1">
      <alignment vertical="center" shrinkToFit="1"/>
    </xf>
    <xf numFmtId="1" fontId="5" fillId="0" borderId="26" xfId="0" applyNumberFormat="1" applyFont="1" applyBorder="1" applyAlignment="1">
      <alignment vertical="center" shrinkToFit="1"/>
    </xf>
    <xf numFmtId="1" fontId="5" fillId="0" borderId="59" xfId="0" applyNumberFormat="1" applyFont="1" applyBorder="1" applyAlignment="1">
      <alignment vertical="center" shrinkToFit="1"/>
    </xf>
    <xf numFmtId="1" fontId="5" fillId="0" borderId="23"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1" xfId="0" applyNumberFormat="1" applyFont="1" applyBorder="1" applyAlignment="1">
      <alignment vertical="center" shrinkToFit="1"/>
    </xf>
    <xf numFmtId="1" fontId="5" fillId="0" borderId="138" xfId="0" applyNumberFormat="1" applyFont="1" applyBorder="1" applyAlignment="1">
      <alignment vertical="center" shrinkToFit="1"/>
    </xf>
    <xf numFmtId="1" fontId="5" fillId="25" borderId="48" xfId="0" applyNumberFormat="1" applyFont="1" applyFill="1" applyBorder="1" applyAlignment="1">
      <alignment vertical="center" shrinkToFit="1"/>
    </xf>
    <xf numFmtId="1" fontId="5" fillId="25" borderId="30" xfId="0" applyNumberFormat="1" applyFont="1" applyFill="1" applyBorder="1" applyAlignment="1">
      <alignment vertical="center" shrinkToFit="1"/>
    </xf>
    <xf numFmtId="1" fontId="5" fillId="0" borderId="22" xfId="0" applyNumberFormat="1" applyFont="1" applyBorder="1" applyAlignment="1">
      <alignment vertical="center" shrinkToFit="1"/>
    </xf>
    <xf numFmtId="1" fontId="5" fillId="0" borderId="14" xfId="0" applyNumberFormat="1" applyFont="1" applyBorder="1" applyAlignment="1">
      <alignment vertical="center" shrinkToFit="1"/>
    </xf>
    <xf numFmtId="1" fontId="5" fillId="0" borderId="48" xfId="0" applyNumberFormat="1" applyFont="1" applyBorder="1" applyAlignment="1">
      <alignment vertical="center" shrinkToFit="1"/>
    </xf>
    <xf numFmtId="1" fontId="5" fillId="0" borderId="30" xfId="0" applyNumberFormat="1" applyFont="1" applyBorder="1" applyAlignment="1">
      <alignment vertical="center" shrinkToFit="1"/>
    </xf>
    <xf numFmtId="1" fontId="5" fillId="0" borderId="110" xfId="0" applyNumberFormat="1" applyFont="1" applyBorder="1" applyAlignment="1">
      <alignment vertical="center" shrinkToFit="1"/>
    </xf>
    <xf numFmtId="1" fontId="5" fillId="25" borderId="10" xfId="0" applyNumberFormat="1" applyFont="1" applyFill="1" applyBorder="1" applyAlignment="1">
      <alignment vertical="center" shrinkToFit="1"/>
    </xf>
    <xf numFmtId="1" fontId="5" fillId="25" borderId="78" xfId="0" applyNumberFormat="1" applyFont="1" applyFill="1" applyBorder="1" applyAlignment="1">
      <alignment vertical="center" shrinkToFit="1"/>
    </xf>
    <xf numFmtId="1" fontId="5" fillId="25" borderId="44" xfId="0" applyNumberFormat="1" applyFont="1" applyFill="1" applyBorder="1" applyAlignment="1">
      <alignment vertical="center" shrinkToFit="1"/>
    </xf>
    <xf numFmtId="1" fontId="5" fillId="25" borderId="92" xfId="0" applyNumberFormat="1" applyFont="1" applyFill="1" applyBorder="1" applyAlignment="1">
      <alignment vertical="center" shrinkToFit="1"/>
    </xf>
    <xf numFmtId="1" fontId="5" fillId="25" borderId="47" xfId="0" applyNumberFormat="1" applyFont="1" applyFill="1" applyBorder="1" applyAlignment="1">
      <alignment vertical="center" shrinkToFit="1"/>
    </xf>
    <xf numFmtId="1" fontId="5" fillId="0" borderId="148" xfId="0" applyNumberFormat="1" applyFont="1" applyBorder="1" applyAlignment="1">
      <alignment vertical="center" shrinkToFit="1"/>
    </xf>
    <xf numFmtId="1" fontId="5" fillId="0" borderId="146" xfId="0" applyNumberFormat="1" applyFont="1" applyBorder="1" applyAlignment="1">
      <alignment vertical="center" shrinkToFit="1"/>
    </xf>
    <xf numFmtId="1" fontId="5" fillId="0" borderId="78" xfId="0" applyNumberFormat="1" applyFont="1" applyBorder="1" applyAlignment="1">
      <alignment vertical="center" shrinkToFit="1"/>
    </xf>
    <xf numFmtId="1" fontId="5" fillId="0" borderId="44" xfId="0" applyNumberFormat="1" applyFont="1" applyBorder="1" applyAlignment="1">
      <alignment vertical="center" shrinkToFit="1"/>
    </xf>
    <xf numFmtId="1" fontId="5" fillId="0" borderId="136" xfId="0" applyNumberFormat="1" applyFont="1" applyBorder="1" applyAlignment="1">
      <alignment vertical="center" shrinkToFit="1"/>
    </xf>
    <xf numFmtId="1" fontId="5" fillId="0" borderId="135" xfId="0" applyNumberFormat="1" applyFont="1" applyBorder="1" applyAlignment="1">
      <alignment vertical="center" shrinkToFit="1"/>
    </xf>
    <xf numFmtId="1" fontId="5" fillId="0" borderId="145" xfId="0" applyNumberFormat="1" applyFont="1" applyBorder="1" applyAlignment="1">
      <alignment vertical="center" shrinkToFit="1"/>
    </xf>
    <xf numFmtId="1" fontId="5" fillId="25" borderId="23" xfId="0" applyNumberFormat="1" applyFont="1" applyFill="1" applyBorder="1" applyAlignment="1" applyProtection="1">
      <alignment vertical="center" shrinkToFit="1"/>
    </xf>
    <xf numFmtId="1" fontId="5" fillId="25" borderId="14" xfId="0" applyNumberFormat="1" applyFont="1" applyFill="1" applyBorder="1" applyAlignment="1" applyProtection="1">
      <alignment vertical="center" shrinkToFit="1"/>
    </xf>
    <xf numFmtId="1" fontId="5" fillId="25" borderId="30" xfId="0" applyNumberFormat="1" applyFont="1" applyFill="1" applyBorder="1" applyAlignment="1" applyProtection="1">
      <alignment vertical="center" shrinkToFit="1"/>
    </xf>
    <xf numFmtId="1" fontId="5" fillId="25" borderId="59" xfId="0" applyNumberFormat="1" applyFont="1" applyFill="1" applyBorder="1" applyAlignment="1" applyProtection="1">
      <alignment vertical="center" shrinkToFit="1"/>
    </xf>
    <xf numFmtId="1" fontId="5" fillId="25" borderId="47" xfId="0" applyNumberFormat="1" applyFont="1" applyFill="1" applyBorder="1" applyAlignment="1" applyProtection="1">
      <alignment vertical="center" shrinkToFit="1"/>
    </xf>
    <xf numFmtId="1" fontId="5" fillId="25" borderId="60" xfId="0" applyNumberFormat="1" applyFont="1" applyFill="1" applyBorder="1" applyAlignment="1" applyProtection="1">
      <alignment vertical="center" shrinkToFit="1"/>
    </xf>
    <xf numFmtId="1" fontId="5" fillId="0" borderId="147" xfId="0" applyNumberFormat="1" applyFont="1" applyBorder="1" applyAlignment="1">
      <alignment vertical="center" shrinkToFit="1"/>
    </xf>
    <xf numFmtId="1" fontId="5" fillId="0" borderId="149" xfId="0" applyNumberFormat="1" applyFont="1" applyBorder="1" applyAlignment="1">
      <alignment vertical="center" shrinkToFit="1"/>
    </xf>
    <xf numFmtId="1" fontId="5" fillId="0" borderId="23" xfId="0" applyNumberFormat="1" applyFont="1" applyFill="1" applyBorder="1" applyAlignment="1">
      <alignment horizontal="right" vertical="center" shrinkToFit="1"/>
    </xf>
    <xf numFmtId="1" fontId="5" fillId="0" borderId="15" xfId="0" applyNumberFormat="1" applyFont="1" applyFill="1" applyBorder="1" applyAlignment="1">
      <alignment horizontal="right" vertical="center" shrinkToFit="1"/>
    </xf>
    <xf numFmtId="179" fontId="5" fillId="37" borderId="23" xfId="0" applyNumberFormat="1" applyFont="1" applyFill="1" applyBorder="1" applyAlignment="1">
      <alignment vertical="center" shrinkToFit="1"/>
    </xf>
    <xf numFmtId="177" fontId="5" fillId="37" borderId="23" xfId="0" applyNumberFormat="1" applyFont="1" applyFill="1" applyBorder="1" applyAlignment="1">
      <alignment vertical="center" shrinkToFit="1"/>
    </xf>
    <xf numFmtId="177" fontId="5" fillId="37" borderId="15" xfId="0" applyNumberFormat="1" applyFont="1" applyFill="1" applyBorder="1" applyAlignment="1">
      <alignment vertical="center" shrinkToFit="1"/>
    </xf>
    <xf numFmtId="2" fontId="5" fillId="37" borderId="23" xfId="0" applyNumberFormat="1" applyFont="1" applyFill="1" applyBorder="1" applyAlignment="1">
      <alignment vertical="center" shrinkToFit="1"/>
    </xf>
    <xf numFmtId="3" fontId="5" fillId="37" borderId="23" xfId="0" applyNumberFormat="1" applyFont="1" applyFill="1" applyBorder="1" applyAlignment="1">
      <alignment vertical="center" shrinkToFit="1"/>
    </xf>
    <xf numFmtId="3" fontId="5" fillId="37" borderId="15" xfId="0" applyNumberFormat="1" applyFont="1" applyFill="1" applyBorder="1" applyAlignment="1">
      <alignment vertical="center" shrinkToFit="1"/>
    </xf>
    <xf numFmtId="179" fontId="5" fillId="0" borderId="111" xfId="0" applyNumberFormat="1" applyFont="1" applyBorder="1" applyAlignment="1">
      <alignment vertical="center" shrinkToFit="1"/>
    </xf>
    <xf numFmtId="179" fontId="5" fillId="0" borderId="138" xfId="0" applyNumberFormat="1" applyFont="1" applyBorder="1" applyAlignment="1">
      <alignment vertical="center" shrinkToFit="1"/>
    </xf>
    <xf numFmtId="179" fontId="5" fillId="0" borderId="147" xfId="0" applyNumberFormat="1" applyFont="1" applyBorder="1" applyAlignment="1">
      <alignment vertical="center" shrinkToFit="1"/>
    </xf>
    <xf numFmtId="179" fontId="5" fillId="0" borderId="148" xfId="0" applyNumberFormat="1" applyFont="1" applyBorder="1" applyAlignment="1">
      <alignment vertical="center" shrinkToFit="1"/>
    </xf>
    <xf numFmtId="177" fontId="5" fillId="0" borderId="111" xfId="0" applyNumberFormat="1" applyFont="1" applyBorder="1" applyAlignment="1">
      <alignment vertical="center" shrinkToFit="1"/>
    </xf>
    <xf numFmtId="177" fontId="5" fillId="0" borderId="136" xfId="0" applyNumberFormat="1" applyFont="1" applyBorder="1" applyAlignment="1">
      <alignment vertical="center" shrinkToFit="1"/>
    </xf>
    <xf numFmtId="177" fontId="5" fillId="0" borderId="135" xfId="0" applyNumberFormat="1" applyFont="1" applyBorder="1" applyAlignment="1">
      <alignment vertical="center" shrinkToFit="1"/>
    </xf>
    <xf numFmtId="177" fontId="5" fillId="0" borderId="110" xfId="0" applyNumberFormat="1" applyFont="1" applyBorder="1" applyAlignment="1">
      <alignment vertical="center" shrinkToFit="1"/>
    </xf>
    <xf numFmtId="177" fontId="5" fillId="25" borderId="92" xfId="0" applyNumberFormat="1" applyFont="1" applyFill="1" applyBorder="1" applyAlignment="1">
      <alignment vertical="center" shrinkToFit="1"/>
    </xf>
    <xf numFmtId="177" fontId="5" fillId="0" borderId="145" xfId="0" applyNumberFormat="1" applyFont="1" applyBorder="1" applyAlignment="1">
      <alignment vertical="center" shrinkToFit="1"/>
    </xf>
    <xf numFmtId="177" fontId="5" fillId="0" borderId="146" xfId="0" applyNumberFormat="1" applyFont="1" applyBorder="1" applyAlignment="1">
      <alignment vertical="center" shrinkToFit="1"/>
    </xf>
    <xf numFmtId="177" fontId="5" fillId="0" borderId="23" xfId="0" applyNumberFormat="1" applyFont="1" applyBorder="1">
      <alignment vertical="center"/>
    </xf>
    <xf numFmtId="177" fontId="5" fillId="0" borderId="111" xfId="0" applyNumberFormat="1" applyFont="1" applyBorder="1" applyAlignment="1">
      <alignment vertical="center" wrapText="1" shrinkToFit="1"/>
    </xf>
    <xf numFmtId="177" fontId="5" fillId="0" borderId="136" xfId="0" applyNumberFormat="1" applyFont="1" applyBorder="1" applyAlignment="1">
      <alignment vertical="center" wrapText="1" shrinkToFit="1"/>
    </xf>
    <xf numFmtId="177" fontId="5" fillId="0" borderId="0" xfId="0" applyNumberFormat="1" applyFont="1">
      <alignment vertical="center"/>
    </xf>
    <xf numFmtId="177" fontId="5" fillId="0" borderId="135" xfId="0" applyNumberFormat="1" applyFont="1" applyBorder="1" applyAlignment="1">
      <alignment vertical="center" wrapText="1" shrinkToFit="1"/>
    </xf>
    <xf numFmtId="177" fontId="5" fillId="0" borderId="110" xfId="0" applyNumberFormat="1" applyFont="1" applyBorder="1" applyAlignment="1">
      <alignment vertical="center" wrapText="1" shrinkToFit="1"/>
    </xf>
    <xf numFmtId="177" fontId="56" fillId="0" borderId="135" xfId="0" applyNumberFormat="1" applyFont="1" applyBorder="1" applyAlignment="1">
      <alignment vertical="center" wrapText="1" shrinkToFit="1"/>
    </xf>
    <xf numFmtId="177" fontId="56" fillId="0" borderId="136" xfId="0" applyNumberFormat="1" applyFont="1" applyBorder="1" applyAlignment="1">
      <alignment vertical="center" wrapText="1" shrinkToFit="1"/>
    </xf>
    <xf numFmtId="177" fontId="5" fillId="0" borderId="145" xfId="0" applyNumberFormat="1" applyFont="1" applyBorder="1" applyAlignment="1">
      <alignment vertical="center" wrapText="1" shrinkToFit="1"/>
    </xf>
    <xf numFmtId="177" fontId="5" fillId="0" borderId="146" xfId="0" applyNumberFormat="1" applyFont="1" applyBorder="1" applyAlignment="1">
      <alignment vertical="center" wrapText="1" shrinkToFit="1"/>
    </xf>
    <xf numFmtId="206" fontId="5" fillId="25" borderId="22" xfId="0" applyNumberFormat="1" applyFont="1" applyFill="1" applyBorder="1" applyAlignment="1">
      <alignment horizontal="right" vertical="center" shrinkToFit="1"/>
    </xf>
    <xf numFmtId="206" fontId="5" fillId="25" borderId="14" xfId="0" applyNumberFormat="1" applyFont="1" applyFill="1" applyBorder="1" applyAlignment="1">
      <alignment horizontal="right" vertical="center" shrinkToFit="1"/>
    </xf>
    <xf numFmtId="206" fontId="5" fillId="29" borderId="14" xfId="0" applyNumberFormat="1" applyFont="1" applyFill="1" applyBorder="1" applyAlignment="1">
      <alignment horizontal="right" vertical="center" shrinkToFit="1"/>
    </xf>
    <xf numFmtId="206" fontId="5" fillId="0" borderId="44" xfId="0" applyNumberFormat="1" applyFont="1" applyBorder="1" applyAlignment="1">
      <alignment horizontal="right" vertical="center" shrinkToFit="1"/>
    </xf>
    <xf numFmtId="206" fontId="5" fillId="0" borderId="14" xfId="0" applyNumberFormat="1" applyFont="1" applyBorder="1" applyAlignment="1">
      <alignment horizontal="right" vertical="center" shrinkToFit="1"/>
    </xf>
    <xf numFmtId="206" fontId="5" fillId="0" borderId="30" xfId="0" applyNumberFormat="1" applyFont="1" applyBorder="1" applyAlignment="1">
      <alignment horizontal="right" vertical="center" shrinkToFit="1"/>
    </xf>
    <xf numFmtId="179" fontId="3" fillId="0" borderId="86" xfId="151" applyNumberFormat="1" applyFont="1" applyBorder="1" applyAlignment="1" applyProtection="1">
      <alignment horizontal="center" vertical="center"/>
      <protection locked="0"/>
    </xf>
    <xf numFmtId="179" fontId="3" fillId="0" borderId="31" xfId="151" applyNumberFormat="1" applyFont="1" applyBorder="1" applyAlignment="1" applyProtection="1">
      <alignment horizontal="center" vertical="center"/>
      <protection locked="0"/>
    </xf>
    <xf numFmtId="179" fontId="3" fillId="0" borderId="83" xfId="151" applyNumberFormat="1" applyFont="1" applyBorder="1" applyAlignment="1" applyProtection="1">
      <alignment horizontal="center" vertical="center"/>
      <protection locked="0"/>
    </xf>
    <xf numFmtId="179" fontId="3" fillId="0" borderId="32" xfId="151" applyNumberFormat="1" applyFont="1" applyBorder="1" applyAlignment="1" applyProtection="1">
      <alignment horizontal="center" vertical="center"/>
      <protection locked="0"/>
    </xf>
    <xf numFmtId="179" fontId="3" fillId="0" borderId="87" xfId="151" applyNumberFormat="1" applyFont="1" applyBorder="1" applyAlignment="1" applyProtection="1">
      <alignment horizontal="center" vertical="center"/>
      <protection locked="0"/>
    </xf>
    <xf numFmtId="179" fontId="3" fillId="0" borderId="42" xfId="151" applyNumberFormat="1" applyFont="1" applyBorder="1" applyAlignment="1" applyProtection="1">
      <alignment horizontal="center" vertical="center"/>
      <protection locked="0"/>
    </xf>
    <xf numFmtId="179" fontId="3" fillId="0" borderId="34" xfId="179" applyNumberFormat="1" applyFont="1" applyBorder="1" applyAlignment="1" applyProtection="1">
      <alignment horizontal="center" vertical="center"/>
      <protection locked="0"/>
    </xf>
    <xf numFmtId="179" fontId="3" fillId="0" borderId="18" xfId="179" applyNumberFormat="1" applyFont="1" applyBorder="1" applyAlignment="1" applyProtection="1">
      <alignment horizontal="center" vertical="center"/>
      <protection locked="0"/>
    </xf>
    <xf numFmtId="179" fontId="3" fillId="0" borderId="68" xfId="179" applyNumberFormat="1" applyFont="1" applyBorder="1" applyAlignment="1" applyProtection="1">
      <alignment horizontal="center" vertical="center"/>
      <protection locked="0"/>
    </xf>
    <xf numFmtId="179" fontId="3" fillId="28" borderId="82" xfId="151" applyNumberFormat="1" applyFont="1" applyFill="1" applyBorder="1" applyAlignment="1" applyProtection="1">
      <alignment horizontal="center" vertical="center"/>
      <protection locked="0"/>
    </xf>
    <xf numFmtId="179" fontId="3" fillId="28" borderId="84" xfId="151" applyNumberFormat="1" applyFont="1" applyFill="1" applyBorder="1" applyAlignment="1" applyProtection="1">
      <alignment horizontal="center" vertical="center"/>
      <protection locked="0"/>
    </xf>
    <xf numFmtId="179" fontId="3" fillId="0" borderId="43" xfId="151" applyNumberFormat="1" applyFont="1" applyBorder="1" applyAlignment="1" applyProtection="1">
      <alignment horizontal="center" vertical="center"/>
      <protection locked="0"/>
    </xf>
    <xf numFmtId="179" fontId="3" fillId="28" borderId="85" xfId="151" applyNumberFormat="1" applyFont="1" applyFill="1" applyBorder="1" applyAlignment="1" applyProtection="1">
      <alignment horizontal="center" vertical="center"/>
      <protection locked="0"/>
    </xf>
    <xf numFmtId="179" fontId="3" fillId="0" borderId="91" xfId="151" applyNumberFormat="1" applyFont="1" applyBorder="1" applyAlignment="1" applyProtection="1">
      <alignment horizontal="center" vertical="center"/>
      <protection locked="0"/>
    </xf>
    <xf numFmtId="179" fontId="3" fillId="0" borderId="35" xfId="179" applyNumberFormat="1" applyFont="1" applyBorder="1" applyAlignment="1" applyProtection="1">
      <alignment horizontal="center" vertical="center"/>
      <protection locked="0"/>
    </xf>
    <xf numFmtId="179" fontId="3" fillId="0" borderId="71" xfId="179" applyNumberFormat="1" applyFont="1" applyBorder="1" applyAlignment="1" applyProtection="1">
      <alignment horizontal="center" vertical="center"/>
      <protection locked="0"/>
    </xf>
    <xf numFmtId="179" fontId="3" fillId="0" borderId="57" xfId="179" applyNumberFormat="1" applyFont="1" applyBorder="1" applyAlignment="1" applyProtection="1">
      <alignment horizontal="center" vertical="center"/>
      <protection locked="0"/>
    </xf>
    <xf numFmtId="179" fontId="3" fillId="0" borderId="32" xfId="179" applyNumberFormat="1" applyFont="1" applyBorder="1" applyAlignment="1" applyProtection="1">
      <alignment horizontal="center" vertical="center"/>
      <protection locked="0"/>
    </xf>
    <xf numFmtId="179" fontId="3" fillId="0" borderId="13" xfId="179" applyNumberFormat="1" applyFont="1" applyBorder="1" applyAlignment="1" applyProtection="1">
      <alignment horizontal="center" vertical="center"/>
      <protection locked="0"/>
    </xf>
    <xf numFmtId="179" fontId="3" fillId="0" borderId="83" xfId="179" applyNumberFormat="1" applyFont="1" applyBorder="1" applyAlignment="1" applyProtection="1">
      <alignment horizontal="center" vertical="center"/>
      <protection locked="0"/>
    </xf>
    <xf numFmtId="179" fontId="3" fillId="0" borderId="36" xfId="179" applyNumberFormat="1" applyFont="1" applyBorder="1" applyAlignment="1" applyProtection="1">
      <alignment horizontal="center" vertical="center"/>
      <protection locked="0"/>
    </xf>
    <xf numFmtId="179" fontId="3" fillId="0" borderId="41" xfId="179" applyNumberFormat="1" applyFont="1" applyBorder="1" applyAlignment="1" applyProtection="1">
      <alignment horizontal="center" vertical="center"/>
      <protection locked="0"/>
    </xf>
    <xf numFmtId="179" fontId="3" fillId="0" borderId="58" xfId="179" applyNumberFormat="1" applyFont="1" applyBorder="1" applyAlignment="1" applyProtection="1">
      <alignment horizontal="center" vertical="center"/>
      <protection locked="0"/>
    </xf>
    <xf numFmtId="179" fontId="3" fillId="0" borderId="84" xfId="179" applyNumberFormat="1" applyFont="1" applyBorder="1" applyAlignment="1" applyProtection="1">
      <alignment horizontal="center" vertical="center"/>
      <protection locked="0"/>
    </xf>
    <xf numFmtId="179" fontId="3" fillId="0" borderId="42" xfId="179" applyNumberFormat="1" applyFont="1" applyBorder="1" applyAlignment="1" applyProtection="1">
      <alignment horizontal="center" vertical="center"/>
      <protection locked="0"/>
    </xf>
    <xf numFmtId="179" fontId="3" fillId="0" borderId="88" xfId="179" applyNumberFormat="1" applyFont="1" applyBorder="1" applyAlignment="1" applyProtection="1">
      <alignment horizontal="center" vertical="center"/>
      <protection locked="0"/>
    </xf>
    <xf numFmtId="179" fontId="3" fillId="0" borderId="87" xfId="179" applyNumberFormat="1" applyFont="1" applyBorder="1" applyAlignment="1" applyProtection="1">
      <alignment horizontal="center" vertical="center"/>
      <protection locked="0"/>
    </xf>
    <xf numFmtId="179" fontId="3" fillId="0" borderId="31" xfId="154" applyNumberFormat="1" applyFont="1" applyBorder="1" applyAlignment="1" applyProtection="1">
      <alignment horizontal="center" vertical="center"/>
      <protection locked="0"/>
    </xf>
    <xf numFmtId="179" fontId="3" fillId="28" borderId="82" xfId="154" applyNumberFormat="1" applyFont="1" applyFill="1" applyBorder="1" applyAlignment="1" applyProtection="1">
      <alignment horizontal="center" vertical="center"/>
      <protection locked="0"/>
    </xf>
    <xf numFmtId="179" fontId="3" fillId="0" borderId="86" xfId="154" applyNumberFormat="1" applyFont="1" applyBorder="1" applyAlignment="1" applyProtection="1">
      <alignment horizontal="center" vertical="center"/>
      <protection locked="0"/>
    </xf>
    <xf numFmtId="179" fontId="3" fillId="0" borderId="32" xfId="154" applyNumberFormat="1" applyFont="1" applyBorder="1" applyAlignment="1" applyProtection="1">
      <alignment horizontal="center" vertical="center"/>
      <protection locked="0"/>
    </xf>
    <xf numFmtId="179" fontId="3" fillId="28" borderId="84" xfId="154" applyNumberFormat="1" applyFont="1" applyFill="1" applyBorder="1" applyAlignment="1" applyProtection="1">
      <alignment horizontal="center" vertical="center"/>
      <protection locked="0"/>
    </xf>
    <xf numFmtId="179" fontId="3" fillId="0" borderId="83" xfId="154" applyNumberFormat="1" applyFont="1" applyBorder="1" applyAlignment="1" applyProtection="1">
      <alignment horizontal="center" vertical="center"/>
      <protection locked="0"/>
    </xf>
    <xf numFmtId="179" fontId="3" fillId="0" borderId="43" xfId="154" applyNumberFormat="1" applyFont="1" applyBorder="1" applyAlignment="1" applyProtection="1">
      <alignment horizontal="center" vertical="center"/>
      <protection locked="0"/>
    </xf>
    <xf numFmtId="179" fontId="3" fillId="0" borderId="91" xfId="154" applyNumberFormat="1" applyFont="1" applyBorder="1" applyAlignment="1" applyProtection="1">
      <alignment horizontal="center" vertical="center"/>
      <protection locked="0"/>
    </xf>
    <xf numFmtId="179" fontId="3" fillId="0" borderId="84" xfId="154" applyNumberFormat="1" applyFont="1" applyBorder="1" applyAlignment="1" applyProtection="1">
      <alignment horizontal="center" vertical="center"/>
      <protection locked="0"/>
    </xf>
    <xf numFmtId="179" fontId="3" fillId="0" borderId="85" xfId="154" applyNumberFormat="1" applyFont="1" applyBorder="1" applyAlignment="1" applyProtection="1">
      <alignment horizontal="center" vertical="center"/>
      <protection locked="0"/>
    </xf>
    <xf numFmtId="179" fontId="3" fillId="0" borderId="77" xfId="179" applyNumberFormat="1" applyFont="1" applyBorder="1" applyAlignment="1" applyProtection="1">
      <alignment horizontal="center" vertical="center"/>
      <protection locked="0"/>
    </xf>
    <xf numFmtId="179" fontId="3" fillId="0" borderId="90" xfId="179" applyNumberFormat="1" applyFont="1" applyBorder="1" applyAlignment="1" applyProtection="1">
      <alignment horizontal="center" vertical="center"/>
      <protection locked="0"/>
    </xf>
    <xf numFmtId="179" fontId="3" fillId="0" borderId="92" xfId="179" applyNumberFormat="1" applyFont="1" applyBorder="1" applyAlignment="1" applyProtection="1">
      <alignment horizontal="center" vertical="center"/>
      <protection locked="0"/>
    </xf>
    <xf numFmtId="179" fontId="3" fillId="0" borderId="47" xfId="179" applyNumberFormat="1" applyFont="1" applyBorder="1" applyAlignment="1" applyProtection="1">
      <alignment horizontal="center" vertical="center"/>
      <protection locked="0"/>
    </xf>
    <xf numFmtId="179" fontId="3" fillId="0" borderId="43" xfId="179" applyNumberFormat="1" applyFont="1" applyBorder="1" applyAlignment="1" applyProtection="1">
      <alignment horizontal="center" vertical="center"/>
      <protection locked="0"/>
    </xf>
    <xf numFmtId="179" fontId="3" fillId="0" borderId="85" xfId="179" applyNumberFormat="1" applyFont="1" applyBorder="1" applyAlignment="1" applyProtection="1">
      <alignment horizontal="center" vertical="center"/>
      <protection locked="0"/>
    </xf>
    <xf numFmtId="179" fontId="3" fillId="0" borderId="60" xfId="179" applyNumberFormat="1" applyFont="1" applyBorder="1" applyAlignment="1" applyProtection="1">
      <alignment horizontal="center" vertical="center"/>
      <protection locked="0"/>
    </xf>
    <xf numFmtId="179" fontId="3" fillId="0" borderId="80" xfId="179" applyNumberFormat="1" applyFont="1" applyBorder="1" applyAlignment="1" applyProtection="1">
      <alignment horizontal="center" vertical="center"/>
      <protection locked="0"/>
    </xf>
    <xf numFmtId="179" fontId="3" fillId="0" borderId="89" xfId="179" applyNumberFormat="1" applyFont="1" applyBorder="1" applyAlignment="1" applyProtection="1">
      <alignment horizontal="center" vertical="center"/>
      <protection locked="0"/>
    </xf>
    <xf numFmtId="179" fontId="3" fillId="0" borderId="13" xfId="179" applyNumberFormat="1" applyFont="1" applyBorder="1" applyAlignment="1" applyProtection="1">
      <alignment horizontal="center" vertical="center" shrinkToFit="1"/>
      <protection locked="0"/>
    </xf>
    <xf numFmtId="179" fontId="3" fillId="0" borderId="24" xfId="179" applyNumberFormat="1" applyFont="1" applyBorder="1" applyAlignment="1" applyProtection="1">
      <alignment horizontal="center" vertical="center"/>
      <protection locked="0"/>
    </xf>
    <xf numFmtId="179" fontId="3" fillId="0" borderId="91" xfId="179" applyNumberFormat="1" applyFont="1" applyBorder="1" applyAlignment="1" applyProtection="1">
      <alignment horizontal="center" vertical="center"/>
      <protection locked="0"/>
    </xf>
    <xf numFmtId="179" fontId="3" fillId="0" borderId="81" xfId="179" applyNumberFormat="1" applyFont="1" applyBorder="1" applyAlignment="1" applyProtection="1">
      <alignment horizontal="center" vertical="center"/>
      <protection locked="0"/>
    </xf>
    <xf numFmtId="0" fontId="3" fillId="0" borderId="18" xfId="178" applyFont="1" applyBorder="1" applyAlignment="1">
      <alignment vertical="center"/>
    </xf>
    <xf numFmtId="0" fontId="3" fillId="0" borderId="46" xfId="178" applyFont="1" applyBorder="1" applyAlignment="1">
      <alignment horizontal="center" vertical="center"/>
    </xf>
    <xf numFmtId="182" fontId="3" fillId="0" borderId="18" xfId="178" applyNumberFormat="1" applyFont="1" applyBorder="1" applyAlignment="1" applyProtection="1">
      <alignment horizontal="center" vertical="center"/>
      <protection locked="0"/>
    </xf>
    <xf numFmtId="182" fontId="3" fillId="0" borderId="34" xfId="178" applyNumberFormat="1" applyFont="1" applyBorder="1" applyAlignment="1" applyProtection="1">
      <alignment horizontal="center" vertical="center"/>
      <protection locked="0"/>
    </xf>
    <xf numFmtId="0" fontId="3" fillId="0" borderId="46" xfId="178" applyFont="1" applyBorder="1" applyAlignment="1">
      <alignment horizontal="right" vertical="center"/>
    </xf>
    <xf numFmtId="0" fontId="3" fillId="0" borderId="18" xfId="178" applyNumberFormat="1" applyFont="1" applyBorder="1" applyAlignment="1" applyProtection="1">
      <alignment horizontal="center" vertical="center"/>
      <protection locked="0"/>
    </xf>
    <xf numFmtId="0" fontId="3" fillId="0" borderId="34" xfId="178" applyNumberFormat="1" applyFont="1" applyBorder="1" applyAlignment="1" applyProtection="1">
      <alignment horizontal="center" vertical="center"/>
      <protection locked="0"/>
    </xf>
    <xf numFmtId="189" fontId="3" fillId="0" borderId="18" xfId="178" applyNumberFormat="1" applyFont="1" applyBorder="1" applyAlignment="1" applyProtection="1">
      <alignment horizontal="center" vertical="center"/>
      <protection locked="0"/>
    </xf>
    <xf numFmtId="189" fontId="3" fillId="0" borderId="34" xfId="178" applyNumberFormat="1" applyFont="1" applyBorder="1" applyAlignment="1" applyProtection="1">
      <alignment horizontal="center" vertical="center"/>
      <protection locked="0"/>
    </xf>
    <xf numFmtId="0" fontId="3" fillId="0" borderId="34" xfId="178" applyFont="1" applyBorder="1" applyAlignment="1" applyProtection="1">
      <alignment horizontal="center" vertical="center"/>
      <protection locked="0"/>
    </xf>
    <xf numFmtId="187" fontId="3" fillId="0" borderId="34" xfId="178" applyNumberFormat="1" applyFont="1" applyBorder="1" applyAlignment="1" applyProtection="1">
      <alignment horizontal="center" vertical="center"/>
      <protection locked="0"/>
    </xf>
    <xf numFmtId="1" fontId="5" fillId="25" borderId="26" xfId="0" applyNumberFormat="1" applyFont="1" applyFill="1" applyBorder="1" applyAlignment="1">
      <alignment horizontal="right" vertical="center" shrinkToFit="1"/>
    </xf>
    <xf numFmtId="1" fontId="5" fillId="25" borderId="22" xfId="0" applyNumberFormat="1" applyFont="1" applyFill="1" applyBorder="1" applyAlignment="1">
      <alignment horizontal="right" vertical="center" shrinkToFit="1"/>
    </xf>
    <xf numFmtId="1" fontId="5" fillId="25" borderId="14" xfId="0" applyNumberFormat="1" applyFont="1" applyFill="1" applyBorder="1" applyAlignment="1">
      <alignment horizontal="right" vertical="center" shrinkToFit="1"/>
    </xf>
    <xf numFmtId="1" fontId="5" fillId="29" borderId="23" xfId="0" applyNumberFormat="1" applyFont="1" applyFill="1" applyBorder="1" applyAlignment="1">
      <alignment horizontal="right" vertical="center" shrinkToFit="1"/>
    </xf>
    <xf numFmtId="1" fontId="5" fillId="29" borderId="14" xfId="0" applyNumberFormat="1" applyFont="1" applyFill="1" applyBorder="1" applyAlignment="1">
      <alignment horizontal="right" vertical="center" shrinkToFit="1"/>
    </xf>
    <xf numFmtId="1" fontId="5" fillId="0" borderId="78" xfId="0" applyNumberFormat="1" applyFont="1" applyBorder="1" applyAlignment="1">
      <alignment horizontal="right" vertical="center" shrinkToFit="1"/>
    </xf>
    <xf numFmtId="1" fontId="5" fillId="0" borderId="44" xfId="0" applyNumberFormat="1" applyFont="1" applyBorder="1" applyAlignment="1">
      <alignment horizontal="right" vertical="center" shrinkToFit="1"/>
    </xf>
    <xf numFmtId="1" fontId="5" fillId="0" borderId="23" xfId="0" applyNumberFormat="1" applyFont="1" applyBorder="1" applyAlignment="1">
      <alignment horizontal="right" vertical="center" shrinkToFit="1"/>
    </xf>
    <xf numFmtId="1" fontId="5" fillId="0" borderId="14" xfId="0" applyNumberFormat="1" applyFont="1" applyBorder="1" applyAlignment="1">
      <alignment horizontal="right" vertical="center" shrinkToFit="1"/>
    </xf>
    <xf numFmtId="1" fontId="5" fillId="0" borderId="48" xfId="0" applyNumberFormat="1" applyFont="1" applyBorder="1" applyAlignment="1">
      <alignment horizontal="right" vertical="center" shrinkToFit="1"/>
    </xf>
    <xf numFmtId="1" fontId="5" fillId="0" borderId="30" xfId="0" applyNumberFormat="1" applyFont="1" applyBorder="1" applyAlignment="1">
      <alignment horizontal="right" vertical="center" shrinkToFit="1"/>
    </xf>
    <xf numFmtId="179" fontId="5" fillId="0" borderId="136" xfId="0" applyNumberFormat="1" applyFont="1" applyBorder="1" applyAlignment="1">
      <alignment vertical="center" shrinkToFit="1"/>
    </xf>
    <xf numFmtId="179" fontId="5" fillId="0" borderId="135" xfId="0" applyNumberFormat="1" applyFont="1" applyBorder="1" applyAlignment="1">
      <alignment vertical="center" shrinkToFit="1"/>
    </xf>
    <xf numFmtId="179" fontId="5" fillId="0" borderId="110" xfId="0" applyNumberFormat="1" applyFont="1" applyBorder="1" applyAlignment="1">
      <alignment vertical="center" shrinkToFit="1"/>
    </xf>
    <xf numFmtId="179" fontId="5" fillId="0" borderId="145" xfId="0" applyNumberFormat="1" applyFont="1" applyBorder="1" applyAlignment="1">
      <alignment vertical="center" shrinkToFit="1"/>
    </xf>
    <xf numFmtId="179" fontId="5" fillId="0" borderId="146" xfId="0" applyNumberFormat="1" applyFont="1" applyBorder="1" applyAlignment="1">
      <alignment vertical="center" shrinkToFit="1"/>
    </xf>
    <xf numFmtId="177" fontId="5" fillId="29" borderId="14" xfId="0" applyNumberFormat="1" applyFont="1" applyFill="1" applyBorder="1" applyAlignment="1">
      <alignment vertical="center" shrinkToFit="1"/>
    </xf>
    <xf numFmtId="177" fontId="5" fillId="0" borderId="138" xfId="0" applyNumberFormat="1" applyFont="1" applyBorder="1" applyAlignment="1">
      <alignment vertical="center" shrinkToFit="1"/>
    </xf>
    <xf numFmtId="177" fontId="5" fillId="0" borderId="147" xfId="0" applyNumberFormat="1" applyFont="1" applyBorder="1" applyAlignment="1">
      <alignment vertical="center" shrinkToFit="1"/>
    </xf>
    <xf numFmtId="177" fontId="5" fillId="0" borderId="148" xfId="0" applyNumberFormat="1" applyFont="1" applyBorder="1" applyAlignment="1">
      <alignment vertical="center" shrinkToFit="1"/>
    </xf>
    <xf numFmtId="211" fontId="5" fillId="25" borderId="16" xfId="0" applyNumberFormat="1" applyFont="1" applyFill="1" applyBorder="1" applyAlignment="1">
      <alignment vertical="center" shrinkToFit="1"/>
    </xf>
    <xf numFmtId="0" fontId="5" fillId="0" borderId="15" xfId="0" applyNumberFormat="1" applyFont="1" applyFill="1" applyBorder="1" applyAlignment="1">
      <alignment horizontal="right" vertical="center" shrinkToFit="1"/>
    </xf>
    <xf numFmtId="1" fontId="5" fillId="0" borderId="26" xfId="0" applyNumberFormat="1" applyFont="1" applyFill="1" applyBorder="1" applyAlignment="1">
      <alignment horizontal="right" vertical="center" shrinkToFit="1"/>
    </xf>
    <xf numFmtId="1" fontId="5" fillId="0" borderId="22" xfId="0" applyNumberFormat="1" applyFont="1" applyFill="1" applyBorder="1" applyAlignment="1">
      <alignment horizontal="right" vertical="center" shrinkToFit="1"/>
    </xf>
    <xf numFmtId="1" fontId="5" fillId="0" borderId="14" xfId="0" applyNumberFormat="1" applyFont="1" applyFill="1" applyBorder="1" applyAlignment="1">
      <alignment horizontal="right" vertical="center" shrinkToFit="1"/>
    </xf>
    <xf numFmtId="1" fontId="5" fillId="0" borderId="111" xfId="0" applyNumberFormat="1" applyFont="1" applyFill="1" applyBorder="1" applyAlignment="1">
      <alignment horizontal="right" vertical="center" shrinkToFit="1"/>
    </xf>
    <xf numFmtId="1" fontId="5" fillId="0" borderId="110" xfId="0" applyNumberFormat="1" applyFont="1" applyFill="1" applyBorder="1" applyAlignment="1">
      <alignment horizontal="right" vertical="center" shrinkToFit="1"/>
    </xf>
    <xf numFmtId="3" fontId="5" fillId="0" borderId="12" xfId="0" applyNumberFormat="1" applyFont="1" applyBorder="1">
      <alignment vertical="center"/>
    </xf>
    <xf numFmtId="3" fontId="5" fillId="0" borderId="96" xfId="0" applyNumberFormat="1" applyFont="1" applyBorder="1">
      <alignment vertical="center"/>
    </xf>
    <xf numFmtId="3" fontId="5" fillId="0" borderId="23" xfId="0" applyNumberFormat="1" applyFont="1" applyBorder="1">
      <alignment vertical="center"/>
    </xf>
    <xf numFmtId="3" fontId="5" fillId="0" borderId="112" xfId="0" applyNumberFormat="1" applyFont="1" applyBorder="1">
      <alignment vertical="center"/>
    </xf>
    <xf numFmtId="3" fontId="5" fillId="0" borderId="111" xfId="0" applyNumberFormat="1" applyFont="1" applyBorder="1" applyAlignment="1">
      <alignment vertical="center" wrapText="1" shrinkToFit="1"/>
    </xf>
    <xf numFmtId="3" fontId="5" fillId="0" borderId="138" xfId="0" applyNumberFormat="1" applyFont="1" applyBorder="1" applyAlignment="1">
      <alignment vertical="center" wrapText="1" shrinkToFit="1"/>
    </xf>
    <xf numFmtId="3" fontId="5" fillId="0" borderId="13" xfId="0" applyNumberFormat="1" applyFont="1" applyBorder="1">
      <alignment vertical="center"/>
    </xf>
    <xf numFmtId="3" fontId="5" fillId="0" borderId="97" xfId="0" applyNumberFormat="1" applyFont="1" applyBorder="1">
      <alignment vertical="center"/>
    </xf>
    <xf numFmtId="3" fontId="5" fillId="0" borderId="17" xfId="0" applyNumberFormat="1" applyFont="1" applyBorder="1">
      <alignment vertical="center"/>
    </xf>
    <xf numFmtId="3" fontId="5" fillId="0" borderId="137" xfId="0" applyNumberFormat="1" applyFont="1" applyBorder="1">
      <alignment vertical="center"/>
    </xf>
    <xf numFmtId="3" fontId="5" fillId="0" borderId="110" xfId="0" applyNumberFormat="1" applyFont="1" applyBorder="1" applyAlignment="1">
      <alignment vertical="center" wrapText="1" shrinkToFit="1"/>
    </xf>
    <xf numFmtId="3" fontId="5" fillId="0" borderId="148" xfId="0" applyNumberFormat="1" applyFont="1" applyBorder="1" applyAlignment="1">
      <alignment vertical="center" wrapText="1" shrinkToFit="1"/>
    </xf>
    <xf numFmtId="3" fontId="5" fillId="0" borderId="146" xfId="0" applyNumberFormat="1" applyFont="1" applyBorder="1" applyAlignment="1">
      <alignment vertical="center" wrapText="1" shrinkToFit="1"/>
    </xf>
    <xf numFmtId="179" fontId="5" fillId="29" borderId="23" xfId="0" applyNumberFormat="1" applyFont="1" applyFill="1" applyBorder="1" applyAlignment="1">
      <alignment vertical="center" shrinkToFit="1"/>
    </xf>
    <xf numFmtId="206" fontId="5" fillId="25" borderId="26" xfId="0" applyNumberFormat="1" applyFont="1" applyFill="1" applyBorder="1" applyAlignment="1">
      <alignment horizontal="right" vertical="center" shrinkToFit="1"/>
    </xf>
    <xf numFmtId="206" fontId="5" fillId="25" borderId="23" xfId="0" applyNumberFormat="1" applyFont="1" applyFill="1" applyBorder="1" applyAlignment="1">
      <alignment horizontal="right" vertical="center" shrinkToFit="1"/>
    </xf>
    <xf numFmtId="206" fontId="5" fillId="29" borderId="23" xfId="0" applyNumberFormat="1" applyFont="1" applyFill="1" applyBorder="1" applyAlignment="1">
      <alignment horizontal="right" vertical="center" shrinkToFit="1"/>
    </xf>
    <xf numFmtId="206" fontId="5" fillId="0" borderId="26" xfId="0" applyNumberFormat="1" applyFont="1" applyFill="1" applyBorder="1" applyAlignment="1">
      <alignment horizontal="right" vertical="center" shrinkToFit="1"/>
    </xf>
    <xf numFmtId="206" fontId="5" fillId="0" borderId="23" xfId="0" applyNumberFormat="1" applyFont="1" applyFill="1" applyBorder="1" applyAlignment="1">
      <alignment horizontal="right" vertical="center" shrinkToFit="1"/>
    </xf>
    <xf numFmtId="1" fontId="27" fillId="28" borderId="32" xfId="102" applyNumberFormat="1" applyFont="1" applyFill="1" applyBorder="1" applyAlignment="1">
      <alignment horizontal="center" vertical="center"/>
    </xf>
    <xf numFmtId="0" fontId="5" fillId="0" borderId="23" xfId="0" applyNumberFormat="1" applyFont="1" applyFill="1" applyBorder="1" applyAlignment="1">
      <alignment vertical="center" shrinkToFit="1"/>
    </xf>
    <xf numFmtId="0" fontId="5" fillId="0" borderId="15" xfId="0" applyNumberFormat="1" applyFont="1" applyFill="1" applyBorder="1" applyAlignment="1">
      <alignment vertical="center" shrinkToFit="1"/>
    </xf>
    <xf numFmtId="3" fontId="5" fillId="0" borderId="80" xfId="0" applyNumberFormat="1" applyFont="1" applyBorder="1">
      <alignment vertical="center"/>
    </xf>
    <xf numFmtId="3" fontId="5" fillId="0" borderId="143" xfId="0" applyNumberFormat="1" applyFont="1" applyBorder="1">
      <alignment vertical="center"/>
    </xf>
    <xf numFmtId="1" fontId="5" fillId="0" borderId="29" xfId="0" applyNumberFormat="1" applyFont="1" applyFill="1" applyBorder="1" applyAlignment="1">
      <alignment horizontal="right" vertical="center" shrinkToFit="1"/>
    </xf>
    <xf numFmtId="211" fontId="5" fillId="25" borderId="15" xfId="0" applyNumberFormat="1" applyFont="1" applyFill="1" applyBorder="1" applyAlignment="1">
      <alignment horizontal="right" vertical="center" shrinkToFit="1"/>
    </xf>
    <xf numFmtId="0" fontId="5" fillId="25" borderId="26" xfId="0" applyNumberFormat="1" applyFont="1" applyFill="1" applyBorder="1" applyAlignment="1">
      <alignment horizontal="right" vertical="center" shrinkToFit="1"/>
    </xf>
    <xf numFmtId="0" fontId="5" fillId="25" borderId="23" xfId="0" applyNumberFormat="1" applyFont="1" applyFill="1" applyBorder="1" applyAlignment="1">
      <alignment horizontal="right" vertical="center" shrinkToFit="1"/>
    </xf>
    <xf numFmtId="0" fontId="5" fillId="29" borderId="23" xfId="0" applyNumberFormat="1" applyFont="1" applyFill="1" applyBorder="1" applyAlignment="1">
      <alignment horizontal="right" vertical="center" shrinkToFit="1"/>
    </xf>
    <xf numFmtId="0" fontId="5" fillId="0" borderId="26" xfId="0" applyNumberFormat="1" applyFont="1" applyBorder="1">
      <alignment vertical="center"/>
    </xf>
    <xf numFmtId="0" fontId="5" fillId="0" borderId="23" xfId="0" applyNumberFormat="1" applyFont="1" applyBorder="1">
      <alignment vertical="center"/>
    </xf>
    <xf numFmtId="0" fontId="5" fillId="0" borderId="111" xfId="0" applyNumberFormat="1" applyFont="1" applyBorder="1" applyAlignment="1">
      <alignment vertical="center" wrapText="1" shrinkToFit="1"/>
    </xf>
    <xf numFmtId="0" fontId="5" fillId="25" borderId="26" xfId="0" applyNumberFormat="1" applyFont="1" applyFill="1" applyBorder="1" applyAlignment="1">
      <alignment vertical="center" shrinkToFit="1"/>
    </xf>
    <xf numFmtId="0" fontId="5" fillId="25" borderId="23" xfId="0" applyNumberFormat="1" applyFont="1" applyFill="1" applyBorder="1" applyAlignment="1">
      <alignment vertical="center" shrinkToFit="1"/>
    </xf>
    <xf numFmtId="0" fontId="5" fillId="25" borderId="48" xfId="0" applyNumberFormat="1" applyFont="1" applyFill="1" applyBorder="1" applyAlignment="1">
      <alignment vertical="center" shrinkToFit="1"/>
    </xf>
    <xf numFmtId="0" fontId="5" fillId="0" borderId="64" xfId="0" applyNumberFormat="1" applyFont="1" applyBorder="1">
      <alignment vertical="center"/>
    </xf>
    <xf numFmtId="0" fontId="5" fillId="0" borderId="135" xfId="0" applyNumberFormat="1" applyFont="1" applyBorder="1" applyAlignment="1">
      <alignment vertical="center" wrapText="1" shrinkToFit="1"/>
    </xf>
    <xf numFmtId="0" fontId="5" fillId="0" borderId="110" xfId="0" applyNumberFormat="1" applyFont="1" applyBorder="1" applyAlignment="1">
      <alignment vertical="center" wrapText="1" shrinkToFit="1"/>
    </xf>
    <xf numFmtId="0" fontId="5" fillId="25" borderId="25" xfId="0" applyNumberFormat="1" applyFont="1" applyFill="1" applyBorder="1" applyAlignment="1">
      <alignment vertical="center" shrinkToFit="1"/>
    </xf>
    <xf numFmtId="0" fontId="5" fillId="25" borderId="78" xfId="0" applyNumberFormat="1" applyFont="1" applyFill="1" applyBorder="1" applyAlignment="1">
      <alignment vertical="center" shrinkToFit="1"/>
    </xf>
    <xf numFmtId="0" fontId="5" fillId="0" borderId="145" xfId="0" applyNumberFormat="1" applyFont="1" applyBorder="1" applyAlignment="1">
      <alignment vertical="center" wrapText="1" shrinkToFit="1"/>
    </xf>
    <xf numFmtId="0" fontId="5" fillId="0" borderId="78" xfId="0" applyNumberFormat="1" applyFont="1" applyBorder="1">
      <alignment vertical="center"/>
    </xf>
    <xf numFmtId="2" fontId="5" fillId="0" borderId="59" xfId="0" applyNumberFormat="1" applyFont="1" applyBorder="1">
      <alignment vertical="center"/>
    </xf>
    <xf numFmtId="2" fontId="5" fillId="0" borderId="136" xfId="0" applyNumberFormat="1" applyFont="1" applyBorder="1" applyAlignment="1">
      <alignment vertical="center" wrapText="1" shrinkToFit="1"/>
    </xf>
    <xf numFmtId="2" fontId="5" fillId="0" borderId="110" xfId="0" applyNumberFormat="1" applyFont="1" applyBorder="1" applyAlignment="1">
      <alignment vertical="center" wrapText="1" shrinkToFit="1"/>
    </xf>
    <xf numFmtId="2" fontId="5" fillId="0" borderId="146" xfId="0" applyNumberFormat="1" applyFont="1" applyBorder="1" applyAlignment="1">
      <alignment vertical="center" wrapText="1" shrinkToFit="1"/>
    </xf>
    <xf numFmtId="2" fontId="5" fillId="0" borderId="92" xfId="0" applyNumberFormat="1" applyFont="1" applyBorder="1">
      <alignment vertical="center"/>
    </xf>
    <xf numFmtId="212" fontId="5" fillId="25" borderId="15" xfId="0" applyNumberFormat="1" applyFont="1" applyFill="1" applyBorder="1" applyAlignment="1">
      <alignment vertical="center" shrinkToFit="1"/>
    </xf>
    <xf numFmtId="2" fontId="5" fillId="0" borderId="111" xfId="0" applyNumberFormat="1" applyFont="1" applyBorder="1" applyAlignment="1">
      <alignment vertical="center" wrapText="1" shrinkToFit="1"/>
    </xf>
    <xf numFmtId="2" fontId="5" fillId="0" borderId="135" xfId="0" applyNumberFormat="1" applyFont="1" applyBorder="1" applyAlignment="1">
      <alignment vertical="center" wrapText="1" shrinkToFit="1"/>
    </xf>
    <xf numFmtId="2" fontId="5" fillId="0" borderId="145" xfId="0" applyNumberFormat="1" applyFont="1" applyBorder="1" applyAlignment="1">
      <alignment vertical="center" wrapText="1" shrinkToFit="1"/>
    </xf>
    <xf numFmtId="179" fontId="3" fillId="0" borderId="31" xfId="136" applyNumberFormat="1" applyFont="1" applyBorder="1" applyAlignment="1" applyProtection="1">
      <alignment horizontal="center" vertical="center"/>
      <protection locked="0"/>
    </xf>
    <xf numFmtId="179" fontId="3" fillId="28" borderId="82" xfId="136" applyNumberFormat="1" applyFont="1" applyFill="1" applyBorder="1" applyAlignment="1" applyProtection="1">
      <alignment horizontal="center" vertical="center"/>
      <protection locked="0"/>
    </xf>
    <xf numFmtId="179" fontId="3" fillId="0" borderId="32" xfId="136" applyNumberFormat="1" applyFont="1" applyBorder="1" applyAlignment="1" applyProtection="1">
      <alignment horizontal="center" vertical="center"/>
      <protection locked="0"/>
    </xf>
    <xf numFmtId="179" fontId="3" fillId="28" borderId="84" xfId="136" applyNumberFormat="1" applyFont="1" applyFill="1" applyBorder="1" applyAlignment="1" applyProtection="1">
      <alignment horizontal="center" vertical="center"/>
      <protection locked="0"/>
    </xf>
    <xf numFmtId="179" fontId="3" fillId="0" borderId="42" xfId="136" applyNumberFormat="1" applyFont="1" applyBorder="1" applyAlignment="1" applyProtection="1">
      <alignment horizontal="center" vertical="center"/>
      <protection locked="0"/>
    </xf>
    <xf numFmtId="179" fontId="3" fillId="28" borderId="88" xfId="136" applyNumberFormat="1" applyFont="1" applyFill="1" applyBorder="1" applyAlignment="1" applyProtection="1">
      <alignment horizontal="center" vertical="center"/>
      <protection locked="0"/>
    </xf>
    <xf numFmtId="179" fontId="3" fillId="0" borderId="77" xfId="151" applyNumberFormat="1" applyFont="1" applyBorder="1" applyAlignment="1" applyProtection="1">
      <alignment horizontal="center" vertical="center"/>
      <protection locked="0"/>
    </xf>
    <xf numFmtId="179" fontId="3" fillId="0" borderId="90" xfId="151" applyNumberFormat="1" applyFont="1" applyBorder="1" applyAlignment="1" applyProtection="1">
      <alignment horizontal="center" vertical="center"/>
      <protection locked="0"/>
    </xf>
    <xf numFmtId="179" fontId="3" fillId="0" borderId="89" xfId="151" applyNumberFormat="1" applyFont="1" applyBorder="1" applyAlignment="1" applyProtection="1">
      <alignment horizontal="center" vertical="center"/>
      <protection locked="0"/>
    </xf>
    <xf numFmtId="179" fontId="3" fillId="0" borderId="84" xfId="151" applyNumberFormat="1" applyFont="1" applyBorder="1" applyAlignment="1" applyProtection="1">
      <alignment horizontal="center" vertical="center"/>
      <protection locked="0"/>
    </xf>
    <xf numFmtId="179" fontId="3" fillId="0" borderId="85" xfId="151" applyNumberFormat="1" applyFont="1" applyBorder="1" applyAlignment="1" applyProtection="1">
      <alignment horizontal="center" vertical="center"/>
      <protection locked="0"/>
    </xf>
    <xf numFmtId="179" fontId="0" fillId="0" borderId="0" xfId="0" applyNumberFormat="1">
      <alignment vertical="center"/>
    </xf>
    <xf numFmtId="188" fontId="3" fillId="0" borderId="18" xfId="178" applyNumberFormat="1" applyFont="1" applyBorder="1" applyAlignment="1" applyProtection="1">
      <alignment horizontal="center" vertical="center"/>
      <protection locked="0"/>
    </xf>
    <xf numFmtId="188" fontId="3" fillId="0" borderId="34" xfId="178" applyNumberFormat="1" applyFont="1" applyBorder="1" applyAlignment="1" applyProtection="1">
      <alignment horizontal="center" vertical="center"/>
      <protection locked="0"/>
    </xf>
    <xf numFmtId="2" fontId="3" fillId="0" borderId="18" xfId="178" applyNumberFormat="1" applyFont="1" applyBorder="1" applyAlignment="1" applyProtection="1">
      <alignment horizontal="center" vertical="center"/>
      <protection locked="0"/>
    </xf>
    <xf numFmtId="2" fontId="3" fillId="0" borderId="34" xfId="178" applyNumberFormat="1" applyFont="1" applyBorder="1" applyAlignment="1" applyProtection="1">
      <alignment horizontal="center" vertical="center"/>
      <protection locked="0"/>
    </xf>
    <xf numFmtId="0" fontId="22" fillId="0" borderId="0" xfId="83" quotePrefix="1" applyFont="1" applyAlignment="1">
      <alignment horizontal="center" vertical="center"/>
    </xf>
    <xf numFmtId="179" fontId="5" fillId="0" borderId="11" xfId="0" applyNumberFormat="1" applyFont="1" applyBorder="1" applyAlignment="1">
      <alignment horizontal="right" vertical="center" shrinkToFit="1"/>
    </xf>
    <xf numFmtId="0" fontId="5" fillId="41" borderId="32" xfId="0" applyFont="1" applyFill="1" applyBorder="1" applyAlignment="1">
      <alignment vertical="center" shrinkToFit="1"/>
    </xf>
    <xf numFmtId="212" fontId="5" fillId="25" borderId="22" xfId="0" applyNumberFormat="1" applyFont="1" applyFill="1" applyBorder="1" applyAlignment="1">
      <alignment vertical="center" shrinkToFit="1"/>
    </xf>
    <xf numFmtId="212" fontId="5" fillId="25" borderId="14" xfId="0" applyNumberFormat="1" applyFont="1" applyFill="1" applyBorder="1" applyAlignment="1">
      <alignment vertical="center" shrinkToFit="1"/>
    </xf>
    <xf numFmtId="212" fontId="5" fillId="25" borderId="10" xfId="0" applyNumberFormat="1" applyFont="1" applyFill="1" applyBorder="1" applyAlignment="1">
      <alignment vertical="center" shrinkToFit="1"/>
    </xf>
    <xf numFmtId="212" fontId="5" fillId="0" borderId="59" xfId="0" applyNumberFormat="1" applyFont="1" applyBorder="1">
      <alignment vertical="center"/>
    </xf>
    <xf numFmtId="212" fontId="5" fillId="0" borderId="47" xfId="0" applyNumberFormat="1" applyFont="1" applyBorder="1">
      <alignment vertical="center"/>
    </xf>
    <xf numFmtId="212" fontId="5" fillId="0" borderId="38" xfId="0" applyNumberFormat="1" applyFont="1" applyBorder="1">
      <alignment vertical="center"/>
    </xf>
    <xf numFmtId="212" fontId="5" fillId="25" borderId="22" xfId="0" applyNumberFormat="1" applyFont="1" applyFill="1" applyBorder="1" applyAlignment="1">
      <alignment horizontal="right" vertical="center" shrinkToFit="1"/>
    </xf>
    <xf numFmtId="212" fontId="5" fillId="25" borderId="14" xfId="0" applyNumberFormat="1" applyFont="1" applyFill="1" applyBorder="1" applyAlignment="1">
      <alignment horizontal="right" vertical="center" shrinkToFit="1"/>
    </xf>
    <xf numFmtId="212" fontId="5" fillId="29" borderId="14" xfId="0" applyNumberFormat="1" applyFont="1" applyFill="1" applyBorder="1" applyAlignment="1">
      <alignment horizontal="right" vertical="center" shrinkToFit="1"/>
    </xf>
    <xf numFmtId="212" fontId="5" fillId="0" borderId="136" xfId="0" applyNumberFormat="1" applyFont="1" applyBorder="1" applyAlignment="1">
      <alignment vertical="center" wrapText="1" shrinkToFit="1"/>
    </xf>
    <xf numFmtId="212" fontId="5" fillId="25" borderId="30" xfId="0" applyNumberFormat="1" applyFont="1" applyFill="1" applyBorder="1" applyAlignment="1">
      <alignment vertical="center" shrinkToFit="1"/>
    </xf>
    <xf numFmtId="212" fontId="5" fillId="0" borderId="110" xfId="0" applyNumberFormat="1" applyFont="1" applyBorder="1" applyAlignment="1">
      <alignment vertical="center" wrapText="1" shrinkToFit="1"/>
    </xf>
    <xf numFmtId="212" fontId="5" fillId="25" borderId="44" xfId="0" applyNumberFormat="1" applyFont="1" applyFill="1" applyBorder="1" applyAlignment="1">
      <alignment vertical="center" shrinkToFit="1"/>
    </xf>
    <xf numFmtId="212" fontId="5" fillId="25" borderId="47" xfId="0" applyNumberFormat="1" applyFont="1" applyFill="1" applyBorder="1" applyAlignment="1">
      <alignment vertical="center" shrinkToFit="1"/>
    </xf>
    <xf numFmtId="212" fontId="5" fillId="0" borderId="146" xfId="0" applyNumberFormat="1" applyFont="1" applyBorder="1" applyAlignment="1">
      <alignment vertical="center" wrapText="1" shrinkToFit="1"/>
    </xf>
    <xf numFmtId="212" fontId="5" fillId="0" borderId="22" xfId="0" applyNumberFormat="1" applyFont="1" applyFill="1" applyBorder="1" applyAlignment="1">
      <alignment horizontal="right" vertical="center" shrinkToFit="1"/>
    </xf>
    <xf numFmtId="212" fontId="5" fillId="0" borderId="14" xfId="0" applyNumberFormat="1" applyFont="1" applyFill="1" applyBorder="1" applyAlignment="1">
      <alignment horizontal="right" vertical="center" shrinkToFit="1"/>
    </xf>
    <xf numFmtId="212" fontId="5" fillId="0" borderId="110" xfId="0" applyNumberFormat="1" applyFont="1" applyFill="1" applyBorder="1" applyAlignment="1">
      <alignment horizontal="right" vertical="center" shrinkToFit="1"/>
    </xf>
    <xf numFmtId="213" fontId="3" fillId="0" borderId="32" xfId="179" applyNumberFormat="1" applyFont="1" applyBorder="1" applyAlignment="1" applyProtection="1">
      <alignment horizontal="center" vertical="center"/>
      <protection locked="0"/>
    </xf>
    <xf numFmtId="0" fontId="0" fillId="0" borderId="0" xfId="0" applyAlignment="1">
      <alignment vertical="center"/>
    </xf>
    <xf numFmtId="38" fontId="5" fillId="0" borderId="157" xfId="50" applyFont="1" applyBorder="1">
      <alignment vertical="center"/>
    </xf>
    <xf numFmtId="177" fontId="5" fillId="0" borderId="115" xfId="0" applyNumberFormat="1" applyFont="1" applyBorder="1">
      <alignment vertical="center"/>
    </xf>
    <xf numFmtId="177" fontId="5" fillId="0" borderId="32" xfId="0" applyNumberFormat="1" applyFont="1" applyBorder="1">
      <alignment vertical="center"/>
    </xf>
    <xf numFmtId="0" fontId="5" fillId="0" borderId="10" xfId="0" applyFont="1" applyBorder="1">
      <alignment vertical="center"/>
    </xf>
    <xf numFmtId="0" fontId="0" fillId="0" borderId="109" xfId="0" applyBorder="1">
      <alignment vertical="center"/>
    </xf>
    <xf numFmtId="179" fontId="5" fillId="0" borderId="14" xfId="0" applyNumberFormat="1" applyFont="1" applyBorder="1">
      <alignment vertical="center"/>
    </xf>
    <xf numFmtId="177" fontId="56" fillId="0" borderId="110" xfId="0" applyNumberFormat="1" applyFont="1" applyBorder="1" applyAlignment="1">
      <alignment vertical="center" wrapText="1" shrinkToFit="1"/>
    </xf>
    <xf numFmtId="2" fontId="5" fillId="0" borderId="110" xfId="0" applyNumberFormat="1" applyFont="1" applyBorder="1" applyAlignment="1">
      <alignment vertical="center" shrinkToFit="1"/>
    </xf>
    <xf numFmtId="3" fontId="5" fillId="0" borderId="110" xfId="0" applyNumberFormat="1" applyFont="1" applyBorder="1" applyAlignment="1">
      <alignment vertical="center" shrinkToFit="1"/>
    </xf>
    <xf numFmtId="2" fontId="5" fillId="0" borderId="111" xfId="0" applyNumberFormat="1" applyFont="1" applyBorder="1" applyAlignment="1">
      <alignment vertical="center" shrinkToFit="1"/>
    </xf>
    <xf numFmtId="38" fontId="5" fillId="0" borderId="22" xfId="50" applyFont="1" applyBorder="1">
      <alignment vertical="center"/>
    </xf>
    <xf numFmtId="38" fontId="5" fillId="0" borderId="158" xfId="50" applyFont="1" applyBorder="1">
      <alignment vertical="center"/>
    </xf>
    <xf numFmtId="191" fontId="5" fillId="0" borderId="50" xfId="0" applyNumberFormat="1" applyFont="1" applyBorder="1" applyAlignment="1">
      <alignment horizontal="center" vertical="center" shrinkToFit="1"/>
    </xf>
    <xf numFmtId="0" fontId="5" fillId="0" borderId="22" xfId="0" applyFont="1" applyBorder="1">
      <alignment vertical="center"/>
    </xf>
    <xf numFmtId="3" fontId="5" fillId="0" borderId="10" xfId="0" applyNumberFormat="1" applyFont="1" applyBorder="1">
      <alignment vertical="center"/>
    </xf>
    <xf numFmtId="0" fontId="5" fillId="24" borderId="50" xfId="0" applyFont="1" applyFill="1" applyBorder="1" applyAlignment="1">
      <alignment vertical="center" shrinkToFit="1"/>
    </xf>
    <xf numFmtId="0" fontId="5" fillId="24" borderId="49" xfId="0" applyFont="1" applyFill="1" applyBorder="1" applyAlignment="1">
      <alignment vertical="center" shrinkToFit="1"/>
    </xf>
    <xf numFmtId="191" fontId="0" fillId="0" borderId="34" xfId="176" applyNumberFormat="1" applyFont="1" applyBorder="1" applyAlignment="1">
      <alignment horizontal="center" vertical="center"/>
    </xf>
    <xf numFmtId="176" fontId="5" fillId="0" borderId="159" xfId="0" applyNumberFormat="1" applyFont="1" applyFill="1" applyBorder="1" applyAlignment="1">
      <alignment vertical="center" shrinkToFit="1"/>
    </xf>
    <xf numFmtId="38" fontId="5" fillId="35" borderId="160" xfId="0" applyNumberFormat="1" applyFont="1" applyFill="1" applyBorder="1" applyAlignment="1">
      <alignment vertical="center" shrinkToFit="1"/>
    </xf>
    <xf numFmtId="3" fontId="5" fillId="0" borderId="71" xfId="0" applyNumberFormat="1" applyFont="1" applyFill="1" applyBorder="1" applyAlignment="1">
      <alignment vertical="center" shrinkToFit="1"/>
    </xf>
    <xf numFmtId="213" fontId="3" fillId="0" borderId="32" xfId="154" applyNumberFormat="1" applyFont="1" applyBorder="1" applyAlignment="1" applyProtection="1">
      <alignment horizontal="center" vertical="center"/>
      <protection locked="0"/>
    </xf>
    <xf numFmtId="179" fontId="0" fillId="28" borderId="84" xfId="154" applyNumberFormat="1" applyFont="1" applyFill="1" applyBorder="1" applyAlignment="1" applyProtection="1">
      <alignment horizontal="center" vertical="center"/>
      <protection locked="0"/>
    </xf>
    <xf numFmtId="179" fontId="0" fillId="28" borderId="85" xfId="154" applyNumberFormat="1" applyFont="1" applyFill="1" applyBorder="1" applyAlignment="1" applyProtection="1">
      <alignment horizontal="center" vertical="center"/>
      <protection locked="0"/>
    </xf>
    <xf numFmtId="179" fontId="0" fillId="0" borderId="43" xfId="154" applyNumberFormat="1" applyFont="1" applyBorder="1" applyAlignment="1" applyProtection="1">
      <alignment horizontal="center" vertical="center"/>
      <protection locked="0"/>
    </xf>
    <xf numFmtId="179" fontId="0" fillId="0" borderId="82" xfId="154" applyNumberFormat="1" applyFont="1" applyBorder="1" applyAlignment="1" applyProtection="1">
      <alignment horizontal="center" vertical="center"/>
      <protection locked="0"/>
    </xf>
    <xf numFmtId="179" fontId="0" fillId="0" borderId="31" xfId="154" applyNumberFormat="1" applyFont="1" applyBorder="1" applyAlignment="1" applyProtection="1">
      <alignment horizontal="center" vertical="center"/>
      <protection locked="0"/>
    </xf>
    <xf numFmtId="214" fontId="5" fillId="25" borderId="23" xfId="0" applyNumberFormat="1" applyFont="1" applyFill="1" applyBorder="1" applyAlignment="1">
      <alignment horizontal="right" vertical="center" shrinkToFit="1"/>
    </xf>
    <xf numFmtId="214" fontId="5" fillId="25" borderId="15" xfId="0" applyNumberFormat="1" applyFont="1" applyFill="1" applyBorder="1" applyAlignment="1">
      <alignment horizontal="right" vertical="center" shrinkToFit="1"/>
    </xf>
    <xf numFmtId="202" fontId="5" fillId="25" borderId="15" xfId="0" applyNumberFormat="1" applyFont="1" applyFill="1" applyBorder="1" applyAlignment="1">
      <alignment horizontal="right" vertical="center" shrinkToFit="1"/>
    </xf>
    <xf numFmtId="215" fontId="3" fillId="25" borderId="34" xfId="176" applyNumberFormat="1" applyFont="1" applyFill="1" applyBorder="1" applyAlignment="1">
      <alignment horizontal="right"/>
    </xf>
    <xf numFmtId="215" fontId="3" fillId="25" borderId="35" xfId="176" applyNumberFormat="1" applyFont="1" applyFill="1" applyBorder="1" applyAlignment="1">
      <alignment horizontal="right"/>
    </xf>
    <xf numFmtId="215" fontId="3" fillId="38" borderId="34" xfId="176" applyNumberFormat="1" applyFont="1" applyFill="1" applyBorder="1" applyAlignment="1">
      <alignment horizontal="right" vertical="center" shrinkToFit="1"/>
    </xf>
    <xf numFmtId="215" fontId="3" fillId="25" borderId="36" xfId="176" applyNumberFormat="1" applyFont="1" applyFill="1" applyBorder="1" applyAlignment="1">
      <alignment horizontal="right" vertical="center"/>
    </xf>
    <xf numFmtId="215" fontId="3" fillId="25" borderId="34" xfId="176" applyNumberFormat="1" applyFont="1" applyFill="1" applyBorder="1" applyAlignment="1">
      <alignment horizontal="right" vertical="center"/>
    </xf>
    <xf numFmtId="215" fontId="3" fillId="25" borderId="35" xfId="176" applyNumberFormat="1" applyFont="1" applyFill="1" applyBorder="1" applyAlignment="1">
      <alignment horizontal="right" vertical="center"/>
    </xf>
    <xf numFmtId="215" fontId="3" fillId="38" borderId="62" xfId="176" applyNumberFormat="1" applyFont="1" applyFill="1" applyBorder="1" applyAlignment="1">
      <alignment horizontal="right" vertical="center" shrinkToFit="1"/>
    </xf>
    <xf numFmtId="215" fontId="3" fillId="38" borderId="105" xfId="176" applyNumberFormat="1" applyFont="1" applyFill="1" applyBorder="1" applyAlignment="1">
      <alignment horizontal="right" vertical="center" shrinkToFit="1"/>
    </xf>
    <xf numFmtId="215" fontId="5" fillId="38" borderId="34" xfId="176" applyNumberFormat="1" applyFont="1" applyFill="1" applyBorder="1" applyAlignment="1">
      <alignment horizontal="right" vertical="center" shrinkToFit="1"/>
    </xf>
    <xf numFmtId="215" fontId="3" fillId="25" borderId="36" xfId="176" applyNumberFormat="1" applyFont="1" applyFill="1" applyBorder="1" applyAlignment="1">
      <alignment vertical="center"/>
    </xf>
    <xf numFmtId="215" fontId="3" fillId="25" borderId="34" xfId="176" applyNumberFormat="1" applyFont="1" applyFill="1" applyBorder="1" applyAlignment="1">
      <alignment vertical="center"/>
    </xf>
    <xf numFmtId="215" fontId="3" fillId="25" borderId="35" xfId="176" applyNumberFormat="1" applyFont="1" applyFill="1" applyBorder="1" applyAlignment="1">
      <alignment vertical="center"/>
    </xf>
    <xf numFmtId="215" fontId="3" fillId="0" borderId="31" xfId="176" applyNumberFormat="1" applyFont="1" applyBorder="1" applyAlignment="1">
      <alignment vertical="center" shrinkToFit="1"/>
    </xf>
    <xf numFmtId="215" fontId="3" fillId="0" borderId="43" xfId="176" applyNumberFormat="1" applyFont="1" applyFill="1" applyBorder="1" applyAlignment="1">
      <alignment vertical="center"/>
    </xf>
    <xf numFmtId="215" fontId="3" fillId="0" borderId="115" xfId="176" applyNumberFormat="1" applyFont="1" applyBorder="1" applyAlignment="1">
      <alignment vertical="center" shrinkToFit="1"/>
    </xf>
    <xf numFmtId="215" fontId="3" fillId="0" borderId="102" xfId="176" applyNumberFormat="1" applyFont="1" applyBorder="1" applyAlignment="1">
      <alignment vertical="center" shrinkToFit="1"/>
    </xf>
    <xf numFmtId="215" fontId="5" fillId="25" borderId="31" xfId="0" applyNumberFormat="1" applyFont="1" applyFill="1" applyBorder="1" applyAlignment="1">
      <alignment vertical="center" shrinkToFit="1"/>
    </xf>
    <xf numFmtId="215" fontId="5" fillId="25" borderId="32" xfId="0" applyNumberFormat="1" applyFont="1" applyFill="1" applyBorder="1" applyAlignment="1">
      <alignment vertical="center" shrinkToFit="1"/>
    </xf>
    <xf numFmtId="215" fontId="5" fillId="0" borderId="31" xfId="0" applyNumberFormat="1" applyFont="1" applyBorder="1" applyAlignment="1">
      <alignment vertical="center" shrinkToFit="1"/>
    </xf>
    <xf numFmtId="215" fontId="5" fillId="0" borderId="32" xfId="0" applyNumberFormat="1" applyFont="1" applyBorder="1" applyAlignment="1">
      <alignment vertical="center" shrinkToFit="1"/>
    </xf>
    <xf numFmtId="215" fontId="5" fillId="0" borderId="102" xfId="0" applyNumberFormat="1" applyFont="1" applyBorder="1" applyAlignment="1">
      <alignment horizontal="center" vertical="center" shrinkToFit="1"/>
    </xf>
    <xf numFmtId="215" fontId="5" fillId="0" borderId="43" xfId="0" applyNumberFormat="1" applyFont="1" applyBorder="1" applyAlignment="1">
      <alignment vertical="center" shrinkToFit="1"/>
    </xf>
    <xf numFmtId="215" fontId="5" fillId="25" borderId="42" xfId="0" applyNumberFormat="1" applyFont="1" applyFill="1" applyBorder="1" applyAlignment="1">
      <alignment vertical="center" shrinkToFit="1"/>
    </xf>
    <xf numFmtId="215" fontId="5" fillId="25" borderId="43" xfId="0" applyNumberFormat="1" applyFont="1" applyFill="1" applyBorder="1" applyAlignment="1">
      <alignment vertical="center" shrinkToFit="1"/>
    </xf>
    <xf numFmtId="215" fontId="5" fillId="25" borderId="77" xfId="0" applyNumberFormat="1" applyFont="1" applyFill="1" applyBorder="1" applyAlignment="1">
      <alignment vertical="center" shrinkToFit="1"/>
    </xf>
    <xf numFmtId="215" fontId="5" fillId="0" borderId="141" xfId="0" applyNumberFormat="1" applyFont="1" applyBorder="1" applyAlignment="1">
      <alignment vertical="center" shrinkToFit="1"/>
    </xf>
    <xf numFmtId="215" fontId="5" fillId="0" borderId="77" xfId="0" applyNumberFormat="1" applyFont="1" applyBorder="1" applyAlignment="1">
      <alignment vertical="center" shrinkToFit="1"/>
    </xf>
    <xf numFmtId="215" fontId="5" fillId="0" borderId="102" xfId="0" applyNumberFormat="1" applyFont="1" applyBorder="1" applyAlignment="1">
      <alignment vertical="center" shrinkToFit="1"/>
    </xf>
    <xf numFmtId="206" fontId="5" fillId="0" borderId="15" xfId="0" applyNumberFormat="1" applyFont="1" applyFill="1" applyBorder="1" applyAlignment="1">
      <alignment vertical="center" shrinkToFit="1"/>
    </xf>
    <xf numFmtId="215" fontId="5" fillId="25" borderId="31" xfId="0" applyNumberFormat="1" applyFont="1" applyFill="1" applyBorder="1" applyAlignment="1">
      <alignment horizontal="right" vertical="center" shrinkToFit="1"/>
    </xf>
    <xf numFmtId="215" fontId="5" fillId="25" borderId="32" xfId="0" applyNumberFormat="1" applyFont="1" applyFill="1" applyBorder="1" applyAlignment="1">
      <alignment horizontal="right" vertical="center" shrinkToFit="1"/>
    </xf>
    <xf numFmtId="215" fontId="5" fillId="29" borderId="32" xfId="0" applyNumberFormat="1" applyFont="1" applyFill="1" applyBorder="1" applyAlignment="1">
      <alignment horizontal="right" vertical="center" shrinkToFit="1"/>
    </xf>
    <xf numFmtId="215" fontId="5" fillId="0" borderId="77" xfId="0" applyNumberFormat="1" applyFont="1" applyBorder="1" applyAlignment="1">
      <alignment horizontal="right" vertical="center" shrinkToFit="1"/>
    </xf>
    <xf numFmtId="215" fontId="5" fillId="0" borderId="102" xfId="0" applyNumberFormat="1" applyFont="1" applyBorder="1" applyAlignment="1">
      <alignment horizontal="right" vertical="center" shrinkToFit="1"/>
    </xf>
    <xf numFmtId="215" fontId="5" fillId="0" borderId="108" xfId="0" applyNumberFormat="1" applyFont="1" applyBorder="1" applyAlignment="1">
      <alignment horizontal="right" vertical="center" shrinkToFit="1"/>
    </xf>
    <xf numFmtId="215" fontId="5" fillId="0" borderId="42" xfId="0" applyNumberFormat="1" applyFont="1" applyBorder="1" applyAlignment="1">
      <alignment vertical="center" shrinkToFit="1"/>
    </xf>
    <xf numFmtId="215" fontId="5" fillId="0" borderId="31" xfId="0" applyNumberFormat="1" applyFont="1" applyFill="1" applyBorder="1" applyAlignment="1">
      <alignment horizontal="right" vertical="center" shrinkToFit="1"/>
    </xf>
    <xf numFmtId="215" fontId="5" fillId="0" borderId="102" xfId="0" applyNumberFormat="1" applyFont="1" applyFill="1" applyBorder="1" applyAlignment="1">
      <alignment horizontal="right" vertical="center" shrinkToFit="1"/>
    </xf>
    <xf numFmtId="215" fontId="5" fillId="0" borderId="43" xfId="0" applyNumberFormat="1" applyFont="1" applyFill="1" applyBorder="1" applyAlignment="1">
      <alignment horizontal="right" vertical="center" shrinkToFit="1"/>
    </xf>
    <xf numFmtId="1" fontId="3" fillId="25" borderId="34" xfId="176" applyNumberFormat="1" applyFont="1" applyFill="1" applyBorder="1" applyAlignment="1">
      <alignment vertical="center"/>
    </xf>
    <xf numFmtId="1" fontId="3" fillId="0" borderId="115" xfId="176" applyNumberFormat="1" applyFont="1" applyBorder="1" applyAlignment="1">
      <alignment vertical="center" shrinkToFit="1"/>
    </xf>
    <xf numFmtId="180" fontId="5" fillId="25" borderId="15" xfId="0" applyNumberFormat="1" applyFont="1" applyFill="1" applyBorder="1" applyAlignment="1">
      <alignment vertical="center" shrinkToFit="1"/>
    </xf>
    <xf numFmtId="216" fontId="5" fillId="36" borderId="26" xfId="0" applyNumberFormat="1" applyFont="1" applyFill="1" applyBorder="1" applyAlignment="1">
      <alignment vertical="center" shrinkToFit="1"/>
    </xf>
    <xf numFmtId="216" fontId="5" fillId="36" borderId="23" xfId="0" applyNumberFormat="1" applyFont="1" applyFill="1" applyBorder="1" applyAlignment="1">
      <alignment vertical="center" shrinkToFit="1"/>
    </xf>
    <xf numFmtId="2" fontId="5" fillId="25" borderId="15" xfId="0" applyNumberFormat="1" applyFont="1" applyFill="1" applyBorder="1" applyAlignment="1">
      <alignment horizontal="center" vertical="center" shrinkToFit="1"/>
    </xf>
    <xf numFmtId="217" fontId="5" fillId="36" borderId="26" xfId="0" applyNumberFormat="1" applyFont="1" applyFill="1" applyBorder="1" applyAlignment="1">
      <alignment vertical="center" shrinkToFit="1"/>
    </xf>
    <xf numFmtId="217" fontId="5" fillId="36" borderId="23" xfId="0" applyNumberFormat="1" applyFont="1" applyFill="1" applyBorder="1" applyAlignment="1">
      <alignment vertical="center" shrinkToFit="1"/>
    </xf>
    <xf numFmtId="179" fontId="5" fillId="25" borderId="23" xfId="0" applyNumberFormat="1" applyFont="1" applyFill="1" applyBorder="1" applyAlignment="1">
      <alignment horizontal="center" vertical="center" shrinkToFit="1"/>
    </xf>
    <xf numFmtId="179" fontId="5" fillId="25" borderId="15" xfId="0" applyNumberFormat="1" applyFont="1" applyFill="1" applyBorder="1" applyAlignment="1">
      <alignment horizontal="center" vertical="center" shrinkToFit="1"/>
    </xf>
    <xf numFmtId="2" fontId="5" fillId="25" borderId="23" xfId="0" applyNumberFormat="1" applyFont="1" applyFill="1" applyBorder="1" applyAlignment="1">
      <alignment horizontal="center" vertical="center" shrinkToFit="1"/>
    </xf>
    <xf numFmtId="3" fontId="5" fillId="0" borderId="162" xfId="0" applyNumberFormat="1" applyFont="1" applyFill="1" applyBorder="1" applyAlignment="1">
      <alignment vertical="center" shrinkToFit="1"/>
    </xf>
    <xf numFmtId="0" fontId="5" fillId="0" borderId="163" xfId="0" applyFont="1" applyBorder="1" applyAlignment="1">
      <alignment horizontal="center" vertical="center" shrinkToFit="1"/>
    </xf>
    <xf numFmtId="0" fontId="5" fillId="0" borderId="116" xfId="0" applyFont="1" applyBorder="1" applyAlignment="1">
      <alignment horizontal="center" vertical="center" shrinkToFit="1"/>
    </xf>
    <xf numFmtId="215" fontId="5" fillId="0" borderId="116" xfId="0" applyNumberFormat="1" applyFont="1" applyBorder="1" applyAlignment="1">
      <alignment vertical="center" shrinkToFit="1"/>
    </xf>
    <xf numFmtId="215" fontId="5" fillId="0" borderId="116" xfId="0" applyNumberFormat="1" applyFont="1" applyBorder="1" applyAlignment="1">
      <alignment horizontal="center" vertical="center" shrinkToFit="1"/>
    </xf>
    <xf numFmtId="0" fontId="5" fillId="0" borderId="164" xfId="0" applyFont="1" applyBorder="1" applyAlignment="1">
      <alignment vertical="center" shrinkToFit="1"/>
    </xf>
    <xf numFmtId="177" fontId="5" fillId="0" borderId="165" xfId="0" applyNumberFormat="1" applyFont="1" applyBorder="1" applyAlignment="1">
      <alignment vertical="center" shrinkToFit="1"/>
    </xf>
    <xf numFmtId="206" fontId="5" fillId="0" borderId="166" xfId="0" applyNumberFormat="1" applyFont="1" applyBorder="1" applyAlignment="1">
      <alignment vertical="center" wrapText="1" shrinkToFit="1"/>
    </xf>
    <xf numFmtId="38" fontId="5" fillId="0" borderId="167" xfId="50" applyFont="1" applyBorder="1">
      <alignment vertical="center"/>
    </xf>
    <xf numFmtId="182" fontId="5" fillId="0" borderId="117" xfId="0" applyNumberFormat="1" applyFont="1" applyFill="1" applyBorder="1" applyAlignment="1">
      <alignment vertical="center" shrinkToFit="1"/>
    </xf>
    <xf numFmtId="0" fontId="5" fillId="0" borderId="168" xfId="0" applyFont="1" applyBorder="1" applyAlignment="1">
      <alignment vertical="center" shrinkToFit="1"/>
    </xf>
    <xf numFmtId="179" fontId="5" fillId="0" borderId="164" xfId="0" applyNumberFormat="1" applyFont="1" applyBorder="1" applyAlignment="1">
      <alignment vertical="center" shrinkToFit="1"/>
    </xf>
    <xf numFmtId="177" fontId="5" fillId="0" borderId="169" xfId="0" applyNumberFormat="1" applyFont="1" applyBorder="1" applyAlignment="1">
      <alignment vertical="center" shrinkToFit="1"/>
    </xf>
    <xf numFmtId="179" fontId="5" fillId="0" borderId="166" xfId="0" applyNumberFormat="1" applyFont="1" applyBorder="1" applyAlignment="1">
      <alignment vertical="center" shrinkToFit="1"/>
    </xf>
    <xf numFmtId="177" fontId="5" fillId="0" borderId="170" xfId="0" applyNumberFormat="1" applyFont="1" applyBorder="1" applyAlignment="1">
      <alignment vertical="center" shrinkToFit="1"/>
    </xf>
    <xf numFmtId="177" fontId="5" fillId="0" borderId="164" xfId="0" applyNumberFormat="1" applyFont="1" applyBorder="1" applyAlignment="1">
      <alignment vertical="center" shrinkToFit="1"/>
    </xf>
    <xf numFmtId="1" fontId="5" fillId="0" borderId="164" xfId="0" applyNumberFormat="1" applyFont="1" applyBorder="1" applyAlignment="1">
      <alignment vertical="center" shrinkToFit="1"/>
    </xf>
    <xf numFmtId="1" fontId="5" fillId="0" borderId="170" xfId="0" applyNumberFormat="1" applyFont="1" applyBorder="1" applyAlignment="1">
      <alignment vertical="center" shrinkToFit="1"/>
    </xf>
    <xf numFmtId="1" fontId="5" fillId="0" borderId="169" xfId="0" applyNumberFormat="1" applyFont="1" applyBorder="1" applyAlignment="1">
      <alignment vertical="center" shrinkToFit="1"/>
    </xf>
    <xf numFmtId="1" fontId="5" fillId="0" borderId="166" xfId="0" applyNumberFormat="1" applyFont="1" applyBorder="1" applyAlignment="1">
      <alignment vertical="center" shrinkToFit="1"/>
    </xf>
    <xf numFmtId="177" fontId="5" fillId="0" borderId="164" xfId="0" applyNumberFormat="1" applyFont="1" applyBorder="1" applyAlignment="1">
      <alignment vertical="center" wrapText="1" shrinkToFit="1"/>
    </xf>
    <xf numFmtId="177" fontId="5" fillId="0" borderId="170" xfId="0" applyNumberFormat="1" applyFont="1" applyBorder="1" applyAlignment="1">
      <alignment vertical="center" wrapText="1" shrinkToFit="1"/>
    </xf>
    <xf numFmtId="0" fontId="5" fillId="0" borderId="164" xfId="0" applyFont="1" applyBorder="1" applyAlignment="1">
      <alignment vertical="center" wrapText="1" shrinkToFit="1"/>
    </xf>
    <xf numFmtId="0" fontId="5" fillId="0" borderId="170" xfId="0" applyFont="1" applyBorder="1" applyAlignment="1">
      <alignment vertical="center" wrapText="1" shrinkToFit="1"/>
    </xf>
    <xf numFmtId="0" fontId="5" fillId="0" borderId="117" xfId="0" applyFont="1" applyBorder="1" applyAlignment="1">
      <alignment horizontal="center" vertical="center" shrinkToFit="1"/>
    </xf>
    <xf numFmtId="0" fontId="5" fillId="0" borderId="117" xfId="0" applyFont="1" applyBorder="1" applyAlignment="1">
      <alignment vertical="center" shrinkToFit="1"/>
    </xf>
    <xf numFmtId="0" fontId="5" fillId="0" borderId="172" xfId="0" applyFont="1" applyBorder="1" applyAlignment="1">
      <alignment vertical="center" shrinkToFit="1"/>
    </xf>
    <xf numFmtId="179" fontId="5" fillId="0" borderId="173" xfId="0" applyNumberFormat="1" applyFont="1" applyBorder="1" applyAlignment="1">
      <alignment vertical="center" shrinkToFit="1"/>
    </xf>
    <xf numFmtId="177" fontId="5" fillId="0" borderId="172" xfId="0" applyNumberFormat="1" applyFont="1" applyBorder="1" applyAlignment="1">
      <alignment vertical="center" shrinkToFit="1"/>
    </xf>
    <xf numFmtId="1" fontId="5" fillId="0" borderId="173" xfId="0" applyNumberFormat="1" applyFont="1" applyBorder="1" applyAlignment="1">
      <alignment vertical="center" shrinkToFit="1"/>
    </xf>
    <xf numFmtId="1" fontId="5" fillId="0" borderId="172" xfId="0" applyNumberFormat="1" applyFont="1" applyBorder="1" applyAlignment="1">
      <alignment vertical="center" shrinkToFit="1"/>
    </xf>
    <xf numFmtId="177" fontId="5" fillId="0" borderId="172" xfId="0" applyNumberFormat="1" applyFont="1" applyBorder="1" applyAlignment="1">
      <alignment vertical="center" wrapText="1" shrinkToFit="1"/>
    </xf>
    <xf numFmtId="0" fontId="5" fillId="0" borderId="173" xfId="0" applyFont="1" applyBorder="1" applyAlignment="1">
      <alignment vertical="center" wrapText="1" shrinkToFit="1"/>
    </xf>
    <xf numFmtId="206" fontId="5" fillId="0" borderId="164" xfId="0" applyNumberFormat="1" applyFont="1" applyBorder="1" applyAlignment="1">
      <alignment vertical="center" wrapText="1" shrinkToFit="1"/>
    </xf>
    <xf numFmtId="206" fontId="5" fillId="0" borderId="172" xfId="0" applyNumberFormat="1" applyFont="1" applyBorder="1" applyAlignment="1">
      <alignment vertical="center" wrapText="1" shrinkToFit="1"/>
    </xf>
    <xf numFmtId="0" fontId="5" fillId="0" borderId="117" xfId="0" applyFont="1" applyBorder="1" applyAlignment="1">
      <alignment vertical="center" wrapText="1" shrinkToFit="1"/>
    </xf>
    <xf numFmtId="0" fontId="3" fillId="38" borderId="171" xfId="176" applyFont="1" applyFill="1" applyBorder="1" applyAlignment="1">
      <alignment horizontal="center" vertical="center" shrinkToFit="1"/>
    </xf>
    <xf numFmtId="177" fontId="3" fillId="38" borderId="171" xfId="176" applyNumberFormat="1" applyFont="1" applyFill="1" applyBorder="1" applyAlignment="1">
      <alignment vertical="center" shrinkToFit="1"/>
    </xf>
    <xf numFmtId="0" fontId="3" fillId="38" borderId="171" xfId="176" applyFont="1" applyFill="1" applyBorder="1">
      <alignment vertical="center"/>
    </xf>
    <xf numFmtId="177" fontId="3" fillId="38" borderId="171" xfId="176" applyNumberFormat="1" applyFont="1" applyFill="1" applyBorder="1" applyAlignment="1">
      <alignment horizontal="right" vertical="center" shrinkToFit="1"/>
    </xf>
    <xf numFmtId="0" fontId="3" fillId="38" borderId="171" xfId="176" applyFont="1" applyFill="1" applyBorder="1" applyAlignment="1">
      <alignment horizontal="right" vertical="center"/>
    </xf>
    <xf numFmtId="215" fontId="3" fillId="38" borderId="171" xfId="176" applyNumberFormat="1" applyFont="1" applyFill="1" applyBorder="1" applyAlignment="1">
      <alignment horizontal="right" vertical="center" shrinkToFit="1"/>
    </xf>
    <xf numFmtId="179" fontId="3" fillId="38" borderId="171" xfId="176" applyNumberFormat="1" applyFont="1" applyFill="1" applyBorder="1" applyAlignment="1">
      <alignment horizontal="right" vertical="center" shrinkToFit="1"/>
    </xf>
    <xf numFmtId="1" fontId="3" fillId="38" borderId="171" xfId="176" applyNumberFormat="1" applyFont="1" applyFill="1" applyBorder="1" applyAlignment="1">
      <alignment horizontal="right" vertical="center" shrinkToFit="1"/>
    </xf>
    <xf numFmtId="198" fontId="3" fillId="38" borderId="171" xfId="176" applyNumberFormat="1" applyFont="1" applyFill="1" applyBorder="1" applyAlignment="1">
      <alignment horizontal="right" vertical="center" shrinkToFit="1"/>
    </xf>
    <xf numFmtId="210" fontId="3" fillId="38" borderId="171" xfId="176" applyNumberFormat="1" applyFont="1" applyFill="1" applyBorder="1" applyAlignment="1">
      <alignment horizontal="right" vertical="center" shrinkToFit="1"/>
    </xf>
    <xf numFmtId="195" fontId="3" fillId="38" borderId="171" xfId="176" applyNumberFormat="1" applyFont="1" applyFill="1" applyBorder="1" applyAlignment="1">
      <alignment horizontal="right" vertical="center" shrinkToFit="1"/>
    </xf>
    <xf numFmtId="0" fontId="3" fillId="38" borderId="171" xfId="0" applyFont="1" applyFill="1" applyBorder="1" applyAlignment="1">
      <alignment horizontal="right" vertical="center"/>
    </xf>
    <xf numFmtId="205" fontId="3" fillId="38" borderId="171" xfId="0" applyNumberFormat="1" applyFont="1" applyFill="1" applyBorder="1" applyAlignment="1">
      <alignment horizontal="right" vertical="center"/>
    </xf>
    <xf numFmtId="193" fontId="3" fillId="38" borderId="171" xfId="176" applyNumberFormat="1" applyFont="1" applyFill="1" applyBorder="1" applyAlignment="1">
      <alignment horizontal="right" vertical="center" shrinkToFit="1"/>
    </xf>
    <xf numFmtId="181" fontId="3" fillId="38" borderId="171" xfId="176" applyNumberFormat="1" applyFont="1" applyFill="1" applyBorder="1" applyAlignment="1">
      <alignment horizontal="right" vertical="center" shrinkToFit="1"/>
    </xf>
    <xf numFmtId="195" fontId="3" fillId="25" borderId="171" xfId="176" applyNumberFormat="1" applyFont="1" applyFill="1" applyBorder="1" applyAlignment="1">
      <alignment vertical="center"/>
    </xf>
    <xf numFmtId="0" fontId="3" fillId="0" borderId="174" xfId="176" applyFont="1" applyBorder="1" applyAlignment="1">
      <alignment horizontal="center" vertical="center" shrinkToFit="1"/>
    </xf>
    <xf numFmtId="177" fontId="3" fillId="0" borderId="163" xfId="176" applyNumberFormat="1" applyFont="1" applyBorder="1" applyAlignment="1">
      <alignment vertical="center" shrinkToFit="1"/>
    </xf>
    <xf numFmtId="0" fontId="3" fillId="0" borderId="161" xfId="176" applyFont="1" applyBorder="1" applyAlignment="1">
      <alignment horizontal="center" vertical="center" shrinkToFit="1"/>
    </xf>
    <xf numFmtId="177" fontId="3" fillId="0" borderId="116" xfId="176" applyNumberFormat="1" applyFont="1" applyBorder="1" applyAlignment="1">
      <alignment vertical="center" shrinkToFit="1"/>
    </xf>
    <xf numFmtId="0" fontId="3" fillId="0" borderId="168" xfId="176" applyFont="1" applyFill="1" applyBorder="1" applyAlignment="1">
      <alignment vertical="center"/>
    </xf>
    <xf numFmtId="215" fontId="3" fillId="0" borderId="116" xfId="176" applyNumberFormat="1" applyFont="1" applyBorder="1" applyAlignment="1">
      <alignment vertical="center" shrinkToFit="1"/>
    </xf>
    <xf numFmtId="177" fontId="3" fillId="38" borderId="163" xfId="176" applyNumberFormat="1" applyFont="1" applyFill="1" applyBorder="1" applyAlignment="1">
      <alignment horizontal="right" vertical="center" shrinkToFit="1"/>
    </xf>
    <xf numFmtId="177" fontId="3" fillId="38" borderId="116" xfId="176" applyNumberFormat="1" applyFont="1" applyFill="1" applyBorder="1" applyAlignment="1">
      <alignment horizontal="right" vertical="center" shrinkToFit="1"/>
    </xf>
    <xf numFmtId="200" fontId="3" fillId="0" borderId="116" xfId="176" applyNumberFormat="1" applyFont="1" applyBorder="1" applyAlignment="1">
      <alignment vertical="center" shrinkToFit="1"/>
    </xf>
    <xf numFmtId="203" fontId="3" fillId="0" borderId="116" xfId="176" applyNumberFormat="1" applyFont="1" applyFill="1" applyBorder="1" applyAlignment="1">
      <alignment vertical="center" shrinkToFit="1"/>
    </xf>
    <xf numFmtId="179" fontId="5" fillId="0" borderId="172" xfId="0" applyNumberFormat="1" applyFont="1" applyBorder="1" applyAlignment="1">
      <alignment vertical="center" shrinkToFit="1"/>
    </xf>
    <xf numFmtId="0" fontId="5" fillId="0" borderId="172" xfId="0" applyFont="1" applyBorder="1" applyAlignment="1">
      <alignment vertical="center" wrapText="1" shrinkToFit="1"/>
    </xf>
    <xf numFmtId="3" fontId="5" fillId="0" borderId="164" xfId="0" applyNumberFormat="1" applyFont="1" applyBorder="1" applyAlignment="1">
      <alignment vertical="center" wrapText="1" shrinkToFit="1"/>
    </xf>
    <xf numFmtId="3" fontId="5" fillId="0" borderId="173" xfId="0" applyNumberFormat="1" applyFont="1" applyBorder="1" applyAlignment="1">
      <alignment vertical="center" wrapText="1" shrinkToFit="1"/>
    </xf>
    <xf numFmtId="212" fontId="5" fillId="0" borderId="172" xfId="0" applyNumberFormat="1" applyFont="1" applyBorder="1" applyAlignment="1">
      <alignment vertical="center" wrapText="1" shrinkToFit="1"/>
    </xf>
    <xf numFmtId="38" fontId="5" fillId="0" borderId="116" xfId="50" applyFont="1" applyBorder="1">
      <alignment vertical="center"/>
    </xf>
    <xf numFmtId="0" fontId="5" fillId="0" borderId="164" xfId="0" applyNumberFormat="1" applyFont="1" applyBorder="1" applyAlignment="1">
      <alignment vertical="center" wrapText="1" shrinkToFit="1"/>
    </xf>
    <xf numFmtId="2" fontId="5" fillId="0" borderId="172" xfId="0" applyNumberFormat="1" applyFont="1" applyBorder="1" applyAlignment="1">
      <alignment vertical="center" wrapText="1" shrinkToFit="1"/>
    </xf>
    <xf numFmtId="2" fontId="5" fillId="0" borderId="164" xfId="0" applyNumberFormat="1" applyFont="1" applyBorder="1" applyAlignment="1">
      <alignment vertical="center" wrapText="1" shrinkToFit="1"/>
    </xf>
    <xf numFmtId="0" fontId="3" fillId="28" borderId="17" xfId="177" applyFill="1" applyBorder="1" applyAlignment="1">
      <alignment horizontal="center"/>
    </xf>
    <xf numFmtId="0" fontId="3" fillId="28" borderId="41" xfId="177" applyFill="1" applyBorder="1" applyAlignment="1">
      <alignment horizontal="center" vertical="center"/>
    </xf>
    <xf numFmtId="176" fontId="3" fillId="0" borderId="45" xfId="176" applyNumberFormat="1" applyFont="1" applyBorder="1" applyAlignment="1">
      <alignment horizontal="center"/>
    </xf>
    <xf numFmtId="0" fontId="3" fillId="28" borderId="175" xfId="177" applyFill="1" applyBorder="1" applyAlignment="1">
      <alignment horizontal="center" vertical="center"/>
    </xf>
    <xf numFmtId="0" fontId="3" fillId="28" borderId="139" xfId="177" applyFill="1" applyBorder="1" applyAlignment="1">
      <alignment horizontal="center" vertical="center"/>
    </xf>
    <xf numFmtId="0" fontId="3" fillId="0" borderId="55" xfId="176" applyBorder="1" applyAlignment="1">
      <alignment horizontal="center" vertical="center"/>
    </xf>
    <xf numFmtId="0" fontId="3" fillId="0" borderId="55" xfId="176" applyNumberFormat="1" applyBorder="1" applyAlignment="1">
      <alignment horizontal="center" vertical="center"/>
    </xf>
    <xf numFmtId="176" fontId="0" fillId="0" borderId="18" xfId="176" applyNumberFormat="1" applyFont="1" applyBorder="1" applyAlignment="1">
      <alignment horizontal="center"/>
    </xf>
    <xf numFmtId="0" fontId="3" fillId="0" borderId="56" xfId="176" applyBorder="1" applyAlignment="1">
      <alignment horizontal="center" vertical="center"/>
    </xf>
    <xf numFmtId="176" fontId="5" fillId="0" borderId="79" xfId="0" applyNumberFormat="1" applyFont="1" applyBorder="1" applyAlignment="1">
      <alignment vertical="center" shrinkToFit="1"/>
    </xf>
    <xf numFmtId="0" fontId="3" fillId="0" borderId="14" xfId="176" applyFont="1" applyBorder="1" applyAlignment="1">
      <alignment horizontal="center"/>
    </xf>
    <xf numFmtId="0" fontId="3" fillId="0" borderId="30" xfId="176" applyFont="1" applyBorder="1" applyAlignment="1">
      <alignment horizontal="center"/>
    </xf>
    <xf numFmtId="0" fontId="3" fillId="0" borderId="10" xfId="176" applyFont="1" applyBorder="1" applyAlignment="1">
      <alignment horizontal="center"/>
    </xf>
    <xf numFmtId="176" fontId="5" fillId="0" borderId="78" xfId="0" applyNumberFormat="1" applyFont="1" applyFill="1" applyBorder="1" applyAlignment="1">
      <alignment vertical="center" shrinkToFit="1"/>
    </xf>
    <xf numFmtId="49" fontId="5" fillId="25" borderId="23" xfId="0" applyNumberFormat="1" applyFont="1" applyFill="1" applyBorder="1" applyAlignment="1">
      <alignment horizontal="center" vertical="center" shrinkToFit="1"/>
    </xf>
    <xf numFmtId="49" fontId="5" fillId="25" borderId="15" xfId="0" applyNumberFormat="1" applyFont="1" applyFill="1" applyBorder="1" applyAlignment="1">
      <alignment horizontal="center" vertical="center" shrinkToFit="1"/>
    </xf>
    <xf numFmtId="179" fontId="5" fillId="37" borderId="15" xfId="0" applyNumberFormat="1" applyFont="1" applyFill="1" applyBorder="1" applyAlignment="1">
      <alignment horizontal="center" vertical="center" shrinkToFit="1"/>
    </xf>
    <xf numFmtId="2" fontId="5" fillId="0" borderId="23" xfId="0" applyNumberFormat="1" applyFont="1" applyFill="1" applyBorder="1" applyAlignment="1">
      <alignment horizontal="left" vertical="center" indent="1" shrinkToFit="1"/>
    </xf>
    <xf numFmtId="38" fontId="5" fillId="0" borderId="161" xfId="50" applyFont="1" applyBorder="1">
      <alignment vertical="center"/>
    </xf>
    <xf numFmtId="38" fontId="5" fillId="0" borderId="176" xfId="50" applyFont="1" applyBorder="1">
      <alignment vertical="center"/>
    </xf>
    <xf numFmtId="38" fontId="5" fillId="0" borderId="177" xfId="50" applyFont="1" applyBorder="1">
      <alignment vertical="center"/>
    </xf>
    <xf numFmtId="218" fontId="5" fillId="25" borderId="15" xfId="0" applyNumberFormat="1" applyFont="1" applyFill="1" applyBorder="1" applyAlignment="1">
      <alignment horizontal="right" vertical="center" shrinkToFit="1"/>
    </xf>
    <xf numFmtId="218" fontId="5" fillId="25" borderId="23" xfId="0" applyNumberFormat="1" applyFont="1" applyFill="1" applyBorder="1" applyAlignment="1">
      <alignment horizontal="right" vertical="center" shrinkToFit="1"/>
    </xf>
    <xf numFmtId="38" fontId="5" fillId="0" borderId="101" xfId="50" applyFont="1" applyBorder="1">
      <alignment vertical="center"/>
    </xf>
    <xf numFmtId="38" fontId="5" fillId="0" borderId="178" xfId="50" applyFont="1" applyBorder="1">
      <alignment vertical="center"/>
    </xf>
    <xf numFmtId="3" fontId="5" fillId="0" borderId="179" xfId="0" applyNumberFormat="1" applyFont="1" applyFill="1" applyBorder="1" applyAlignment="1">
      <alignment vertical="center" shrinkToFit="1"/>
    </xf>
    <xf numFmtId="38" fontId="5" fillId="0" borderId="102" xfId="50" applyFont="1" applyBorder="1">
      <alignment vertical="center"/>
    </xf>
    <xf numFmtId="38" fontId="5" fillId="0" borderId="142" xfId="50" applyFont="1" applyBorder="1">
      <alignment vertical="center"/>
    </xf>
    <xf numFmtId="179" fontId="5" fillId="0" borderId="116" xfId="0" applyNumberFormat="1" applyFont="1" applyBorder="1" applyAlignment="1">
      <alignment vertical="center" shrinkToFit="1"/>
    </xf>
    <xf numFmtId="186" fontId="25" fillId="32" borderId="42" xfId="0" applyNumberFormat="1" applyFont="1" applyFill="1" applyBorder="1" applyAlignment="1">
      <alignment horizontal="center" vertical="center" shrinkToFit="1"/>
    </xf>
    <xf numFmtId="186" fontId="25" fillId="32" borderId="77" xfId="0" applyNumberFormat="1" applyFont="1" applyFill="1" applyBorder="1" applyAlignment="1">
      <alignment horizontal="center" vertical="center" shrinkToFit="1"/>
    </xf>
    <xf numFmtId="2" fontId="27" fillId="28" borderId="43" xfId="102" applyNumberFormat="1" applyFont="1" applyFill="1" applyBorder="1" applyAlignment="1">
      <alignment horizontal="center" vertical="center"/>
    </xf>
    <xf numFmtId="180" fontId="27" fillId="28" borderId="43" xfId="102" applyNumberFormat="1" applyFont="1" applyFill="1" applyBorder="1" applyAlignment="1">
      <alignment horizontal="center" vertical="center"/>
    </xf>
    <xf numFmtId="0" fontId="3" fillId="26" borderId="37" xfId="83" applyFont="1" applyFill="1" applyBorder="1" applyAlignment="1">
      <alignment horizontal="center" vertical="center"/>
    </xf>
    <xf numFmtId="186" fontId="3" fillId="0" borderId="45" xfId="0" applyNumberFormat="1" applyFont="1" applyBorder="1" applyAlignment="1">
      <alignment horizontal="center" vertical="center"/>
    </xf>
    <xf numFmtId="56" fontId="3" fillId="0" borderId="18" xfId="83" applyNumberFormat="1" applyFont="1" applyFill="1" applyBorder="1" applyAlignment="1">
      <alignment horizontal="center" vertical="center"/>
    </xf>
    <xf numFmtId="56" fontId="3" fillId="0" borderId="34" xfId="83" applyNumberFormat="1" applyFont="1" applyFill="1" applyBorder="1" applyAlignment="1">
      <alignment horizontal="center" vertical="center"/>
    </xf>
    <xf numFmtId="0" fontId="3" fillId="0" borderId="0" xfId="178" applyFont="1" applyBorder="1" applyAlignment="1">
      <alignment vertical="center"/>
    </xf>
    <xf numFmtId="186" fontId="3" fillId="0" borderId="0" xfId="0" applyNumberFormat="1" applyFont="1" applyBorder="1" applyAlignment="1">
      <alignment horizontal="center" vertical="center"/>
    </xf>
    <xf numFmtId="56" fontId="3" fillId="0" borderId="0" xfId="83" applyNumberFormat="1" applyFont="1" applyFill="1" applyBorder="1" applyAlignment="1">
      <alignment horizontal="center" vertical="center"/>
    </xf>
    <xf numFmtId="0" fontId="3" fillId="0" borderId="0" xfId="178" applyFont="1" applyBorder="1" applyAlignment="1">
      <alignment horizontal="center" vertical="center"/>
    </xf>
    <xf numFmtId="182" fontId="3" fillId="0" borderId="0" xfId="178" applyNumberFormat="1" applyFont="1" applyBorder="1" applyAlignment="1" applyProtection="1">
      <alignment horizontal="center" vertical="center"/>
      <protection locked="0"/>
    </xf>
    <xf numFmtId="0" fontId="3" fillId="0" borderId="0" xfId="178" applyFont="1" applyBorder="1" applyAlignment="1">
      <alignment horizontal="right" vertical="center"/>
    </xf>
    <xf numFmtId="188" fontId="3" fillId="0" borderId="0" xfId="178" applyNumberFormat="1" applyFont="1" applyBorder="1" applyAlignment="1" applyProtection="1">
      <alignment horizontal="center" vertical="center"/>
      <protection locked="0"/>
    </xf>
    <xf numFmtId="0" fontId="3" fillId="0" borderId="0" xfId="178" applyNumberFormat="1" applyFont="1" applyBorder="1" applyAlignment="1" applyProtection="1">
      <alignment horizontal="center" vertical="center"/>
      <protection locked="0"/>
    </xf>
    <xf numFmtId="189" fontId="3" fillId="0" borderId="0" xfId="178" applyNumberFormat="1" applyFont="1" applyBorder="1" applyAlignment="1" applyProtection="1">
      <alignment horizontal="center" vertical="center"/>
      <protection locked="0"/>
    </xf>
    <xf numFmtId="0" fontId="3" fillId="0" borderId="0" xfId="178" applyFont="1" applyBorder="1" applyAlignment="1" applyProtection="1">
      <alignment horizontal="center" vertical="center"/>
      <protection locked="0"/>
    </xf>
    <xf numFmtId="187" fontId="3" fillId="0" borderId="0" xfId="178" applyNumberFormat="1" applyFont="1" applyBorder="1" applyAlignment="1" applyProtection="1">
      <alignment horizontal="center" vertical="center"/>
      <protection locked="0"/>
    </xf>
    <xf numFmtId="2" fontId="3" fillId="0" borderId="0" xfId="178" applyNumberFormat="1" applyFont="1" applyBorder="1" applyAlignment="1" applyProtection="1">
      <alignment horizontal="center" vertical="center"/>
      <protection locked="0"/>
    </xf>
    <xf numFmtId="3" fontId="5" fillId="0" borderId="109" xfId="0" applyNumberFormat="1" applyFont="1" applyBorder="1" applyAlignment="1">
      <alignment vertical="center" shrinkToFit="1"/>
    </xf>
    <xf numFmtId="177" fontId="5" fillId="37" borderId="59" xfId="0" applyNumberFormat="1" applyFont="1" applyFill="1" applyBorder="1" applyAlignment="1">
      <alignment vertical="center" shrinkToFit="1"/>
    </xf>
    <xf numFmtId="177" fontId="5" fillId="37" borderId="60" xfId="0" applyNumberFormat="1" applyFont="1" applyFill="1" applyBorder="1" applyAlignment="1">
      <alignment vertical="center" shrinkToFit="1"/>
    </xf>
    <xf numFmtId="0" fontId="22" fillId="0" borderId="0" xfId="178" applyFont="1" applyBorder="1" applyAlignment="1">
      <alignment vertical="center"/>
    </xf>
    <xf numFmtId="0" fontId="3" fillId="0" borderId="0" xfId="83" applyFont="1" applyFill="1" applyBorder="1" applyAlignment="1">
      <alignment horizontal="center" vertical="center"/>
    </xf>
    <xf numFmtId="0" fontId="5" fillId="0" borderId="116" xfId="0" applyFont="1" applyBorder="1">
      <alignment vertical="center"/>
    </xf>
    <xf numFmtId="190" fontId="5" fillId="0" borderId="116" xfId="0" applyNumberFormat="1" applyFont="1" applyBorder="1">
      <alignment vertical="center"/>
    </xf>
    <xf numFmtId="0" fontId="5" fillId="0" borderId="102" xfId="0" applyFont="1" applyBorder="1">
      <alignment vertical="center"/>
    </xf>
    <xf numFmtId="190" fontId="5" fillId="0" borderId="102" xfId="0" applyNumberFormat="1" applyFont="1" applyBorder="1">
      <alignment vertical="center"/>
    </xf>
    <xf numFmtId="0" fontId="5" fillId="0" borderId="101" xfId="0" applyFont="1" applyBorder="1">
      <alignment vertical="center"/>
    </xf>
    <xf numFmtId="190" fontId="5" fillId="0" borderId="101" xfId="0" applyNumberFormat="1" applyFont="1" applyBorder="1">
      <alignment vertical="center"/>
    </xf>
    <xf numFmtId="38" fontId="5" fillId="0" borderId="162" xfId="50" applyFont="1" applyBorder="1">
      <alignment vertical="center"/>
    </xf>
    <xf numFmtId="38" fontId="5" fillId="0" borderId="182" xfId="50" applyFont="1" applyBorder="1">
      <alignment vertical="center"/>
    </xf>
    <xf numFmtId="38" fontId="5" fillId="0" borderId="179" xfId="50" applyFont="1" applyBorder="1">
      <alignment vertical="center"/>
    </xf>
    <xf numFmtId="38" fontId="5" fillId="0" borderId="183" xfId="50" applyFont="1" applyBorder="1">
      <alignment vertical="center"/>
    </xf>
    <xf numFmtId="0" fontId="5" fillId="0" borderId="179" xfId="0" applyFont="1" applyBorder="1">
      <alignment vertical="center"/>
    </xf>
    <xf numFmtId="190" fontId="5" fillId="0" borderId="179" xfId="0" applyNumberFormat="1" applyFont="1" applyBorder="1">
      <alignment vertical="center"/>
    </xf>
    <xf numFmtId="3" fontId="5" fillId="0" borderId="24" xfId="0" applyNumberFormat="1" applyFont="1" applyBorder="1">
      <alignment vertical="center"/>
    </xf>
    <xf numFmtId="38" fontId="5" fillId="0" borderId="24" xfId="50" applyFont="1" applyBorder="1">
      <alignment vertical="center"/>
    </xf>
    <xf numFmtId="183" fontId="5" fillId="36" borderId="22" xfId="0" applyNumberFormat="1" applyFont="1" applyFill="1" applyBorder="1" applyAlignment="1">
      <alignment vertical="center" shrinkToFit="1"/>
    </xf>
    <xf numFmtId="183" fontId="5" fillId="36" borderId="14" xfId="0" applyNumberFormat="1" applyFont="1" applyFill="1" applyBorder="1" applyAlignment="1">
      <alignment vertical="center" shrinkToFit="1"/>
    </xf>
    <xf numFmtId="199" fontId="5" fillId="36" borderId="10" xfId="0" applyNumberFormat="1" applyFont="1" applyFill="1" applyBorder="1" applyAlignment="1">
      <alignment vertical="center" shrinkToFit="1"/>
    </xf>
    <xf numFmtId="183" fontId="5" fillId="36" borderId="10" xfId="0" applyNumberFormat="1" applyFont="1" applyFill="1" applyBorder="1" applyAlignment="1">
      <alignment vertical="center" shrinkToFit="1"/>
    </xf>
    <xf numFmtId="183" fontId="5" fillId="36" borderId="44" xfId="0" applyNumberFormat="1" applyFont="1" applyFill="1" applyBorder="1" applyAlignment="1">
      <alignment vertical="center" shrinkToFit="1"/>
    </xf>
    <xf numFmtId="199" fontId="5" fillId="36" borderId="30" xfId="0" applyNumberFormat="1" applyFont="1" applyFill="1" applyBorder="1" applyAlignment="1">
      <alignment vertical="center" shrinkToFit="1"/>
    </xf>
    <xf numFmtId="183" fontId="5" fillId="36" borderId="30" xfId="0" applyNumberFormat="1" applyFont="1" applyFill="1" applyBorder="1" applyAlignment="1">
      <alignment vertical="center" shrinkToFit="1"/>
    </xf>
    <xf numFmtId="3" fontId="5" fillId="36" borderId="30" xfId="0" applyNumberFormat="1" applyFont="1" applyFill="1" applyBorder="1" applyAlignment="1">
      <alignment vertical="center" shrinkToFit="1"/>
    </xf>
    <xf numFmtId="3" fontId="5" fillId="0" borderId="10" xfId="0" applyNumberFormat="1" applyFont="1" applyFill="1" applyBorder="1" applyAlignment="1">
      <alignment vertical="center" shrinkToFit="1"/>
    </xf>
    <xf numFmtId="215" fontId="5" fillId="0" borderId="12" xfId="0" applyNumberFormat="1" applyFont="1" applyBorder="1" applyAlignment="1">
      <alignment vertical="center" shrinkToFit="1"/>
    </xf>
    <xf numFmtId="179" fontId="5" fillId="0" borderId="112" xfId="0" applyNumberFormat="1" applyFont="1" applyBorder="1" applyAlignment="1">
      <alignment vertical="center" shrinkToFit="1"/>
    </xf>
    <xf numFmtId="179" fontId="5" fillId="0" borderId="160" xfId="0" applyNumberFormat="1" applyFont="1" applyBorder="1" applyAlignment="1">
      <alignment vertical="center" shrinkToFit="1"/>
    </xf>
    <xf numFmtId="215" fontId="5" fillId="0" borderId="157" xfId="0" applyNumberFormat="1" applyFont="1" applyBorder="1" applyAlignment="1">
      <alignment vertical="center" shrinkToFit="1"/>
    </xf>
    <xf numFmtId="179" fontId="5" fillId="0" borderId="102" xfId="0" applyNumberFormat="1" applyFont="1" applyBorder="1" applyAlignment="1">
      <alignment vertical="center" shrinkToFit="1"/>
    </xf>
    <xf numFmtId="206" fontId="5" fillId="0" borderId="12" xfId="0" applyNumberFormat="1" applyFont="1" applyBorder="1" applyAlignment="1">
      <alignment vertical="center" shrinkToFit="1"/>
    </xf>
    <xf numFmtId="206" fontId="5" fillId="0" borderId="157" xfId="0" applyNumberFormat="1" applyFont="1" applyBorder="1" applyAlignment="1">
      <alignment vertical="center" shrinkToFit="1"/>
    </xf>
    <xf numFmtId="206" fontId="5" fillId="0" borderId="112" xfId="0" applyNumberFormat="1" applyFont="1" applyBorder="1" applyAlignment="1">
      <alignment vertical="center" shrinkToFit="1"/>
    </xf>
    <xf numFmtId="206" fontId="5" fillId="0" borderId="14" xfId="0" applyNumberFormat="1" applyFont="1" applyBorder="1" applyAlignment="1">
      <alignment vertical="center" shrinkToFit="1"/>
    </xf>
    <xf numFmtId="206" fontId="5" fillId="0" borderId="160" xfId="0" applyNumberFormat="1" applyFont="1" applyBorder="1" applyAlignment="1">
      <alignment vertical="center" shrinkToFit="1"/>
    </xf>
    <xf numFmtId="219" fontId="5" fillId="0" borderId="12" xfId="0" applyNumberFormat="1" applyFont="1" applyBorder="1" applyAlignment="1">
      <alignment vertical="center" shrinkToFit="1"/>
    </xf>
    <xf numFmtId="219" fontId="5" fillId="0" borderId="157" xfId="0" applyNumberFormat="1" applyFont="1" applyBorder="1" applyAlignment="1">
      <alignment vertical="center" shrinkToFit="1"/>
    </xf>
    <xf numFmtId="219" fontId="5" fillId="0" borderId="112" xfId="0" applyNumberFormat="1" applyFont="1" applyBorder="1" applyAlignment="1">
      <alignment vertical="center" shrinkToFit="1"/>
    </xf>
    <xf numFmtId="219" fontId="5" fillId="0" borderId="14" xfId="0" applyNumberFormat="1" applyFont="1" applyBorder="1" applyAlignment="1">
      <alignment vertical="center" shrinkToFit="1"/>
    </xf>
    <xf numFmtId="219" fontId="5" fillId="0" borderId="160" xfId="0" applyNumberFormat="1" applyFont="1" applyBorder="1" applyAlignment="1">
      <alignment vertical="center" shrinkToFit="1"/>
    </xf>
    <xf numFmtId="201" fontId="3" fillId="0" borderId="32" xfId="176" applyNumberFormat="1" applyFont="1" applyFill="1" applyBorder="1" applyAlignment="1">
      <alignment vertical="center" shrinkToFit="1"/>
    </xf>
    <xf numFmtId="3" fontId="5" fillId="0" borderId="102" xfId="0" applyNumberFormat="1" applyFont="1" applyFill="1" applyBorder="1" applyAlignment="1">
      <alignment horizontal="right" vertical="center" shrinkToFit="1"/>
    </xf>
    <xf numFmtId="3" fontId="5" fillId="0" borderId="101" xfId="0" applyNumberFormat="1" applyFont="1" applyFill="1" applyBorder="1" applyAlignment="1">
      <alignment vertical="center" shrinkToFit="1"/>
    </xf>
    <xf numFmtId="3" fontId="5" fillId="0" borderId="184" xfId="0" applyNumberFormat="1" applyFont="1" applyFill="1" applyBorder="1" applyAlignment="1">
      <alignment vertical="center" shrinkToFit="1"/>
    </xf>
    <xf numFmtId="3" fontId="5" fillId="0" borderId="102" xfId="0" applyNumberFormat="1" applyFont="1" applyFill="1" applyBorder="1" applyAlignment="1">
      <alignment vertical="center" shrinkToFit="1"/>
    </xf>
    <xf numFmtId="0" fontId="29" fillId="27" borderId="37" xfId="0" applyFont="1" applyFill="1" applyBorder="1" applyAlignment="1">
      <alignment horizontal="center" vertical="center"/>
    </xf>
    <xf numFmtId="1" fontId="27" fillId="0" borderId="64" xfId="176" applyNumberFormat="1" applyFont="1" applyBorder="1">
      <alignment vertical="center"/>
    </xf>
    <xf numFmtId="1" fontId="27" fillId="0" borderId="65" xfId="176" applyNumberFormat="1" applyFont="1" applyBorder="1">
      <alignment vertical="center"/>
    </xf>
    <xf numFmtId="3" fontId="27" fillId="0" borderId="33" xfId="176" applyNumberFormat="1" applyFont="1" applyBorder="1">
      <alignment vertical="center"/>
    </xf>
    <xf numFmtId="38" fontId="27" fillId="0" borderId="64" xfId="50" applyFont="1" applyBorder="1" applyAlignment="1">
      <alignment vertical="center" shrinkToFit="1"/>
    </xf>
    <xf numFmtId="38" fontId="27" fillId="0" borderId="33" xfId="50" applyFont="1" applyBorder="1" applyAlignment="1">
      <alignment vertical="center" shrinkToFit="1"/>
    </xf>
    <xf numFmtId="0" fontId="29" fillId="27" borderId="43" xfId="0" applyFont="1" applyFill="1" applyBorder="1" applyAlignment="1">
      <alignment horizontal="center" vertical="center"/>
    </xf>
    <xf numFmtId="3" fontId="29" fillId="0" borderId="10" xfId="0" applyNumberFormat="1" applyFont="1" applyBorder="1" applyAlignment="1">
      <alignment vertical="center"/>
    </xf>
    <xf numFmtId="1" fontId="27" fillId="0" borderId="25" xfId="176" applyNumberFormat="1" applyFont="1" applyBorder="1">
      <alignment vertical="center"/>
    </xf>
    <xf numFmtId="1" fontId="27" fillId="0" borderId="16" xfId="176" applyNumberFormat="1" applyFont="1" applyBorder="1">
      <alignment vertical="center"/>
    </xf>
    <xf numFmtId="3" fontId="27" fillId="0" borderId="10" xfId="176" applyNumberFormat="1" applyFont="1" applyBorder="1">
      <alignment vertical="center"/>
    </xf>
    <xf numFmtId="3" fontId="29" fillId="0" borderId="25" xfId="0" applyNumberFormat="1" applyFont="1" applyBorder="1" applyAlignment="1">
      <alignment vertical="center"/>
    </xf>
    <xf numFmtId="3" fontId="37" fillId="0" borderId="10" xfId="0" applyNumberFormat="1" applyFont="1" applyBorder="1" applyAlignment="1">
      <alignment vertical="center"/>
    </xf>
    <xf numFmtId="38" fontId="27" fillId="0" borderId="25" xfId="50" applyFont="1" applyBorder="1" applyAlignment="1">
      <alignment vertical="center" shrinkToFit="1"/>
    </xf>
    <xf numFmtId="38" fontId="27" fillId="0" borderId="10" xfId="50" applyFont="1" applyBorder="1" applyAlignment="1">
      <alignment vertical="center" shrinkToFit="1"/>
    </xf>
    <xf numFmtId="3" fontId="29" fillId="0" borderId="43" xfId="0" applyNumberFormat="1" applyFont="1" applyBorder="1" applyAlignment="1">
      <alignment vertical="center"/>
    </xf>
    <xf numFmtId="179" fontId="3" fillId="0" borderId="34" xfId="178" applyNumberFormat="1" applyFont="1" applyBorder="1" applyAlignment="1" applyProtection="1">
      <alignment horizontal="center" vertical="center"/>
      <protection locked="0"/>
    </xf>
    <xf numFmtId="209" fontId="3" fillId="0" borderId="18" xfId="178" applyNumberFormat="1" applyFont="1" applyBorder="1" applyAlignment="1" applyProtection="1">
      <alignment horizontal="center" vertical="center"/>
      <protection locked="0"/>
    </xf>
    <xf numFmtId="209" fontId="3" fillId="0" borderId="34" xfId="178" applyNumberFormat="1" applyFont="1" applyBorder="1" applyAlignment="1" applyProtection="1">
      <alignment horizontal="center" vertical="center"/>
      <protection locked="0"/>
    </xf>
    <xf numFmtId="202" fontId="3" fillId="0" borderId="18" xfId="178" applyNumberFormat="1" applyFont="1" applyBorder="1" applyAlignment="1" applyProtection="1">
      <alignment horizontal="center" vertical="center"/>
      <protection locked="0"/>
    </xf>
    <xf numFmtId="202" fontId="3" fillId="0" borderId="34" xfId="178" applyNumberFormat="1" applyFont="1" applyBorder="1" applyAlignment="1" applyProtection="1">
      <alignment horizontal="center" vertical="center"/>
      <protection locked="0"/>
    </xf>
    <xf numFmtId="211" fontId="3" fillId="0" borderId="18" xfId="178" applyNumberFormat="1" applyFont="1" applyBorder="1" applyAlignment="1" applyProtection="1">
      <alignment horizontal="center" vertical="center"/>
      <protection locked="0"/>
    </xf>
    <xf numFmtId="211" fontId="3" fillId="0" borderId="34" xfId="178" applyNumberFormat="1" applyFont="1" applyBorder="1" applyAlignment="1" applyProtection="1">
      <alignment horizontal="center" vertical="center"/>
      <protection locked="0"/>
    </xf>
    <xf numFmtId="0" fontId="5" fillId="25" borderId="22" xfId="0" applyNumberFormat="1" applyFont="1" applyFill="1" applyBorder="1" applyAlignment="1">
      <alignment horizontal="right" vertical="center" shrinkToFit="1"/>
    </xf>
    <xf numFmtId="0" fontId="5" fillId="25" borderId="14" xfId="0" applyNumberFormat="1" applyFont="1" applyFill="1" applyBorder="1" applyAlignment="1">
      <alignment horizontal="right" vertical="center" shrinkToFit="1"/>
    </xf>
    <xf numFmtId="0" fontId="5" fillId="29" borderId="14" xfId="0" applyNumberFormat="1" applyFont="1" applyFill="1" applyBorder="1" applyAlignment="1">
      <alignment horizontal="right" vertical="center" shrinkToFit="1"/>
    </xf>
    <xf numFmtId="0" fontId="5" fillId="0" borderId="59" xfId="0" applyNumberFormat="1" applyFont="1" applyBorder="1">
      <alignment vertical="center"/>
    </xf>
    <xf numFmtId="0" fontId="5" fillId="0" borderId="47" xfId="0" applyNumberFormat="1" applyFont="1" applyBorder="1">
      <alignment vertical="center"/>
    </xf>
    <xf numFmtId="0" fontId="5" fillId="0" borderId="172" xfId="0" applyNumberFormat="1" applyFont="1" applyBorder="1" applyAlignment="1">
      <alignment vertical="center" wrapText="1" shrinkToFit="1"/>
    </xf>
    <xf numFmtId="0" fontId="5" fillId="25" borderId="22" xfId="0" applyNumberFormat="1" applyFont="1" applyFill="1" applyBorder="1" applyAlignment="1">
      <alignment vertical="center" shrinkToFit="1"/>
    </xf>
    <xf numFmtId="0" fontId="5" fillId="25" borderId="14" xfId="0" applyNumberFormat="1" applyFont="1" applyFill="1" applyBorder="1" applyAlignment="1">
      <alignment vertical="center" shrinkToFit="1"/>
    </xf>
    <xf numFmtId="0" fontId="5" fillId="25" borderId="30" xfId="0" applyNumberFormat="1" applyFont="1" applyFill="1" applyBorder="1" applyAlignment="1">
      <alignment vertical="center" shrinkToFit="1"/>
    </xf>
    <xf numFmtId="0" fontId="5" fillId="0" borderId="38" xfId="0" applyNumberFormat="1" applyFont="1" applyBorder="1">
      <alignment vertical="center"/>
    </xf>
    <xf numFmtId="0" fontId="5" fillId="25" borderId="10" xfId="0" applyNumberFormat="1" applyFont="1" applyFill="1" applyBorder="1" applyAlignment="1">
      <alignment vertical="center" shrinkToFit="1"/>
    </xf>
    <xf numFmtId="0" fontId="5" fillId="0" borderId="136" xfId="0" applyNumberFormat="1" applyFont="1" applyBorder="1" applyAlignment="1">
      <alignment vertical="center" wrapText="1" shrinkToFit="1"/>
    </xf>
    <xf numFmtId="0" fontId="5" fillId="25" borderId="44" xfId="0" applyNumberFormat="1" applyFont="1" applyFill="1" applyBorder="1" applyAlignment="1">
      <alignment vertical="center" shrinkToFit="1"/>
    </xf>
    <xf numFmtId="0" fontId="5" fillId="25" borderId="47" xfId="0" applyNumberFormat="1" applyFont="1" applyFill="1" applyBorder="1" applyAlignment="1">
      <alignment vertical="center" shrinkToFit="1"/>
    </xf>
    <xf numFmtId="0" fontId="5" fillId="0" borderId="146" xfId="0" applyNumberFormat="1" applyFont="1" applyBorder="1" applyAlignment="1">
      <alignment vertical="center" wrapText="1" shrinkToFit="1"/>
    </xf>
    <xf numFmtId="0" fontId="5" fillId="0" borderId="92" xfId="0" applyNumberFormat="1" applyFont="1" applyBorder="1">
      <alignment vertical="center"/>
    </xf>
    <xf numFmtId="14" fontId="5" fillId="0" borderId="143" xfId="0" applyNumberFormat="1" applyFont="1" applyBorder="1" applyAlignment="1">
      <alignment horizontal="center" vertical="center" shrinkToFit="1"/>
    </xf>
    <xf numFmtId="14" fontId="5" fillId="0" borderId="92" xfId="0" applyNumberFormat="1" applyFont="1" applyBorder="1" applyAlignment="1">
      <alignment horizontal="center" vertical="center" shrinkToFit="1"/>
    </xf>
    <xf numFmtId="14" fontId="5" fillId="0" borderId="97" xfId="0" applyNumberFormat="1" applyFont="1" applyBorder="1" applyAlignment="1">
      <alignment horizontal="center" vertical="center" shrinkToFit="1"/>
    </xf>
    <xf numFmtId="14" fontId="5" fillId="0" borderId="47" xfId="0" applyNumberFormat="1" applyFont="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60" xfId="0" applyNumberFormat="1" applyFont="1" applyBorder="1" applyAlignment="1">
      <alignment horizontal="center" vertical="center" shrinkToFit="1"/>
    </xf>
    <xf numFmtId="0" fontId="32" fillId="43" borderId="35" xfId="0" applyFont="1" applyFill="1" applyBorder="1" applyAlignment="1">
      <alignment horizontal="center" vertical="center" textRotation="255" shrinkToFit="1"/>
    </xf>
    <xf numFmtId="0" fontId="32" fillId="43" borderId="37" xfId="0" applyFont="1" applyFill="1" applyBorder="1" applyAlignment="1">
      <alignment horizontal="center" vertical="center" textRotation="255" shrinkToFit="1"/>
    </xf>
    <xf numFmtId="0" fontId="0" fillId="43" borderId="37" xfId="0" applyFill="1" applyBorder="1" applyAlignment="1">
      <alignment horizontal="center" vertical="center" textRotation="255" shrinkToFit="1"/>
    </xf>
    <xf numFmtId="0" fontId="0" fillId="43" borderId="36" xfId="0" applyFill="1" applyBorder="1" applyAlignment="1">
      <alignment horizontal="center" vertical="center" textRotation="255" shrinkToFit="1"/>
    </xf>
    <xf numFmtId="14" fontId="5" fillId="0" borderId="96" xfId="0" applyNumberFormat="1" applyFont="1" applyBorder="1" applyAlignment="1">
      <alignment horizontal="center" vertical="center" shrinkToFit="1"/>
    </xf>
    <xf numFmtId="14" fontId="5" fillId="0" borderId="59" xfId="0" applyNumberFormat="1" applyFont="1" applyBorder="1" applyAlignment="1">
      <alignment horizontal="center" vertical="center" shrinkToFit="1"/>
    </xf>
    <xf numFmtId="0" fontId="32" fillId="43" borderId="71" xfId="0" applyFont="1" applyFill="1" applyBorder="1" applyAlignment="1">
      <alignment horizontal="center" vertical="center" textRotation="255" shrinkToFit="1"/>
    </xf>
    <xf numFmtId="0" fontId="0" fillId="43" borderId="17" xfId="0" applyFill="1" applyBorder="1" applyAlignment="1">
      <alignment horizontal="center" vertical="center" textRotation="255" shrinkToFit="1"/>
    </xf>
    <xf numFmtId="0" fontId="0" fillId="43" borderId="41" xfId="0" applyFill="1" applyBorder="1" applyAlignment="1">
      <alignment horizontal="center" vertical="center" textRotation="255" shrinkToFit="1"/>
    </xf>
    <xf numFmtId="14" fontId="5" fillId="0" borderId="12"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0" fontId="32" fillId="43" borderId="123" xfId="0" applyFont="1" applyFill="1" applyBorder="1" applyAlignment="1">
      <alignment horizontal="center" vertical="center" textRotation="255" shrinkToFit="1"/>
    </xf>
    <xf numFmtId="0" fontId="32" fillId="43" borderId="64" xfId="0" applyFont="1" applyFill="1" applyBorder="1" applyAlignment="1">
      <alignment horizontal="center" vertical="center" textRotation="255" shrinkToFit="1"/>
    </xf>
    <xf numFmtId="0" fontId="32" fillId="43" borderId="124" xfId="0" applyFont="1" applyFill="1" applyBorder="1" applyAlignment="1">
      <alignment horizontal="center" vertical="center" textRotation="255" shrinkToFit="1"/>
    </xf>
    <xf numFmtId="0" fontId="32" fillId="43" borderId="123" xfId="0" applyFont="1" applyFill="1" applyBorder="1" applyAlignment="1">
      <alignment horizontal="center" vertical="center" textRotation="255"/>
    </xf>
    <xf numFmtId="0" fontId="32" fillId="43" borderId="64" xfId="0" applyFont="1" applyFill="1" applyBorder="1" applyAlignment="1">
      <alignment horizontal="center" vertical="center" textRotation="255"/>
    </xf>
    <xf numFmtId="0" fontId="32" fillId="43" borderId="124" xfId="0" applyFont="1" applyFill="1" applyBorder="1" applyAlignment="1">
      <alignment horizontal="center" vertical="center" textRotation="255"/>
    </xf>
    <xf numFmtId="0" fontId="22" fillId="26" borderId="11" xfId="0" applyFont="1" applyFill="1" applyBorder="1" applyAlignment="1">
      <alignment horizontal="center" vertical="center"/>
    </xf>
    <xf numFmtId="0" fontId="5" fillId="0" borderId="123" xfId="0" applyFont="1" applyBorder="1" applyAlignment="1">
      <alignment horizontal="center" vertical="center" shrinkToFit="1"/>
    </xf>
    <xf numFmtId="0" fontId="5" fillId="0" borderId="124"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30" xfId="0" applyFont="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37" xfId="0" applyFont="1" applyFill="1" applyBorder="1" applyAlignment="1">
      <alignment horizontal="center" vertical="center" shrinkToFit="1"/>
    </xf>
    <xf numFmtId="14" fontId="5" fillId="0" borderId="95" xfId="0" applyNumberFormat="1" applyFont="1" applyBorder="1" applyAlignment="1">
      <alignment horizontal="center" vertical="center" shrinkToFit="1"/>
    </xf>
    <xf numFmtId="0" fontId="38" fillId="0" borderId="154" xfId="0" applyFont="1" applyBorder="1" applyAlignment="1">
      <alignment horizontal="center" vertical="center" wrapText="1" shrinkToFit="1"/>
    </xf>
    <xf numFmtId="0" fontId="38" fillId="0" borderId="64" xfId="0" applyFont="1" applyBorder="1" applyAlignment="1">
      <alignment horizontal="center" vertical="center" wrapText="1" shrinkToFit="1"/>
    </xf>
    <xf numFmtId="0" fontId="38" fillId="0" borderId="124" xfId="0" applyFont="1" applyBorder="1" applyAlignment="1">
      <alignment horizontal="center" vertical="center" wrapText="1" shrinkToFit="1"/>
    </xf>
    <xf numFmtId="0" fontId="32" fillId="43" borderId="17" xfId="0" applyFont="1" applyFill="1" applyBorder="1" applyAlignment="1">
      <alignment horizontal="center" vertical="center" textRotation="255" shrinkToFit="1"/>
    </xf>
    <xf numFmtId="0" fontId="32" fillId="43" borderId="41" xfId="0" applyFont="1" applyFill="1" applyBorder="1" applyAlignment="1">
      <alignment horizontal="center" vertical="center" textRotation="255" shrinkToFit="1"/>
    </xf>
    <xf numFmtId="0" fontId="22" fillId="30" borderId="71" xfId="0" applyFont="1" applyFill="1" applyBorder="1" applyAlignment="1">
      <alignment horizontal="center" vertical="center" shrinkToFit="1"/>
    </xf>
    <xf numFmtId="0" fontId="22" fillId="30" borderId="50" xfId="0" applyFont="1" applyFill="1" applyBorder="1" applyAlignment="1">
      <alignment horizontal="center" vertical="center" shrinkToFit="1"/>
    </xf>
    <xf numFmtId="0" fontId="22" fillId="30" borderId="49" xfId="0" applyFont="1" applyFill="1" applyBorder="1" applyAlignment="1">
      <alignment horizontal="center" vertical="center" shrinkToFit="1"/>
    </xf>
    <xf numFmtId="0" fontId="22" fillId="30" borderId="17" xfId="0" applyFont="1" applyFill="1" applyBorder="1" applyAlignment="1">
      <alignment horizontal="center" vertical="center" shrinkToFit="1"/>
    </xf>
    <xf numFmtId="0" fontId="22" fillId="30" borderId="0" xfId="0" applyFont="1" applyFill="1" applyBorder="1" applyAlignment="1">
      <alignment horizontal="center" vertical="center" shrinkToFit="1"/>
    </xf>
    <xf numFmtId="0" fontId="22" fillId="30" borderId="38" xfId="0" applyFont="1" applyFill="1" applyBorder="1" applyAlignment="1">
      <alignment horizontal="center" vertical="center" shrinkToFit="1"/>
    </xf>
    <xf numFmtId="0" fontId="5" fillId="27" borderId="71" xfId="0" applyFont="1" applyFill="1" applyBorder="1" applyAlignment="1">
      <alignment horizontal="center" vertical="center" shrinkToFit="1"/>
    </xf>
    <xf numFmtId="0" fontId="5" fillId="27" borderId="49"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14" fontId="5" fillId="0" borderId="152" xfId="0" applyNumberFormat="1" applyFont="1" applyBorder="1" applyAlignment="1">
      <alignment horizontal="center" vertical="center" shrinkToFit="1"/>
    </xf>
    <xf numFmtId="14" fontId="5" fillId="0" borderId="153" xfId="0" applyNumberFormat="1" applyFont="1" applyBorder="1" applyAlignment="1">
      <alignment horizontal="center" vertical="center" shrinkToFit="1"/>
    </xf>
    <xf numFmtId="0" fontId="32" fillId="39" borderId="34" xfId="176" applyFont="1" applyFill="1" applyBorder="1" applyAlignment="1">
      <alignment horizontal="center" vertical="center" textRotation="255"/>
    </xf>
    <xf numFmtId="14" fontId="3" fillId="38" borderId="34" xfId="176" applyNumberFormat="1" applyFont="1" applyFill="1" applyBorder="1" applyAlignment="1">
      <alignment horizontal="center" vertical="center" shrinkToFit="1"/>
    </xf>
    <xf numFmtId="0" fontId="3" fillId="38" borderId="34" xfId="176" applyFont="1" applyFill="1" applyBorder="1" applyAlignment="1">
      <alignment horizontal="center" vertical="center"/>
    </xf>
    <xf numFmtId="0" fontId="38" fillId="39" borderId="34" xfId="0" applyFont="1" applyFill="1" applyBorder="1" applyAlignment="1">
      <alignment horizontal="center" vertical="center" textRotation="255" shrinkToFit="1"/>
    </xf>
    <xf numFmtId="0" fontId="38" fillId="39" borderId="34" xfId="0" applyFont="1" applyFill="1" applyBorder="1" applyAlignment="1">
      <alignment horizontal="center" vertical="center" textRotation="255"/>
    </xf>
    <xf numFmtId="0" fontId="32" fillId="0" borderId="122" xfId="176" applyFont="1" applyBorder="1" applyAlignment="1">
      <alignment horizontal="center" vertical="center" textRotation="255" shrinkToFit="1"/>
    </xf>
    <xf numFmtId="0" fontId="32" fillId="0" borderId="38" xfId="176" applyFont="1" applyBorder="1" applyAlignment="1">
      <alignment horizontal="center" vertical="center" textRotation="255" shrinkToFit="1"/>
    </xf>
    <xf numFmtId="0" fontId="32" fillId="0" borderId="40" xfId="176" applyFont="1" applyBorder="1" applyAlignment="1">
      <alignment horizontal="center" vertical="center" textRotation="255" shrinkToFit="1"/>
    </xf>
    <xf numFmtId="0" fontId="32" fillId="39" borderId="49" xfId="176" applyFont="1" applyFill="1" applyBorder="1" applyAlignment="1">
      <alignment horizontal="center" vertical="center" textRotation="255"/>
    </xf>
    <xf numFmtId="0" fontId="32" fillId="39" borderId="38" xfId="176" applyFont="1" applyFill="1" applyBorder="1" applyAlignment="1">
      <alignment horizontal="center" vertical="center" textRotation="255"/>
    </xf>
    <xf numFmtId="0" fontId="3" fillId="0" borderId="34" xfId="176" applyFont="1" applyBorder="1" applyAlignment="1">
      <alignment horizontal="center" vertical="center"/>
    </xf>
    <xf numFmtId="14" fontId="3" fillId="38" borderId="62" xfId="176" applyNumberFormat="1" applyFont="1" applyFill="1" applyBorder="1" applyAlignment="1">
      <alignment horizontal="center" vertical="center" shrinkToFit="1"/>
    </xf>
    <xf numFmtId="182" fontId="3" fillId="27" borderId="35" xfId="123" applyNumberFormat="1" applyFill="1" applyBorder="1" applyAlignment="1">
      <alignment horizontal="center" vertical="center" wrapText="1"/>
    </xf>
    <xf numFmtId="182" fontId="3" fillId="27" borderId="37" xfId="123" applyNumberFormat="1" applyFill="1" applyBorder="1" applyAlignment="1">
      <alignment horizontal="center" vertical="center" wrapText="1"/>
    </xf>
    <xf numFmtId="181" fontId="3" fillId="27" borderId="35" xfId="123" applyNumberFormat="1" applyFill="1" applyBorder="1" applyAlignment="1">
      <alignment horizontal="center" vertical="center" wrapText="1"/>
    </xf>
    <xf numFmtId="181" fontId="3" fillId="27" borderId="37" xfId="123" applyNumberFormat="1" applyFill="1" applyBorder="1" applyAlignment="1">
      <alignment horizontal="center" vertical="center" wrapText="1"/>
    </xf>
    <xf numFmtId="182" fontId="5" fillId="27" borderId="35" xfId="123" applyNumberFormat="1" applyFont="1" applyFill="1" applyBorder="1" applyAlignment="1">
      <alignment horizontal="center" vertical="center" wrapText="1"/>
    </xf>
    <xf numFmtId="182" fontId="5" fillId="27" borderId="37" xfId="123" applyNumberFormat="1" applyFont="1" applyFill="1" applyBorder="1" applyAlignment="1">
      <alignment horizontal="center" vertical="center" wrapText="1"/>
    </xf>
    <xf numFmtId="0" fontId="3" fillId="38" borderId="35" xfId="176" applyFont="1" applyFill="1" applyBorder="1" applyAlignment="1">
      <alignment horizontal="center" vertical="center"/>
    </xf>
    <xf numFmtId="0" fontId="32" fillId="39" borderId="34" xfId="0" applyFont="1" applyFill="1" applyBorder="1" applyAlignment="1">
      <alignment horizontal="center" vertical="center" textRotation="255" shrinkToFit="1"/>
    </xf>
    <xf numFmtId="184" fontId="23" fillId="30" borderId="0" xfId="177" applyNumberFormat="1" applyFont="1" applyFill="1" applyAlignment="1">
      <alignment horizontal="center" vertical="center"/>
    </xf>
    <xf numFmtId="0" fontId="38" fillId="34" borderId="0" xfId="177" applyFont="1" applyFill="1" applyAlignment="1">
      <alignment horizontal="center" vertical="center"/>
    </xf>
    <xf numFmtId="0" fontId="38" fillId="34" borderId="11" xfId="177" applyFont="1" applyFill="1" applyBorder="1" applyAlignment="1">
      <alignment horizontal="center" vertical="center"/>
    </xf>
    <xf numFmtId="0" fontId="0" fillId="0" borderId="34" xfId="0" applyBorder="1" applyAlignment="1">
      <alignment horizontal="center" vertical="center" textRotation="255"/>
    </xf>
    <xf numFmtId="0" fontId="32" fillId="39" borderId="40" xfId="176" applyFont="1" applyFill="1" applyBorder="1" applyAlignment="1">
      <alignment horizontal="center" vertical="center" textRotation="255"/>
    </xf>
    <xf numFmtId="14" fontId="0" fillId="38" borderId="34" xfId="176" applyNumberFormat="1" applyFont="1" applyFill="1" applyBorder="1" applyAlignment="1">
      <alignment horizontal="center" vertical="center" shrinkToFit="1"/>
    </xf>
    <xf numFmtId="14" fontId="0" fillId="0" borderId="125" xfId="176" applyNumberFormat="1" applyFont="1" applyBorder="1" applyAlignment="1">
      <alignment horizontal="center" vertical="center" shrinkToFit="1"/>
    </xf>
    <xf numFmtId="14" fontId="0" fillId="0" borderId="126" xfId="176" applyNumberFormat="1" applyFont="1" applyBorder="1" applyAlignment="1">
      <alignment horizontal="center" vertical="center" shrinkToFit="1"/>
    </xf>
    <xf numFmtId="14" fontId="0" fillId="0" borderId="13" xfId="176" applyNumberFormat="1" applyFont="1" applyBorder="1" applyAlignment="1">
      <alignment horizontal="center" vertical="center" shrinkToFit="1"/>
    </xf>
    <xf numFmtId="14" fontId="0" fillId="0" borderId="47" xfId="176" applyNumberFormat="1" applyFont="1" applyBorder="1" applyAlignment="1">
      <alignment horizontal="center" vertical="center" shrinkToFit="1"/>
    </xf>
    <xf numFmtId="0" fontId="32" fillId="0" borderId="127" xfId="176" applyFont="1" applyBorder="1" applyAlignment="1">
      <alignment horizontal="center" vertical="center" wrapText="1" shrinkToFit="1"/>
    </xf>
    <xf numFmtId="0" fontId="32" fillId="0" borderId="37" xfId="176" applyFont="1" applyBorder="1" applyAlignment="1">
      <alignment horizontal="center" vertical="center" wrapText="1" shrinkToFit="1"/>
    </xf>
    <xf numFmtId="0" fontId="32" fillId="0" borderId="36" xfId="176" applyFont="1" applyBorder="1" applyAlignment="1">
      <alignment horizontal="center" vertical="center" wrapText="1" shrinkToFit="1"/>
    </xf>
    <xf numFmtId="176" fontId="0" fillId="0" borderId="81" xfId="176" applyNumberFormat="1" applyFont="1" applyFill="1" applyBorder="1" applyAlignment="1">
      <alignment horizontal="center" vertical="center"/>
    </xf>
    <xf numFmtId="176" fontId="0" fillId="0" borderId="99" xfId="176" applyNumberFormat="1" applyFont="1" applyFill="1" applyBorder="1" applyAlignment="1">
      <alignment horizontal="center" vertical="center"/>
    </xf>
    <xf numFmtId="202" fontId="5" fillId="27" borderId="35" xfId="123" applyNumberFormat="1" applyFont="1" applyFill="1" applyBorder="1" applyAlignment="1">
      <alignment horizontal="center" vertical="center" wrapText="1"/>
    </xf>
    <xf numFmtId="202" fontId="5" fillId="27" borderId="37" xfId="123" applyNumberFormat="1" applyFont="1" applyFill="1" applyBorder="1" applyAlignment="1">
      <alignment horizontal="center" vertical="center" wrapText="1"/>
    </xf>
    <xf numFmtId="14" fontId="0" fillId="0" borderId="12" xfId="176" applyNumberFormat="1" applyFont="1" applyBorder="1" applyAlignment="1">
      <alignment horizontal="center" vertical="center" shrinkToFit="1"/>
    </xf>
    <xf numFmtId="14" fontId="0" fillId="0" borderId="59" xfId="176" applyNumberFormat="1" applyFont="1" applyBorder="1" applyAlignment="1">
      <alignment horizontal="center" vertical="center" shrinkToFit="1"/>
    </xf>
    <xf numFmtId="0" fontId="38" fillId="31" borderId="0" xfId="177" applyFont="1" applyFill="1" applyAlignment="1">
      <alignment horizontal="center" vertical="center"/>
    </xf>
    <xf numFmtId="0" fontId="38" fillId="31" borderId="11" xfId="177" applyFont="1" applyFill="1" applyBorder="1" applyAlignment="1">
      <alignment horizontal="center" vertical="center"/>
    </xf>
    <xf numFmtId="205" fontId="3" fillId="27" borderId="35" xfId="123" applyNumberFormat="1" applyFill="1" applyBorder="1" applyAlignment="1">
      <alignment horizontal="center" vertical="center" wrapText="1"/>
    </xf>
    <xf numFmtId="205" fontId="3" fillId="27" borderId="37" xfId="123" applyNumberFormat="1" applyFill="1" applyBorder="1" applyAlignment="1">
      <alignment horizontal="center" vertical="center" wrapText="1"/>
    </xf>
    <xf numFmtId="0" fontId="5" fillId="0" borderId="64" xfId="0" applyFont="1" applyBorder="1" applyAlignment="1">
      <alignment horizontal="center" vertical="center" shrinkToFit="1"/>
    </xf>
    <xf numFmtId="176" fontId="0" fillId="0" borderId="24" xfId="176" applyNumberFormat="1" applyFont="1" applyFill="1" applyBorder="1" applyAlignment="1">
      <alignment horizontal="center" vertical="center"/>
    </xf>
    <xf numFmtId="176" fontId="0" fillId="0" borderId="60" xfId="176" applyNumberFormat="1" applyFont="1" applyFill="1" applyBorder="1" applyAlignment="1">
      <alignment horizontal="center" vertical="center"/>
    </xf>
    <xf numFmtId="0" fontId="38" fillId="40" borderId="71" xfId="0" applyFont="1" applyFill="1" applyBorder="1" applyAlignment="1">
      <alignment horizontal="center" vertical="center" textRotation="255" shrinkToFit="1"/>
    </xf>
    <xf numFmtId="0" fontId="38" fillId="40" borderId="17" xfId="0" applyFont="1" applyFill="1" applyBorder="1" applyAlignment="1">
      <alignment horizontal="center" vertical="center" textRotation="255" shrinkToFit="1"/>
    </xf>
    <xf numFmtId="0" fontId="38" fillId="40" borderId="155" xfId="0" applyFont="1" applyFill="1" applyBorder="1" applyAlignment="1">
      <alignment horizontal="center" vertical="center" textRotation="255" shrinkToFit="1"/>
    </xf>
    <xf numFmtId="0" fontId="38" fillId="40" borderId="35" xfId="0" applyFont="1" applyFill="1" applyBorder="1" applyAlignment="1">
      <alignment horizontal="center" vertical="center" textRotation="255"/>
    </xf>
    <xf numFmtId="0" fontId="38" fillId="40" borderId="37" xfId="0" applyFont="1" applyFill="1" applyBorder="1" applyAlignment="1">
      <alignment horizontal="center" vertical="center" textRotation="255"/>
    </xf>
    <xf numFmtId="0" fontId="38" fillId="40" borderId="36" xfId="0" applyFont="1" applyFill="1" applyBorder="1" applyAlignment="1">
      <alignment horizontal="center" vertical="center" textRotation="255"/>
    </xf>
    <xf numFmtId="0" fontId="38" fillId="40" borderId="41" xfId="0" applyFont="1" applyFill="1" applyBorder="1" applyAlignment="1">
      <alignment horizontal="center" vertical="center" textRotation="255" shrinkToFit="1"/>
    </xf>
    <xf numFmtId="14" fontId="5" fillId="0" borderId="24" xfId="0" applyNumberFormat="1" applyFont="1" applyFill="1" applyBorder="1" applyAlignment="1">
      <alignment horizontal="center" vertical="center" shrinkToFit="1"/>
    </xf>
    <xf numFmtId="14" fontId="5" fillId="0" borderId="60" xfId="0" applyNumberFormat="1" applyFont="1" applyFill="1" applyBorder="1" applyAlignment="1">
      <alignment horizontal="center" vertical="center" shrinkToFit="1"/>
    </xf>
    <xf numFmtId="0" fontId="38" fillId="0" borderId="35" xfId="0" applyFont="1" applyFill="1" applyBorder="1" applyAlignment="1">
      <alignment horizontal="center" vertical="center" wrapText="1" shrinkToFit="1"/>
    </xf>
    <xf numFmtId="0" fontId="38" fillId="0" borderId="37" xfId="0" applyFont="1" applyFill="1" applyBorder="1" applyAlignment="1">
      <alignment horizontal="center" vertical="center" wrapText="1" shrinkToFit="1"/>
    </xf>
    <xf numFmtId="14" fontId="5" fillId="0" borderId="125" xfId="0" applyNumberFormat="1" applyFont="1" applyFill="1" applyBorder="1" applyAlignment="1">
      <alignment horizontal="center" vertical="center" shrinkToFit="1"/>
    </xf>
    <xf numFmtId="14" fontId="5" fillId="0" borderId="126" xfId="0" applyNumberFormat="1" applyFont="1" applyFill="1" applyBorder="1" applyAlignment="1">
      <alignment horizontal="center" vertical="center" shrinkToFit="1"/>
    </xf>
    <xf numFmtId="14" fontId="5" fillId="0" borderId="13" xfId="0" applyNumberFormat="1" applyFont="1" applyFill="1" applyBorder="1" applyAlignment="1">
      <alignment horizontal="center" vertical="center" shrinkToFit="1"/>
    </xf>
    <xf numFmtId="14" fontId="5" fillId="0" borderId="47" xfId="0" applyNumberFormat="1" applyFont="1" applyFill="1" applyBorder="1" applyAlignment="1">
      <alignment horizontal="center" vertical="center" shrinkToFit="1"/>
    </xf>
    <xf numFmtId="14" fontId="5" fillId="0" borderId="81" xfId="0" applyNumberFormat="1" applyFont="1" applyFill="1" applyBorder="1" applyAlignment="1">
      <alignment horizontal="center" vertical="center" shrinkToFit="1"/>
    </xf>
    <xf numFmtId="14" fontId="5" fillId="0" borderId="99" xfId="0" applyNumberFormat="1" applyFont="1" applyFill="1" applyBorder="1" applyAlignment="1">
      <alignment horizontal="center" vertical="center" shrinkToFit="1"/>
    </xf>
    <xf numFmtId="0" fontId="32" fillId="40" borderId="35" xfId="0" applyFont="1" applyFill="1" applyBorder="1" applyAlignment="1">
      <alignment horizontal="center" vertical="center" textRotation="255" shrinkToFit="1"/>
    </xf>
    <xf numFmtId="0" fontId="32" fillId="40" borderId="37" xfId="0" applyFont="1" applyFill="1" applyBorder="1" applyAlignment="1">
      <alignment horizontal="center" vertical="center" textRotation="255" shrinkToFit="1"/>
    </xf>
    <xf numFmtId="0" fontId="32" fillId="40" borderId="36" xfId="0" applyFont="1" applyFill="1" applyBorder="1" applyAlignment="1">
      <alignment horizontal="center" vertical="center" textRotation="255" shrinkToFit="1"/>
    </xf>
    <xf numFmtId="0" fontId="32" fillId="40" borderId="35" xfId="176" applyFont="1" applyFill="1" applyBorder="1" applyAlignment="1">
      <alignment horizontal="center" vertical="center" textRotation="255"/>
    </xf>
    <xf numFmtId="0" fontId="32" fillId="40" borderId="37" xfId="176" applyFont="1" applyFill="1" applyBorder="1" applyAlignment="1">
      <alignment horizontal="center" vertical="center" textRotation="255"/>
    </xf>
    <xf numFmtId="0" fontId="32" fillId="40" borderId="36" xfId="176" applyFont="1" applyFill="1" applyBorder="1" applyAlignment="1">
      <alignment horizontal="center" vertical="center" textRotation="255"/>
    </xf>
    <xf numFmtId="0" fontId="32" fillId="40" borderId="34" xfId="176" applyFont="1" applyFill="1" applyBorder="1" applyAlignment="1">
      <alignment horizontal="center" vertical="center" textRotation="255"/>
    </xf>
    <xf numFmtId="0" fontId="22" fillId="24" borderId="71" xfId="0" applyFont="1" applyFill="1" applyBorder="1" applyAlignment="1">
      <alignment horizontal="center" vertical="center" shrinkToFit="1"/>
    </xf>
    <xf numFmtId="0" fontId="22" fillId="24" borderId="50" xfId="0" applyFont="1" applyFill="1" applyBorder="1" applyAlignment="1">
      <alignment horizontal="center" vertical="center" shrinkToFit="1"/>
    </xf>
    <xf numFmtId="0" fontId="22" fillId="24" borderId="49"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38" xfId="0" applyFont="1" applyFill="1" applyBorder="1" applyAlignment="1">
      <alignment horizontal="center" vertical="center" shrinkToFit="1"/>
    </xf>
    <xf numFmtId="208" fontId="5" fillId="27" borderId="71" xfId="0" applyNumberFormat="1" applyFont="1" applyFill="1" applyBorder="1" applyAlignment="1">
      <alignment horizontal="center" vertical="center" shrinkToFit="1"/>
    </xf>
    <xf numFmtId="208" fontId="5" fillId="27" borderId="49" xfId="0" applyNumberFormat="1" applyFont="1" applyFill="1" applyBorder="1" applyAlignment="1">
      <alignment horizontal="center" vertical="center" shrinkToFit="1"/>
    </xf>
    <xf numFmtId="0" fontId="32" fillId="40" borderId="71" xfId="0" applyFont="1" applyFill="1"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41" xfId="0" applyBorder="1" applyAlignment="1">
      <alignment horizontal="center" vertical="center" textRotation="255" shrinkToFit="1"/>
    </xf>
    <xf numFmtId="0" fontId="5" fillId="27" borderId="28" xfId="0" applyFont="1" applyFill="1" applyBorder="1" applyAlignment="1">
      <alignment horizontal="center" vertical="center" shrinkToFit="1"/>
    </xf>
    <xf numFmtId="0" fontId="5" fillId="27" borderId="39" xfId="0" applyFont="1" applyFill="1" applyBorder="1" applyAlignment="1">
      <alignment horizontal="center" vertical="center" shrinkToFit="1"/>
    </xf>
    <xf numFmtId="0" fontId="5" fillId="27" borderId="22"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5" fillId="27" borderId="36" xfId="0" applyFont="1" applyFill="1" applyBorder="1" applyAlignment="1">
      <alignment horizontal="center" vertical="center" shrinkToFit="1"/>
    </xf>
    <xf numFmtId="0" fontId="38" fillId="40" borderId="35" xfId="0" applyFont="1" applyFill="1" applyBorder="1" applyAlignment="1">
      <alignment horizontal="center" vertical="center" textRotation="255" shrinkToFit="1"/>
    </xf>
    <xf numFmtId="0" fontId="38" fillId="40" borderId="37" xfId="0" applyFont="1" applyFill="1" applyBorder="1" applyAlignment="1">
      <alignment horizontal="center" vertical="center" textRotation="255" shrinkToFit="1"/>
    </xf>
    <xf numFmtId="0" fontId="38" fillId="40" borderId="36" xfId="0" applyFont="1" applyFill="1" applyBorder="1" applyAlignment="1">
      <alignment horizontal="center" vertical="center" textRotation="255" shrinkToFit="1"/>
    </xf>
    <xf numFmtId="0" fontId="32" fillId="40" borderId="71" xfId="0" applyFont="1" applyFill="1" applyBorder="1" applyAlignment="1">
      <alignment horizontal="center" vertical="center" wrapText="1" shrinkToFit="1"/>
    </xf>
    <xf numFmtId="0" fontId="32" fillId="40" borderId="17" xfId="0" applyFont="1" applyFill="1" applyBorder="1" applyAlignment="1">
      <alignment horizontal="center" vertical="center" wrapText="1" shrinkToFit="1"/>
    </xf>
    <xf numFmtId="0" fontId="32" fillId="40" borderId="155" xfId="0" applyFont="1" applyFill="1" applyBorder="1" applyAlignment="1">
      <alignment horizontal="center" vertical="center" wrapText="1" shrinkToFit="1"/>
    </xf>
    <xf numFmtId="14" fontId="5" fillId="0" borderId="156" xfId="0" applyNumberFormat="1" applyFont="1" applyBorder="1" applyAlignment="1">
      <alignment horizontal="center" vertical="center" shrinkToFit="1"/>
    </xf>
    <xf numFmtId="14" fontId="5" fillId="0" borderId="126" xfId="0" applyNumberFormat="1" applyFont="1" applyBorder="1" applyAlignment="1">
      <alignment horizontal="center" vertical="center" shrinkToFit="1"/>
    </xf>
    <xf numFmtId="0" fontId="0" fillId="0" borderId="37" xfId="0" applyBorder="1" applyAlignment="1">
      <alignment horizontal="center" vertical="center" textRotation="255"/>
    </xf>
    <xf numFmtId="0" fontId="0" fillId="0" borderId="36" xfId="0" applyBorder="1" applyAlignment="1">
      <alignment horizontal="center" vertical="center" textRotation="255"/>
    </xf>
    <xf numFmtId="0" fontId="32" fillId="40" borderId="35" xfId="0" applyFont="1" applyFill="1" applyBorder="1" applyAlignment="1">
      <alignment horizontal="center" vertical="center" wrapText="1" shrinkToFit="1"/>
    </xf>
    <xf numFmtId="0" fontId="32" fillId="40" borderId="37" xfId="0" applyFont="1" applyFill="1" applyBorder="1" applyAlignment="1">
      <alignment horizontal="center" vertical="center" wrapText="1" shrinkToFit="1"/>
    </xf>
    <xf numFmtId="0" fontId="32" fillId="40" borderId="36" xfId="0" applyFont="1" applyFill="1" applyBorder="1" applyAlignment="1">
      <alignment horizontal="center" vertical="center" wrapText="1" shrinkToFit="1"/>
    </xf>
    <xf numFmtId="0" fontId="0" fillId="0" borderId="37" xfId="0" applyBorder="1" applyAlignment="1">
      <alignment horizontal="center" vertical="center" shrinkToFit="1"/>
    </xf>
    <xf numFmtId="0" fontId="0" fillId="0" borderId="36" xfId="0" applyBorder="1" applyAlignment="1">
      <alignment horizontal="center" vertical="center" shrinkToFit="1"/>
    </xf>
    <xf numFmtId="0" fontId="22" fillId="30" borderId="41" xfId="0" applyFont="1" applyFill="1" applyBorder="1" applyAlignment="1">
      <alignment horizontal="center" vertical="center" shrinkToFit="1"/>
    </xf>
    <xf numFmtId="0" fontId="22" fillId="30" borderId="11" xfId="0" applyFont="1" applyFill="1" applyBorder="1" applyAlignment="1">
      <alignment horizontal="center" vertical="center" shrinkToFit="1"/>
    </xf>
    <xf numFmtId="0" fontId="22" fillId="30" borderId="40" xfId="0" applyFont="1" applyFill="1" applyBorder="1" applyAlignment="1">
      <alignment horizontal="center" vertical="center" shrinkToFit="1"/>
    </xf>
    <xf numFmtId="0" fontId="5" fillId="28" borderId="35" xfId="0" applyFont="1" applyFill="1" applyBorder="1" applyAlignment="1">
      <alignment horizontal="center" vertical="center" shrinkToFit="1"/>
    </xf>
    <xf numFmtId="0" fontId="5" fillId="28" borderId="36" xfId="0" applyFont="1" applyFill="1" applyBorder="1" applyAlignment="1">
      <alignment horizontal="center" vertical="center" shrinkToFit="1"/>
    </xf>
    <xf numFmtId="0" fontId="5" fillId="36" borderId="12" xfId="0" applyFont="1" applyFill="1" applyBorder="1" applyAlignment="1">
      <alignment horizontal="center" vertical="center" shrinkToFit="1"/>
    </xf>
    <xf numFmtId="0" fontId="5" fillId="36" borderId="79" xfId="0" applyFont="1" applyFill="1" applyBorder="1" applyAlignment="1">
      <alignment horizontal="center" vertical="center" shrinkToFit="1"/>
    </xf>
    <xf numFmtId="0" fontId="5" fillId="24" borderId="17" xfId="0" applyFont="1" applyFill="1" applyBorder="1" applyAlignment="1">
      <alignment vertical="center"/>
    </xf>
    <xf numFmtId="0" fontId="5" fillId="24" borderId="0" xfId="0" applyFont="1" applyFill="1" applyBorder="1" applyAlignment="1">
      <alignment vertical="center"/>
    </xf>
    <xf numFmtId="0" fontId="5" fillId="24" borderId="38" xfId="0" applyFont="1" applyFill="1" applyBorder="1" applyAlignment="1">
      <alignment vertical="center"/>
    </xf>
    <xf numFmtId="0" fontId="38" fillId="0" borderId="17" xfId="0" applyFont="1" applyBorder="1" applyAlignment="1">
      <alignment horizontal="center" vertical="center" wrapText="1" shrinkToFit="1"/>
    </xf>
    <xf numFmtId="14" fontId="5" fillId="0" borderId="125" xfId="0" applyNumberFormat="1" applyFont="1" applyBorder="1" applyAlignment="1">
      <alignment horizontal="center" vertical="center" shrinkToFit="1"/>
    </xf>
    <xf numFmtId="0" fontId="32" fillId="43" borderId="155" xfId="0" applyFont="1" applyFill="1" applyBorder="1" applyAlignment="1">
      <alignment horizontal="center" vertical="center" textRotation="255" shrinkToFit="1"/>
    </xf>
    <xf numFmtId="0" fontId="32" fillId="43" borderId="71" xfId="0" applyFont="1" applyFill="1" applyBorder="1" applyAlignment="1">
      <alignment horizontal="center" vertical="center" textRotation="255"/>
    </xf>
    <xf numFmtId="0" fontId="32" fillId="43" borderId="17" xfId="0" applyFont="1" applyFill="1" applyBorder="1" applyAlignment="1">
      <alignment horizontal="center" vertical="center" textRotation="255"/>
    </xf>
    <xf numFmtId="0" fontId="32" fillId="43" borderId="41" xfId="0" applyFont="1" applyFill="1" applyBorder="1" applyAlignment="1">
      <alignment horizontal="center" vertical="center" textRotation="255"/>
    </xf>
    <xf numFmtId="0" fontId="32" fillId="43" borderId="36" xfId="0" applyFont="1" applyFill="1" applyBorder="1" applyAlignment="1">
      <alignment horizontal="center" vertical="center" textRotation="255" shrinkToFit="1"/>
    </xf>
    <xf numFmtId="0" fontId="38" fillId="43" borderId="35" xfId="0" applyFont="1" applyFill="1" applyBorder="1" applyAlignment="1">
      <alignment horizontal="center" vertical="center" textRotation="255" shrinkToFit="1"/>
    </xf>
    <xf numFmtId="0" fontId="38" fillId="43" borderId="37" xfId="0" applyFont="1" applyFill="1" applyBorder="1" applyAlignment="1">
      <alignment horizontal="center" vertical="center" textRotation="255" shrinkToFit="1"/>
    </xf>
    <xf numFmtId="0" fontId="38" fillId="43" borderId="36" xfId="0" applyFont="1" applyFill="1" applyBorder="1" applyAlignment="1">
      <alignment horizontal="center" vertical="center" textRotation="255" shrinkToFit="1"/>
    </xf>
    <xf numFmtId="0" fontId="5" fillId="36" borderId="71" xfId="0" applyFont="1" applyFill="1" applyBorder="1" applyAlignment="1">
      <alignment horizontal="center" vertical="center" shrinkToFit="1"/>
    </xf>
    <xf numFmtId="0" fontId="5" fillId="36" borderId="49" xfId="0" applyFont="1" applyFill="1" applyBorder="1" applyAlignment="1">
      <alignment horizontal="center" vertical="center" shrinkToFit="1"/>
    </xf>
    <xf numFmtId="14" fontId="5" fillId="0" borderId="71" xfId="0" applyNumberFormat="1" applyFont="1" applyBorder="1" applyAlignment="1">
      <alignment horizontal="center" vertical="center" shrinkToFit="1"/>
    </xf>
    <xf numFmtId="14" fontId="5" fillId="0" borderId="50" xfId="0" applyNumberFormat="1" applyFont="1" applyBorder="1" applyAlignment="1">
      <alignment horizontal="center" vertical="center" shrinkToFit="1"/>
    </xf>
    <xf numFmtId="0" fontId="38" fillId="0" borderId="41" xfId="0" applyFont="1" applyBorder="1" applyAlignment="1">
      <alignment horizontal="center" vertical="center" wrapText="1" shrinkToFit="1"/>
    </xf>
    <xf numFmtId="14" fontId="5" fillId="0" borderId="81" xfId="0" applyNumberFormat="1" applyFont="1" applyBorder="1" applyAlignment="1">
      <alignment horizontal="center" vertical="center" shrinkToFit="1"/>
    </xf>
    <xf numFmtId="14" fontId="5" fillId="0" borderId="99" xfId="0" applyNumberFormat="1" applyFont="1" applyBorder="1" applyAlignment="1">
      <alignment horizontal="center" vertical="center" shrinkToFit="1"/>
    </xf>
    <xf numFmtId="0" fontId="5" fillId="36" borderId="50" xfId="0" applyFont="1" applyFill="1" applyBorder="1" applyAlignment="1">
      <alignment horizontal="center" vertical="center" shrinkToFit="1"/>
    </xf>
    <xf numFmtId="0" fontId="32" fillId="40" borderId="17" xfId="0" applyFont="1" applyFill="1" applyBorder="1" applyAlignment="1">
      <alignment horizontal="center" vertical="center" textRotation="255" shrinkToFit="1"/>
    </xf>
    <xf numFmtId="0" fontId="32" fillId="40" borderId="41" xfId="0" applyFont="1" applyFill="1" applyBorder="1" applyAlignment="1">
      <alignment horizontal="center" vertical="center" textRotation="255" shrinkToFit="1"/>
    </xf>
    <xf numFmtId="14" fontId="5" fillId="38" borderId="24" xfId="0" applyNumberFormat="1" applyFont="1" applyFill="1" applyBorder="1" applyAlignment="1">
      <alignment horizontal="center" vertical="center" shrinkToFit="1"/>
    </xf>
    <xf numFmtId="14" fontId="5" fillId="38" borderId="60" xfId="0" applyNumberFormat="1" applyFont="1" applyFill="1" applyBorder="1" applyAlignment="1">
      <alignment horizontal="center" vertical="center" shrinkToFit="1"/>
    </xf>
    <xf numFmtId="14" fontId="5" fillId="38" borderId="13" xfId="0" applyNumberFormat="1" applyFont="1" applyFill="1" applyBorder="1" applyAlignment="1">
      <alignment horizontal="center" vertical="center" shrinkToFit="1"/>
    </xf>
    <xf numFmtId="14" fontId="5" fillId="38" borderId="47" xfId="0" applyNumberFormat="1" applyFont="1" applyFill="1" applyBorder="1" applyAlignment="1">
      <alignment horizontal="center" vertical="center" shrinkToFit="1"/>
    </xf>
    <xf numFmtId="14" fontId="5" fillId="38" borderId="80" xfId="0" applyNumberFormat="1" applyFont="1" applyFill="1" applyBorder="1" applyAlignment="1">
      <alignment horizontal="center" vertical="center" shrinkToFit="1"/>
    </xf>
    <xf numFmtId="14" fontId="5" fillId="38" borderId="92" xfId="0" applyNumberFormat="1" applyFont="1" applyFill="1" applyBorder="1" applyAlignment="1">
      <alignment horizontal="center" vertical="center" shrinkToFit="1"/>
    </xf>
    <xf numFmtId="0" fontId="0" fillId="0" borderId="155" xfId="0" applyBorder="1" applyAlignment="1">
      <alignment horizontal="center" vertical="center" textRotation="255" shrinkToFit="1"/>
    </xf>
    <xf numFmtId="0" fontId="22" fillId="0" borderId="180" xfId="178" applyFont="1" applyBorder="1" applyAlignment="1">
      <alignment horizontal="center" vertical="center"/>
    </xf>
    <xf numFmtId="0" fontId="22" fillId="0" borderId="181" xfId="178" applyFont="1" applyBorder="1" applyAlignment="1">
      <alignment horizontal="center" vertical="center"/>
    </xf>
    <xf numFmtId="0" fontId="38" fillId="26" borderId="67" xfId="83" applyFont="1" applyFill="1" applyBorder="1" applyAlignment="1">
      <alignment horizontal="center" vertical="center"/>
    </xf>
    <xf numFmtId="0" fontId="38" fillId="26" borderId="129" xfId="83" applyFont="1" applyFill="1" applyBorder="1" applyAlignment="1">
      <alignment horizontal="center" vertical="center"/>
    </xf>
    <xf numFmtId="0" fontId="38" fillId="26" borderId="68" xfId="83" applyFont="1" applyFill="1" applyBorder="1" applyAlignment="1">
      <alignment horizontal="center" vertical="center"/>
    </xf>
    <xf numFmtId="186" fontId="25" fillId="24" borderId="71" xfId="83" applyNumberFormat="1" applyFont="1" applyFill="1" applyBorder="1" applyAlignment="1">
      <alignment horizontal="right" vertical="center" shrinkToFit="1"/>
    </xf>
    <xf numFmtId="186" fontId="25" fillId="24" borderId="41" xfId="83" applyNumberFormat="1" applyFont="1" applyFill="1" applyBorder="1" applyAlignment="1">
      <alignment horizontal="right" vertical="center" shrinkToFit="1"/>
    </xf>
    <xf numFmtId="0" fontId="25" fillId="24" borderId="70" xfId="83" applyFont="1" applyFill="1" applyBorder="1" applyAlignment="1">
      <alignment horizontal="center" vertical="center"/>
    </xf>
    <xf numFmtId="0" fontId="25" fillId="24" borderId="75" xfId="83" applyFont="1" applyFill="1" applyBorder="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22" fillId="0" borderId="71" xfId="178" applyFont="1" applyBorder="1" applyAlignment="1">
      <alignment horizontal="center" vertical="center"/>
    </xf>
    <xf numFmtId="0" fontId="22" fillId="0" borderId="50" xfId="178" applyFont="1" applyBorder="1" applyAlignment="1">
      <alignment horizontal="center" vertical="center"/>
    </xf>
    <xf numFmtId="0" fontId="22" fillId="0" borderId="49" xfId="178" applyFont="1" applyBorder="1" applyAlignment="1">
      <alignment horizontal="center" vertical="center"/>
    </xf>
    <xf numFmtId="0" fontId="22" fillId="0" borderId="41" xfId="178" applyFont="1" applyBorder="1" applyAlignment="1">
      <alignment horizontal="center" vertical="center"/>
    </xf>
    <xf numFmtId="0" fontId="22" fillId="0" borderId="11" xfId="178" applyFont="1" applyBorder="1" applyAlignment="1">
      <alignment horizontal="center" vertical="center"/>
    </xf>
    <xf numFmtId="0" fontId="22" fillId="0" borderId="40" xfId="178" applyFont="1" applyBorder="1" applyAlignment="1">
      <alignment horizontal="center" vertical="center"/>
    </xf>
    <xf numFmtId="0" fontId="43" fillId="0" borderId="0" xfId="40" applyFont="1" applyAlignment="1" applyProtection="1">
      <alignment horizontal="center" vertical="center"/>
    </xf>
    <xf numFmtId="0" fontId="27" fillId="0" borderId="0" xfId="0" applyFont="1" applyAlignment="1">
      <alignment vertical="center" wrapText="1"/>
    </xf>
    <xf numFmtId="0" fontId="27" fillId="0" borderId="0" xfId="0" applyFont="1" applyAlignment="1">
      <alignment horizontal="left" vertical="center" wrapText="1"/>
    </xf>
    <xf numFmtId="183" fontId="27" fillId="0" borderId="32" xfId="0" applyNumberFormat="1" applyFont="1" applyFill="1" applyBorder="1" applyAlignment="1">
      <alignment horizontal="center" vertical="center"/>
    </xf>
    <xf numFmtId="0" fontId="29" fillId="0" borderId="4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30"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38" xfId="0" applyFont="1" applyBorder="1" applyAlignment="1">
      <alignment horizontal="justify" vertical="center" wrapText="1"/>
    </xf>
    <xf numFmtId="183" fontId="27" fillId="0" borderId="42" xfId="0" applyNumberFormat="1" applyFont="1" applyFill="1" applyBorder="1" applyAlignment="1">
      <alignment horizontal="center" vertical="center"/>
    </xf>
    <xf numFmtId="183" fontId="27" fillId="0" borderId="43" xfId="0" applyNumberFormat="1" applyFont="1" applyFill="1" applyBorder="1" applyAlignment="1">
      <alignment horizontal="center" vertical="center"/>
    </xf>
    <xf numFmtId="0" fontId="29" fillId="0" borderId="7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1" xfId="0" applyFont="1" applyBorder="1" applyAlignment="1">
      <alignment horizontal="center" vertical="center" wrapText="1"/>
    </xf>
    <xf numFmtId="0" fontId="29" fillId="27" borderId="69" xfId="0" applyFont="1" applyFill="1" applyBorder="1" applyAlignment="1">
      <alignment horizontal="center" vertical="center" wrapText="1"/>
    </xf>
    <xf numFmtId="0" fontId="29" fillId="27" borderId="75" xfId="0" applyFont="1" applyFill="1" applyBorder="1" applyAlignment="1">
      <alignment horizontal="center" vertical="center" wrapText="1"/>
    </xf>
    <xf numFmtId="0" fontId="42" fillId="0" borderId="66" xfId="0" applyFont="1" applyBorder="1" applyAlignment="1">
      <alignment horizontal="center" vertical="center"/>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Border="1" applyAlignment="1">
      <alignment vertical="center" wrapText="1"/>
    </xf>
    <xf numFmtId="0" fontId="29" fillId="0" borderId="38" xfId="0" applyFont="1" applyBorder="1" applyAlignment="1">
      <alignment horizontal="center" vertical="center" wrapText="1"/>
    </xf>
    <xf numFmtId="0" fontId="29" fillId="0" borderId="130" xfId="0" applyFont="1" applyBorder="1" applyAlignment="1">
      <alignment horizontal="center" vertical="center" wrapText="1"/>
    </xf>
    <xf numFmtId="0" fontId="29" fillId="27" borderId="70" xfId="0" applyFont="1" applyFill="1" applyBorder="1" applyAlignment="1">
      <alignment horizontal="center" vertical="center" wrapText="1"/>
    </xf>
    <xf numFmtId="0" fontId="29" fillId="0" borderId="33" xfId="0" applyFont="1" applyBorder="1" applyAlignment="1">
      <alignment horizontal="center" vertical="center" wrapText="1"/>
    </xf>
    <xf numFmtId="0" fontId="29" fillId="0" borderId="131" xfId="0" applyFont="1" applyBorder="1" applyAlignment="1">
      <alignment horizontal="justify" vertical="center" wrapText="1"/>
    </xf>
    <xf numFmtId="0" fontId="29" fillId="0" borderId="11" xfId="0" applyFont="1" applyBorder="1" applyAlignment="1">
      <alignment horizontal="justify" vertical="center" wrapText="1"/>
    </xf>
    <xf numFmtId="0" fontId="29" fillId="0" borderId="40" xfId="0" applyFont="1" applyBorder="1" applyAlignment="1">
      <alignment horizontal="justify" vertical="center" wrapText="1"/>
    </xf>
    <xf numFmtId="0" fontId="29" fillId="0" borderId="132" xfId="0" applyFont="1" applyBorder="1" applyAlignment="1">
      <alignment horizontal="center" vertical="center" wrapText="1"/>
    </xf>
    <xf numFmtId="0" fontId="29" fillId="0" borderId="131" xfId="0" applyFont="1" applyBorder="1" applyAlignment="1">
      <alignment horizontal="center" vertical="center" wrapText="1"/>
    </xf>
    <xf numFmtId="0" fontId="39" fillId="0" borderId="0" xfId="0" applyFont="1" applyAlignment="1">
      <alignment vertical="center"/>
    </xf>
    <xf numFmtId="0" fontId="29" fillId="26" borderId="34" xfId="0" applyFont="1" applyFill="1" applyBorder="1" applyAlignment="1">
      <alignment horizontal="center" vertical="center" wrapText="1"/>
    </xf>
    <xf numFmtId="0" fontId="29" fillId="0" borderId="73"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52" fillId="0" borderId="0" xfId="40" applyFont="1" applyAlignment="1" applyProtection="1">
      <alignment horizontal="center" vertical="center" wrapText="1"/>
    </xf>
    <xf numFmtId="0" fontId="52" fillId="0" borderId="0" xfId="40" applyFont="1" applyAlignment="1" applyProtection="1">
      <alignment horizontal="center" vertical="center"/>
    </xf>
    <xf numFmtId="0" fontId="29" fillId="0" borderId="37" xfId="0" applyFont="1" applyBorder="1" applyAlignment="1">
      <alignment horizontal="center" vertical="center" wrapText="1"/>
    </xf>
    <xf numFmtId="0" fontId="27" fillId="26" borderId="34" xfId="0" applyFont="1" applyFill="1" applyBorder="1" applyAlignment="1">
      <alignment horizontal="center" vertical="center"/>
    </xf>
    <xf numFmtId="0" fontId="47" fillId="0" borderId="66" xfId="0" applyFont="1" applyFill="1" applyBorder="1" applyAlignment="1">
      <alignment horizontal="center" vertical="center"/>
    </xf>
    <xf numFmtId="0" fontId="55" fillId="0" borderId="0" xfId="40" applyAlignment="1" applyProtection="1">
      <alignment horizontal="center" vertical="center"/>
    </xf>
    <xf numFmtId="0" fontId="44" fillId="26" borderId="18" xfId="102" applyFont="1" applyFill="1" applyBorder="1" applyAlignment="1">
      <alignment horizontal="center" vertical="center" wrapText="1"/>
    </xf>
    <xf numFmtId="0" fontId="44" fillId="26" borderId="46" xfId="102" applyFont="1" applyFill="1" applyBorder="1" applyAlignment="1">
      <alignment horizontal="center" vertical="center" wrapText="1"/>
    </xf>
    <xf numFmtId="0" fontId="27" fillId="0" borderId="11" xfId="0" applyFont="1" applyBorder="1" applyAlignment="1">
      <alignment horizontal="center" vertical="center"/>
    </xf>
    <xf numFmtId="0" fontId="27" fillId="28" borderId="34" xfId="101" applyFont="1" applyFill="1" applyBorder="1" applyAlignment="1">
      <alignment horizontal="center" vertical="center"/>
    </xf>
    <xf numFmtId="0" fontId="27" fillId="28" borderId="34" xfId="101" applyFont="1" applyFill="1" applyBorder="1" applyAlignment="1">
      <alignment horizontal="center" vertical="center" wrapText="1"/>
    </xf>
    <xf numFmtId="0" fontId="27" fillId="28" borderId="35" xfId="101" applyFont="1" applyFill="1" applyBorder="1" applyAlignment="1">
      <alignment horizontal="center" vertical="center" wrapText="1"/>
    </xf>
    <xf numFmtId="0" fontId="27" fillId="28" borderId="37" xfId="101" applyFont="1" applyFill="1" applyBorder="1" applyAlignment="1">
      <alignment horizontal="center" vertical="center" wrapText="1"/>
    </xf>
    <xf numFmtId="0" fontId="27" fillId="27" borderId="35" xfId="101" applyFont="1" applyFill="1" applyBorder="1" applyAlignment="1">
      <alignment horizontal="center" vertical="center" textRotation="255"/>
    </xf>
    <xf numFmtId="0" fontId="27" fillId="27" borderId="37" xfId="101" applyFont="1" applyFill="1" applyBorder="1" applyAlignment="1">
      <alignment horizontal="center" vertical="center" textRotation="255"/>
    </xf>
    <xf numFmtId="0" fontId="27" fillId="27" borderId="36" xfId="101" applyFont="1" applyFill="1" applyBorder="1" applyAlignment="1">
      <alignment horizontal="center" vertical="center" textRotation="255"/>
    </xf>
    <xf numFmtId="0" fontId="27" fillId="28" borderId="37" xfId="101" applyFont="1" applyFill="1" applyBorder="1" applyAlignment="1">
      <alignment horizontal="left" vertical="center" wrapText="1"/>
    </xf>
    <xf numFmtId="0" fontId="29" fillId="26" borderId="34" xfId="0" applyFont="1" applyFill="1" applyBorder="1" applyAlignment="1">
      <alignment horizontal="center" vertical="center"/>
    </xf>
    <xf numFmtId="0" fontId="27" fillId="0" borderId="34" xfId="100" applyFont="1" applyBorder="1" applyAlignment="1">
      <alignment horizontal="center" vertical="center" wrapText="1"/>
    </xf>
    <xf numFmtId="0" fontId="28" fillId="0" borderId="0" xfId="0" applyFont="1" applyAlignment="1">
      <alignment horizontal="left" vertical="top" wrapText="1"/>
    </xf>
    <xf numFmtId="0" fontId="27" fillId="0" borderId="35" xfId="100" applyFont="1" applyBorder="1" applyAlignment="1">
      <alignment horizontal="center" vertical="center" wrapText="1"/>
    </xf>
    <xf numFmtId="0" fontId="27" fillId="0" borderId="37" xfId="100" applyFont="1" applyBorder="1" applyAlignment="1">
      <alignment horizontal="center" vertical="center" wrapText="1"/>
    </xf>
    <xf numFmtId="0" fontId="27" fillId="0" borderId="36" xfId="10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Fill="1" applyBorder="1" applyAlignment="1">
      <alignment horizontal="left" vertical="center" wrapText="1"/>
    </xf>
    <xf numFmtId="0" fontId="27" fillId="0" borderId="34" xfId="100" applyFont="1" applyBorder="1" applyAlignment="1">
      <alignment horizontal="center" vertical="center"/>
    </xf>
    <xf numFmtId="0" fontId="29" fillId="26" borderId="35"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46" xfId="0" applyFont="1" applyFill="1" applyBorder="1" applyAlignment="1">
      <alignment horizontal="center" vertical="center"/>
    </xf>
    <xf numFmtId="0" fontId="29" fillId="0" borderId="133" xfId="0" applyFont="1" applyBorder="1" applyAlignment="1">
      <alignment horizontal="center" vertical="center"/>
    </xf>
    <xf numFmtId="0" fontId="29" fillId="0" borderId="134" xfId="0" applyFont="1" applyBorder="1" applyAlignment="1">
      <alignment horizontal="center" vertical="center"/>
    </xf>
    <xf numFmtId="0" fontId="29" fillId="26" borderId="20" xfId="0" applyFont="1" applyFill="1" applyBorder="1" applyAlignment="1">
      <alignment horizontal="center" vertical="center"/>
    </xf>
    <xf numFmtId="0" fontId="29" fillId="26" borderId="19" xfId="0" applyFont="1" applyFill="1" applyBorder="1" applyAlignment="1">
      <alignment horizontal="center" vertical="center"/>
    </xf>
    <xf numFmtId="0" fontId="27" fillId="27" borderId="35" xfId="100" applyFont="1" applyFill="1" applyBorder="1" applyAlignment="1">
      <alignment horizontal="center" vertical="center"/>
    </xf>
    <xf numFmtId="0" fontId="27" fillId="27" borderId="37" xfId="100" applyFont="1" applyFill="1" applyBorder="1" applyAlignment="1">
      <alignment horizontal="center" vertical="center"/>
    </xf>
    <xf numFmtId="0" fontId="27" fillId="27" borderId="36" xfId="100" applyFont="1" applyFill="1" applyBorder="1" applyAlignment="1">
      <alignment horizontal="center" vertical="center"/>
    </xf>
    <xf numFmtId="0" fontId="27" fillId="0" borderId="0" xfId="100" applyFont="1" applyAlignment="1">
      <alignment vertical="center" wrapText="1"/>
    </xf>
    <xf numFmtId="0" fontId="27" fillId="0" borderId="71" xfId="100" applyFont="1" applyBorder="1" applyAlignment="1">
      <alignment horizontal="center" vertical="center"/>
    </xf>
    <xf numFmtId="0" fontId="27" fillId="0" borderId="49" xfId="100" applyFont="1" applyBorder="1" applyAlignment="1">
      <alignment horizontal="center" vertical="center"/>
    </xf>
    <xf numFmtId="0" fontId="27" fillId="27" borderId="34" xfId="100" applyFont="1" applyFill="1" applyBorder="1" applyAlignment="1">
      <alignment horizontal="center" vertical="center"/>
    </xf>
    <xf numFmtId="0" fontId="27" fillId="0" borderId="71" xfId="100" applyFont="1" applyBorder="1" applyAlignment="1">
      <alignment horizontal="left" vertical="center" wrapText="1"/>
    </xf>
    <xf numFmtId="0" fontId="27" fillId="0" borderId="50" xfId="100" applyFont="1" applyBorder="1" applyAlignment="1">
      <alignment horizontal="left" vertical="center" wrapText="1"/>
    </xf>
    <xf numFmtId="0" fontId="27" fillId="0" borderId="49" xfId="100" applyFont="1" applyBorder="1" applyAlignment="1">
      <alignment horizontal="left" vertical="center" wrapText="1"/>
    </xf>
    <xf numFmtId="0" fontId="27" fillId="0" borderId="17" xfId="100" applyFont="1" applyBorder="1" applyAlignment="1">
      <alignment horizontal="left" vertical="center" wrapText="1"/>
    </xf>
    <xf numFmtId="0" fontId="27" fillId="0" borderId="0" xfId="100" applyFont="1" applyBorder="1" applyAlignment="1">
      <alignment horizontal="left" vertical="center" wrapText="1"/>
    </xf>
    <xf numFmtId="0" fontId="27" fillId="0" borderId="38" xfId="100" applyFont="1" applyBorder="1" applyAlignment="1">
      <alignment horizontal="left" vertical="center" wrapText="1"/>
    </xf>
    <xf numFmtId="0" fontId="27" fillId="0" borderId="41" xfId="100" applyFont="1" applyBorder="1" applyAlignment="1">
      <alignment horizontal="left" vertical="center" wrapText="1"/>
    </xf>
    <xf numFmtId="0" fontId="27" fillId="0" borderId="11" xfId="100" applyFont="1" applyBorder="1" applyAlignment="1">
      <alignment horizontal="left" vertical="center" wrapText="1"/>
    </xf>
    <xf numFmtId="0" fontId="27" fillId="0" borderId="40" xfId="100" applyFont="1" applyBorder="1" applyAlignment="1">
      <alignment horizontal="left" vertical="center" wrapText="1"/>
    </xf>
  </cellXfs>
  <cellStyles count="181">
    <cellStyle name="20% - アクセント 1 2" xfId="1"/>
    <cellStyle name="20% - アクセント 1 2 2" xfId="2"/>
    <cellStyle name="20% - アクセント 2 2" xfId="3"/>
    <cellStyle name="20% - アクセント 2 2 2" xfId="4"/>
    <cellStyle name="20% - アクセント 3 2" xfId="5"/>
    <cellStyle name="20% - アクセント 3 2 2" xfId="6"/>
    <cellStyle name="20% - アクセント 4 2" xfId="7"/>
    <cellStyle name="20% - アクセント 4 2 2" xfId="8"/>
    <cellStyle name="20% - アクセント 5 2" xfId="9"/>
    <cellStyle name="20% - アクセント 5 2 2" xfId="10"/>
    <cellStyle name="20% - アクセント 6 2" xfId="11"/>
    <cellStyle name="20% - アクセント 6 2 2" xfId="12"/>
    <cellStyle name="40% - アクセント 1 2" xfId="13"/>
    <cellStyle name="40% - アクセント 1 2 2" xfId="14"/>
    <cellStyle name="40% - アクセント 2 2" xfId="15"/>
    <cellStyle name="40% - アクセント 2 2 2" xfId="16"/>
    <cellStyle name="40% - アクセント 3 2" xfId="17"/>
    <cellStyle name="40% - アクセント 3 2 2" xfId="18"/>
    <cellStyle name="40% - アクセント 4 2" xfId="19"/>
    <cellStyle name="40% - アクセント 4 2 2" xfId="20"/>
    <cellStyle name="40% - アクセント 5 2" xfId="21"/>
    <cellStyle name="40% - アクセント 5 2 2" xfId="22"/>
    <cellStyle name="40% - アクセント 6 2" xfId="23"/>
    <cellStyle name="40% - アクセント 6 2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ハイパーリンク" xfId="40" builtinId="8"/>
    <cellStyle name="ハイパーリンク 2" xfId="41"/>
    <cellStyle name="メモ 2" xfId="42"/>
    <cellStyle name="メモ 2 2" xfId="43"/>
    <cellStyle name="メモ 2 2 2" xfId="44"/>
    <cellStyle name="メモ 2 3" xfId="45"/>
    <cellStyle name="リンク セル 2" xfId="46"/>
    <cellStyle name="悪い 2" xfId="47"/>
    <cellStyle name="計算 2" xfId="48"/>
    <cellStyle name="警告文 2" xfId="49"/>
    <cellStyle name="桁区切り" xfId="50" builtinId="6"/>
    <cellStyle name="桁区切り 2" xfId="51"/>
    <cellStyle name="桁区切り 2 2" xfId="52"/>
    <cellStyle name="見出し 1 2" xfId="53"/>
    <cellStyle name="見出し 2 2" xfId="54"/>
    <cellStyle name="見出し 3 2" xfId="55"/>
    <cellStyle name="見出し 4 2" xfId="56"/>
    <cellStyle name="集計 2" xfId="57"/>
    <cellStyle name="出力 2" xfId="58"/>
    <cellStyle name="説明文 2" xfId="59"/>
    <cellStyle name="入力 2" xfId="60"/>
    <cellStyle name="標準" xfId="0" builtinId="0"/>
    <cellStyle name="標準 10" xfId="61"/>
    <cellStyle name="標準 10 2" xfId="62"/>
    <cellStyle name="標準 10 3" xfId="63"/>
    <cellStyle name="標準 11" xfId="64"/>
    <cellStyle name="標準 11 2" xfId="65"/>
    <cellStyle name="標準 11 3" xfId="66"/>
    <cellStyle name="標準 12" xfId="67"/>
    <cellStyle name="標準 12 2" xfId="68"/>
    <cellStyle name="標準 12 3" xfId="69"/>
    <cellStyle name="標準 13" xfId="70"/>
    <cellStyle name="標準 13 2" xfId="71"/>
    <cellStyle name="標準 13 3" xfId="72"/>
    <cellStyle name="標準 14" xfId="73"/>
    <cellStyle name="標準 14 2" xfId="74"/>
    <cellStyle name="標準 15" xfId="75"/>
    <cellStyle name="標準 15 2" xfId="76"/>
    <cellStyle name="標準 16" xfId="77"/>
    <cellStyle name="標準 16 2" xfId="78"/>
    <cellStyle name="標準 16 3" xfId="79"/>
    <cellStyle name="標準 17" xfId="80"/>
    <cellStyle name="標準 17 2" xfId="81"/>
    <cellStyle name="標準 17 3" xfId="82"/>
    <cellStyle name="標準 18" xfId="83"/>
    <cellStyle name="標準 18 2" xfId="84"/>
    <cellStyle name="標準 19" xfId="85"/>
    <cellStyle name="標準 19 2" xfId="86"/>
    <cellStyle name="標準 2" xfId="87"/>
    <cellStyle name="標準 2 2" xfId="88"/>
    <cellStyle name="標準 2 2 2" xfId="89"/>
    <cellStyle name="標準 2 2 3" xfId="90"/>
    <cellStyle name="標準 2 3" xfId="91"/>
    <cellStyle name="標準 2 4" xfId="92"/>
    <cellStyle name="標準 20" xfId="93"/>
    <cellStyle name="標準 21" xfId="94"/>
    <cellStyle name="標準 22" xfId="95"/>
    <cellStyle name="標準 23" xfId="96"/>
    <cellStyle name="標準 24" xfId="97"/>
    <cellStyle name="標準 25" xfId="98"/>
    <cellStyle name="標準 26" xfId="99"/>
    <cellStyle name="標準 27" xfId="100"/>
    <cellStyle name="標準 28" xfId="101"/>
    <cellStyle name="標準 29" xfId="102"/>
    <cellStyle name="標準 3" xfId="103"/>
    <cellStyle name="標準 3 2" xfId="104"/>
    <cellStyle name="標準 3 2 2" xfId="105"/>
    <cellStyle name="標準 3 3" xfId="106"/>
    <cellStyle name="標準 3 4" xfId="107"/>
    <cellStyle name="標準 30" xfId="108"/>
    <cellStyle name="標準 31" xfId="109"/>
    <cellStyle name="標準 32" xfId="110"/>
    <cellStyle name="標準 33" xfId="111"/>
    <cellStyle name="標準 34" xfId="112"/>
    <cellStyle name="標準 35" xfId="113"/>
    <cellStyle name="標準 36" xfId="114"/>
    <cellStyle name="標準 37" xfId="115"/>
    <cellStyle name="標準 38" xfId="116"/>
    <cellStyle name="標準 39" xfId="117"/>
    <cellStyle name="標準 4" xfId="118"/>
    <cellStyle name="標準 4 2" xfId="119"/>
    <cellStyle name="標準 4 3" xfId="120"/>
    <cellStyle name="標準 40" xfId="121"/>
    <cellStyle name="標準 41" xfId="122"/>
    <cellStyle name="標準 42" xfId="123"/>
    <cellStyle name="標準 43" xfId="124"/>
    <cellStyle name="標準 44" xfId="125"/>
    <cellStyle name="標準 45" xfId="126"/>
    <cellStyle name="標準 46" xfId="127"/>
    <cellStyle name="標準 47" xfId="128"/>
    <cellStyle name="標準 48" xfId="129"/>
    <cellStyle name="標準 49" xfId="130"/>
    <cellStyle name="標準 5" xfId="131"/>
    <cellStyle name="標準 5 2" xfId="132"/>
    <cellStyle name="標準 5 3" xfId="133"/>
    <cellStyle name="標準 50" xfId="134"/>
    <cellStyle name="標準 51" xfId="135"/>
    <cellStyle name="標準 52" xfId="136"/>
    <cellStyle name="標準 53" xfId="137"/>
    <cellStyle name="標準 54" xfId="138"/>
    <cellStyle name="標準 55" xfId="139"/>
    <cellStyle name="標準 56" xfId="140"/>
    <cellStyle name="標準 57" xfId="141"/>
    <cellStyle name="標準 58" xfId="142"/>
    <cellStyle name="標準 59" xfId="143"/>
    <cellStyle name="標準 6" xfId="144"/>
    <cellStyle name="標準 6 2" xfId="145"/>
    <cellStyle name="標準 6 3" xfId="146"/>
    <cellStyle name="標準 60" xfId="147"/>
    <cellStyle name="標準 61" xfId="148"/>
    <cellStyle name="標準 62" xfId="149"/>
    <cellStyle name="標準 63" xfId="150"/>
    <cellStyle name="標準 64" xfId="151"/>
    <cellStyle name="標準 65" xfId="152"/>
    <cellStyle name="標準 66" xfId="153"/>
    <cellStyle name="標準 67" xfId="154"/>
    <cellStyle name="標準 68" xfId="155"/>
    <cellStyle name="標準 69" xfId="156"/>
    <cellStyle name="標準 7" xfId="157"/>
    <cellStyle name="標準 7 2" xfId="158"/>
    <cellStyle name="標準 7 3" xfId="159"/>
    <cellStyle name="標準 70" xfId="160"/>
    <cellStyle name="標準 71" xfId="161"/>
    <cellStyle name="標準 72" xfId="162"/>
    <cellStyle name="標準 73" xfId="163"/>
    <cellStyle name="標準 74" xfId="164"/>
    <cellStyle name="標準 75" xfId="165"/>
    <cellStyle name="標準 76" xfId="166"/>
    <cellStyle name="標準 77" xfId="167"/>
    <cellStyle name="標準 78" xfId="168"/>
    <cellStyle name="標準 79" xfId="169"/>
    <cellStyle name="標準 8" xfId="170"/>
    <cellStyle name="標準 8 2" xfId="171"/>
    <cellStyle name="標準 8 3" xfId="172"/>
    <cellStyle name="標準 9" xfId="173"/>
    <cellStyle name="標準 9 2" xfId="174"/>
    <cellStyle name="標準 9 3" xfId="175"/>
    <cellStyle name="標準_印旛沼浄水場配水水質" xfId="176"/>
    <cellStyle name="標準_印旛沼浄水場配水水質 2" xfId="177"/>
    <cellStyle name="標準_水質年報（北総地区)" xfId="178"/>
    <cellStyle name="標準_北総水質月報H22-1" xfId="179"/>
    <cellStyle name="良い 2" xfId="180"/>
  </cellStyles>
  <dxfs count="291">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FF"/>
      <color rgb="FFFFFF99"/>
      <color rgb="FFD9D9D9"/>
      <color rgb="FFFDE9D9"/>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231322</xdr:colOff>
      <xdr:row>5</xdr:row>
      <xdr:rowOff>13607</xdr:rowOff>
    </xdr:from>
    <xdr:to>
      <xdr:col>1</xdr:col>
      <xdr:colOff>666750</xdr:colOff>
      <xdr:row>5</xdr:row>
      <xdr:rowOff>285750</xdr:rowOff>
    </xdr:to>
    <xdr:cxnSp macro="">
      <xdr:nvCxnSpPr>
        <xdr:cNvPr id="2" name="直線コネクタ 1"/>
        <xdr:cNvCxnSpPr/>
      </xdr:nvCxnSpPr>
      <xdr:spPr bwMode="auto">
        <a:xfrm>
          <a:off x="353786" y="979714"/>
          <a:ext cx="435428" cy="272143"/>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pref.chiba.lg.jp/kigyou/kyshisetsu/kougyouyousui/suishitsu/documents/map.jpg" TargetMode="External"/><Relationship Id="rId1" Type="http://schemas.openxmlformats.org/officeDocument/2006/relationships/hyperlink" Target="http://www.pref.chiba.lg.jp/shigen/haishutsu/juuran.html"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www.pref.chiba.lg.jp/suidou/kyshisetsu/press/2011/odei.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2"/>
  <sheetViews>
    <sheetView tabSelected="1" zoomScale="85" zoomScaleNormal="85" workbookViewId="0">
      <pane xSplit="1" ySplit="3" topLeftCell="B4" activePane="bottomRight" state="frozen"/>
      <selection activeCell="P428" sqref="P428"/>
      <selection pane="topRight" activeCell="P428" sqref="P428"/>
      <selection pane="bottomLeft" activeCell="P428" sqref="P428"/>
      <selection pane="bottomRight"/>
    </sheetView>
  </sheetViews>
  <sheetFormatPr defaultRowHeight="13.5" x14ac:dyDescent="0.15"/>
  <cols>
    <col min="1" max="1" width="4.125" customWidth="1"/>
    <col min="2" max="3" width="4.625" customWidth="1"/>
    <col min="4" max="28" width="5.375" customWidth="1"/>
    <col min="29" max="30" width="8.875" customWidth="1"/>
    <col min="31" max="32" width="1.875" customWidth="1"/>
    <col min="33" max="33" width="15.375" customWidth="1"/>
    <col min="34" max="36" width="5.625" customWidth="1"/>
    <col min="37" max="38" width="2.75" customWidth="1"/>
  </cols>
  <sheetData>
    <row r="1" spans="1:38" ht="17.25" x14ac:dyDescent="0.15">
      <c r="B1" s="1756" t="s">
        <v>41</v>
      </c>
      <c r="C1" s="1756"/>
      <c r="D1" s="1756"/>
      <c r="E1" s="1756"/>
      <c r="F1" s="139"/>
      <c r="G1" s="102"/>
      <c r="H1" s="102"/>
      <c r="M1" s="102"/>
      <c r="N1" s="102"/>
      <c r="O1" s="102"/>
      <c r="P1" s="102"/>
      <c r="Q1" s="102"/>
      <c r="R1" s="102"/>
      <c r="S1" s="102"/>
      <c r="T1" s="102"/>
      <c r="U1" s="102"/>
      <c r="V1" s="102"/>
      <c r="W1" s="102"/>
      <c r="X1" s="102"/>
      <c r="Y1" s="102"/>
      <c r="Z1" s="102"/>
      <c r="AA1" s="102"/>
      <c r="AB1" s="102"/>
      <c r="AE1" s="295"/>
      <c r="AF1" s="295"/>
    </row>
    <row r="2" spans="1:38" ht="13.5" customHeight="1" x14ac:dyDescent="0.15">
      <c r="A2" s="1757"/>
      <c r="B2" s="1759" t="s">
        <v>0</v>
      </c>
      <c r="C2" s="1761" t="s">
        <v>18</v>
      </c>
      <c r="D2" s="1763" t="s">
        <v>1</v>
      </c>
      <c r="E2" s="104" t="s">
        <v>2</v>
      </c>
      <c r="F2" s="104" t="s">
        <v>3</v>
      </c>
      <c r="G2" s="1777" t="s">
        <v>7</v>
      </c>
      <c r="H2" s="1778"/>
      <c r="I2" s="1777" t="s">
        <v>8</v>
      </c>
      <c r="J2" s="1778"/>
      <c r="K2" s="1777" t="s">
        <v>38</v>
      </c>
      <c r="L2" s="1778"/>
      <c r="M2" s="1777" t="s">
        <v>9</v>
      </c>
      <c r="N2" s="1778"/>
      <c r="O2" s="1777" t="s">
        <v>10</v>
      </c>
      <c r="P2" s="1778"/>
      <c r="Q2" s="1777" t="s">
        <v>11</v>
      </c>
      <c r="R2" s="1778"/>
      <c r="S2" s="1777" t="s">
        <v>16</v>
      </c>
      <c r="T2" s="1778"/>
      <c r="U2" s="1777" t="s">
        <v>17</v>
      </c>
      <c r="V2" s="1778"/>
      <c r="W2" s="1777" t="s">
        <v>12</v>
      </c>
      <c r="X2" s="1778"/>
      <c r="Y2" s="1777" t="s">
        <v>13</v>
      </c>
      <c r="Z2" s="1778"/>
      <c r="AA2" s="1777" t="s">
        <v>14</v>
      </c>
      <c r="AB2" s="1778"/>
      <c r="AC2" s="324" t="s">
        <v>300</v>
      </c>
      <c r="AD2" s="327" t="s">
        <v>301</v>
      </c>
      <c r="AE2" s="287"/>
      <c r="AF2" s="1779"/>
      <c r="AG2" s="1771" t="s">
        <v>4</v>
      </c>
      <c r="AH2" s="1772"/>
      <c r="AI2" s="1772"/>
      <c r="AJ2" s="1772"/>
      <c r="AK2" s="1772"/>
      <c r="AL2" s="1773"/>
    </row>
    <row r="3" spans="1:38" ht="13.5" customHeight="1" x14ac:dyDescent="0.15">
      <c r="A3" s="1758"/>
      <c r="B3" s="1760"/>
      <c r="C3" s="1762"/>
      <c r="D3" s="1764"/>
      <c r="E3" s="136" t="s">
        <v>39</v>
      </c>
      <c r="F3" s="136" t="s">
        <v>15</v>
      </c>
      <c r="G3" s="137" t="s">
        <v>5</v>
      </c>
      <c r="H3" s="138" t="s">
        <v>6</v>
      </c>
      <c r="I3" s="137" t="s">
        <v>5</v>
      </c>
      <c r="J3" s="138" t="s">
        <v>6</v>
      </c>
      <c r="K3" s="137" t="s">
        <v>5</v>
      </c>
      <c r="L3" s="138" t="s">
        <v>6</v>
      </c>
      <c r="M3" s="137" t="s">
        <v>5</v>
      </c>
      <c r="N3" s="138" t="s">
        <v>6</v>
      </c>
      <c r="O3" s="137" t="s">
        <v>5</v>
      </c>
      <c r="P3" s="138" t="s">
        <v>6</v>
      </c>
      <c r="Q3" s="137" t="s">
        <v>5</v>
      </c>
      <c r="R3" s="138" t="s">
        <v>6</v>
      </c>
      <c r="S3" s="137" t="s">
        <v>5</v>
      </c>
      <c r="T3" s="138" t="s">
        <v>6</v>
      </c>
      <c r="U3" s="137" t="s">
        <v>5</v>
      </c>
      <c r="V3" s="138" t="s">
        <v>6</v>
      </c>
      <c r="W3" s="137" t="s">
        <v>5</v>
      </c>
      <c r="X3" s="138" t="s">
        <v>6</v>
      </c>
      <c r="Y3" s="137" t="s">
        <v>5</v>
      </c>
      <c r="Z3" s="138" t="s">
        <v>6</v>
      </c>
      <c r="AA3" s="137" t="s">
        <v>5</v>
      </c>
      <c r="AB3" s="138" t="s">
        <v>6</v>
      </c>
      <c r="AC3" s="329" t="s">
        <v>299</v>
      </c>
      <c r="AD3" s="326" t="s">
        <v>343</v>
      </c>
      <c r="AE3" s="294"/>
      <c r="AF3" s="1779"/>
      <c r="AG3" s="1774"/>
      <c r="AH3" s="1775"/>
      <c r="AI3" s="1775"/>
      <c r="AJ3" s="1775"/>
      <c r="AK3" s="1775"/>
      <c r="AL3" s="1776"/>
    </row>
    <row r="4" spans="1:38" ht="13.5" customHeight="1" x14ac:dyDescent="0.15">
      <c r="A4" s="1750" t="s">
        <v>28</v>
      </c>
      <c r="B4" s="1606">
        <v>44287</v>
      </c>
      <c r="C4" s="856" t="str">
        <f>IF(B4="","",IF(WEEKDAY(B4)=1,"(日)",IF(WEEKDAY(B4)=2,"(月)",IF(WEEKDAY(B4)=3,"(火)",IF(WEEKDAY(B4)=4,"(水)",IF(WEEKDAY(B4)=5,"(木)",IF(WEEKDAY(B4)=6,"(金)","(土)")))))))</f>
        <v>(木)</v>
      </c>
      <c r="D4" s="69" t="s">
        <v>522</v>
      </c>
      <c r="E4" s="1492"/>
      <c r="F4" s="57">
        <v>15.7</v>
      </c>
      <c r="G4" s="59">
        <v>16.7</v>
      </c>
      <c r="H4" s="60">
        <v>16.600000000000001</v>
      </c>
      <c r="I4" s="53">
        <v>6.2</v>
      </c>
      <c r="J4" s="54">
        <v>2.8</v>
      </c>
      <c r="K4" s="59">
        <v>7.15</v>
      </c>
      <c r="L4" s="60">
        <v>7.3</v>
      </c>
      <c r="M4" s="53">
        <v>18.5</v>
      </c>
      <c r="N4" s="54">
        <v>19.600000000000001</v>
      </c>
      <c r="O4" s="1197"/>
      <c r="P4" s="1198">
        <v>30.7</v>
      </c>
      <c r="Q4" s="1197"/>
      <c r="R4" s="1198">
        <v>60.1</v>
      </c>
      <c r="S4" s="1197"/>
      <c r="T4" s="1198"/>
      <c r="U4" s="1197"/>
      <c r="V4" s="1198"/>
      <c r="W4" s="53"/>
      <c r="X4" s="54">
        <v>18.899999999999999</v>
      </c>
      <c r="Y4" s="55"/>
      <c r="Z4" s="56">
        <v>128</v>
      </c>
      <c r="AA4" s="795"/>
      <c r="AB4" s="796">
        <v>0.18</v>
      </c>
      <c r="AC4" s="606">
        <v>390</v>
      </c>
      <c r="AD4" s="302">
        <v>102</v>
      </c>
      <c r="AE4" s="607"/>
      <c r="AF4" s="296"/>
      <c r="AG4" s="107">
        <v>44294</v>
      </c>
      <c r="AH4" s="4" t="s">
        <v>3</v>
      </c>
      <c r="AI4" s="29">
        <v>13.7</v>
      </c>
      <c r="AJ4" s="26" t="s">
        <v>20</v>
      </c>
      <c r="AK4" s="27"/>
      <c r="AL4" s="101"/>
    </row>
    <row r="5" spans="1:38" x14ac:dyDescent="0.15">
      <c r="A5" s="1751"/>
      <c r="B5" s="52">
        <v>44288</v>
      </c>
      <c r="C5" s="1607" t="str">
        <f>IF(B5="","",IF(WEEKDAY(B5)=1,"(日)",IF(WEEKDAY(B5)=2,"(月)",IF(WEEKDAY(B5)=3,"(火)",IF(WEEKDAY(B5)=4,"(水)",IF(WEEKDAY(B5)=5,"(木)",IF(WEEKDAY(B5)=6,"(金)","(土)")))))))</f>
        <v>(金)</v>
      </c>
      <c r="D5" s="70" t="s">
        <v>566</v>
      </c>
      <c r="E5" s="1493"/>
      <c r="F5" s="58">
        <v>15.9</v>
      </c>
      <c r="G5" s="22">
        <v>16.5</v>
      </c>
      <c r="H5" s="61">
        <v>16.3</v>
      </c>
      <c r="I5" s="62">
        <v>4.3</v>
      </c>
      <c r="J5" s="63">
        <v>2</v>
      </c>
      <c r="K5" s="22">
        <v>7.17</v>
      </c>
      <c r="L5" s="61">
        <v>7.16</v>
      </c>
      <c r="M5" s="62">
        <v>17.2</v>
      </c>
      <c r="N5" s="63">
        <v>16.399999999999999</v>
      </c>
      <c r="O5" s="49"/>
      <c r="P5" s="1199">
        <v>27.1</v>
      </c>
      <c r="Q5" s="49"/>
      <c r="R5" s="1199">
        <v>53.1</v>
      </c>
      <c r="S5" s="49"/>
      <c r="T5" s="1199"/>
      <c r="U5" s="49"/>
      <c r="V5" s="1199"/>
      <c r="W5" s="62"/>
      <c r="X5" s="63">
        <v>15</v>
      </c>
      <c r="Y5" s="67"/>
      <c r="Z5" s="68">
        <v>109</v>
      </c>
      <c r="AA5" s="797"/>
      <c r="AB5" s="798">
        <v>0.13</v>
      </c>
      <c r="AC5" s="608">
        <v>540</v>
      </c>
      <c r="AD5" s="301">
        <v>86</v>
      </c>
      <c r="AE5" s="607"/>
      <c r="AF5" s="296"/>
      <c r="AG5" s="11" t="s">
        <v>30</v>
      </c>
      <c r="AH5" s="12" t="s">
        <v>31</v>
      </c>
      <c r="AI5" s="13" t="s">
        <v>32</v>
      </c>
      <c r="AJ5" s="14" t="s">
        <v>33</v>
      </c>
      <c r="AK5" s="15" t="s">
        <v>35</v>
      </c>
      <c r="AL5" s="92"/>
    </row>
    <row r="6" spans="1:38" x14ac:dyDescent="0.15">
      <c r="A6" s="1751"/>
      <c r="B6" s="52">
        <v>44289</v>
      </c>
      <c r="C6" s="1607" t="str">
        <f t="shared" ref="C6:C33" si="0">IF(B6="","",IF(WEEKDAY(B6)=1,"(日)",IF(WEEKDAY(B6)=2,"(月)",IF(WEEKDAY(B6)=3,"(火)",IF(WEEKDAY(B6)=4,"(水)",IF(WEEKDAY(B6)=5,"(木)",IF(WEEKDAY(B6)=6,"(金)","(土)")))))))</f>
        <v>(土)</v>
      </c>
      <c r="D6" s="71" t="s">
        <v>566</v>
      </c>
      <c r="E6" s="1493"/>
      <c r="F6" s="58">
        <v>17.3</v>
      </c>
      <c r="G6" s="22">
        <v>15.9</v>
      </c>
      <c r="H6" s="61">
        <v>16</v>
      </c>
      <c r="I6" s="62">
        <v>3.6</v>
      </c>
      <c r="J6" s="63">
        <v>2.4</v>
      </c>
      <c r="K6" s="22">
        <v>7.15</v>
      </c>
      <c r="L6" s="61">
        <v>7.12</v>
      </c>
      <c r="M6" s="62">
        <v>14.9</v>
      </c>
      <c r="N6" s="63">
        <v>14.6</v>
      </c>
      <c r="O6" s="49"/>
      <c r="P6" s="1199"/>
      <c r="Q6" s="49"/>
      <c r="R6" s="1199"/>
      <c r="S6" s="49"/>
      <c r="T6" s="1199"/>
      <c r="U6" s="49"/>
      <c r="V6" s="1199"/>
      <c r="W6" s="62"/>
      <c r="X6" s="63"/>
      <c r="Y6" s="67"/>
      <c r="Z6" s="68"/>
      <c r="AA6" s="797"/>
      <c r="AB6" s="798"/>
      <c r="AC6" s="608">
        <v>336</v>
      </c>
      <c r="AD6" s="301">
        <v>75</v>
      </c>
      <c r="AE6" s="607"/>
      <c r="AF6" s="296"/>
      <c r="AG6" s="5" t="s">
        <v>265</v>
      </c>
      <c r="AH6" s="16" t="s">
        <v>20</v>
      </c>
      <c r="AI6" s="30">
        <v>13.4</v>
      </c>
      <c r="AJ6" s="31">
        <v>14.2</v>
      </c>
      <c r="AK6" s="5"/>
      <c r="AL6" s="16"/>
    </row>
    <row r="7" spans="1:38" x14ac:dyDescent="0.15">
      <c r="A7" s="1751"/>
      <c r="B7" s="52">
        <v>44290</v>
      </c>
      <c r="C7" s="1607" t="str">
        <f t="shared" si="0"/>
        <v>(日)</v>
      </c>
      <c r="D7" s="71" t="s">
        <v>566</v>
      </c>
      <c r="E7" s="1493">
        <v>12</v>
      </c>
      <c r="F7" s="58">
        <v>19.899999999999999</v>
      </c>
      <c r="G7" s="22">
        <v>16.7</v>
      </c>
      <c r="H7" s="61">
        <v>16.8</v>
      </c>
      <c r="I7" s="62">
        <v>3.1</v>
      </c>
      <c r="J7" s="63">
        <v>2</v>
      </c>
      <c r="K7" s="22">
        <v>7.28</v>
      </c>
      <c r="L7" s="61">
        <v>7.28</v>
      </c>
      <c r="M7" s="62">
        <v>16</v>
      </c>
      <c r="N7" s="63">
        <v>16.3</v>
      </c>
      <c r="O7" s="49"/>
      <c r="P7" s="1199"/>
      <c r="Q7" s="49"/>
      <c r="R7" s="1199"/>
      <c r="S7" s="49"/>
      <c r="T7" s="1199"/>
      <c r="U7" s="49"/>
      <c r="V7" s="1199"/>
      <c r="W7" s="62"/>
      <c r="X7" s="63"/>
      <c r="Y7" s="67"/>
      <c r="Z7" s="68"/>
      <c r="AA7" s="797"/>
      <c r="AB7" s="798"/>
      <c r="AC7" s="608">
        <v>221</v>
      </c>
      <c r="AD7" s="301">
        <v>63</v>
      </c>
      <c r="AE7" s="607"/>
      <c r="AF7" s="296"/>
      <c r="AG7" s="6" t="s">
        <v>266</v>
      </c>
      <c r="AH7" s="17" t="s">
        <v>267</v>
      </c>
      <c r="AI7" s="33">
        <v>4.0999999999999996</v>
      </c>
      <c r="AJ7" s="34">
        <v>2.7</v>
      </c>
      <c r="AK7" s="6"/>
      <c r="AL7" s="17"/>
    </row>
    <row r="8" spans="1:38" x14ac:dyDescent="0.15">
      <c r="A8" s="1751"/>
      <c r="B8" s="52">
        <v>44291</v>
      </c>
      <c r="C8" s="1607" t="str">
        <f t="shared" si="0"/>
        <v>(月)</v>
      </c>
      <c r="D8" s="71" t="s">
        <v>522</v>
      </c>
      <c r="E8" s="1493">
        <v>11</v>
      </c>
      <c r="F8" s="58">
        <v>16.600000000000001</v>
      </c>
      <c r="G8" s="22">
        <v>17</v>
      </c>
      <c r="H8" s="61">
        <v>17.2</v>
      </c>
      <c r="I8" s="62">
        <v>3.2</v>
      </c>
      <c r="J8" s="63">
        <v>1.8</v>
      </c>
      <c r="K8" s="22">
        <v>7.32</v>
      </c>
      <c r="L8" s="61">
        <v>7.36</v>
      </c>
      <c r="M8" s="62">
        <v>15.9</v>
      </c>
      <c r="N8" s="63">
        <v>16.399999999999999</v>
      </c>
      <c r="O8" s="49"/>
      <c r="P8" s="1199">
        <v>26.9</v>
      </c>
      <c r="Q8" s="49"/>
      <c r="R8" s="1199">
        <v>51.1</v>
      </c>
      <c r="S8" s="49"/>
      <c r="T8" s="1199"/>
      <c r="U8" s="49"/>
      <c r="V8" s="1199"/>
      <c r="W8" s="62"/>
      <c r="X8" s="63">
        <v>15</v>
      </c>
      <c r="Y8" s="67"/>
      <c r="Z8" s="68">
        <v>106</v>
      </c>
      <c r="AA8" s="797"/>
      <c r="AB8" s="798">
        <v>0.14000000000000001</v>
      </c>
      <c r="AC8" s="608"/>
      <c r="AD8" s="301">
        <v>63</v>
      </c>
      <c r="AE8" s="607"/>
      <c r="AF8" s="296"/>
      <c r="AG8" s="6" t="s">
        <v>21</v>
      </c>
      <c r="AH8" s="17"/>
      <c r="AI8" s="33">
        <v>7.29</v>
      </c>
      <c r="AJ8" s="34">
        <v>7.3</v>
      </c>
      <c r="AK8" s="6"/>
      <c r="AL8" s="17"/>
    </row>
    <row r="9" spans="1:38" x14ac:dyDescent="0.15">
      <c r="A9" s="1751"/>
      <c r="B9" s="52">
        <v>44292</v>
      </c>
      <c r="C9" s="1607" t="str">
        <f t="shared" si="0"/>
        <v>(火)</v>
      </c>
      <c r="D9" s="71" t="s">
        <v>566</v>
      </c>
      <c r="E9" s="1493"/>
      <c r="F9" s="58">
        <v>11.4</v>
      </c>
      <c r="G9" s="22">
        <v>15</v>
      </c>
      <c r="H9" s="61">
        <v>16</v>
      </c>
      <c r="I9" s="62">
        <v>3.9</v>
      </c>
      <c r="J9" s="63">
        <v>2.2000000000000002</v>
      </c>
      <c r="K9" s="22">
        <v>7.25</v>
      </c>
      <c r="L9" s="61">
        <v>7.36</v>
      </c>
      <c r="M9" s="62">
        <v>17.2</v>
      </c>
      <c r="N9" s="63">
        <v>16.5</v>
      </c>
      <c r="O9" s="49"/>
      <c r="P9" s="1199">
        <v>30</v>
      </c>
      <c r="Q9" s="49"/>
      <c r="R9" s="1199">
        <v>52.5</v>
      </c>
      <c r="S9" s="49"/>
      <c r="T9" s="1199"/>
      <c r="U9" s="49"/>
      <c r="V9" s="1199"/>
      <c r="W9" s="62"/>
      <c r="X9" s="63">
        <v>13.9</v>
      </c>
      <c r="Y9" s="67"/>
      <c r="Z9" s="68">
        <v>113</v>
      </c>
      <c r="AA9" s="797"/>
      <c r="AB9" s="798">
        <v>0.15</v>
      </c>
      <c r="AC9" s="608"/>
      <c r="AD9" s="301">
        <v>98</v>
      </c>
      <c r="AE9" s="607"/>
      <c r="AF9" s="296"/>
      <c r="AG9" s="6" t="s">
        <v>268</v>
      </c>
      <c r="AH9" s="17" t="s">
        <v>22</v>
      </c>
      <c r="AI9" s="33">
        <v>13.1</v>
      </c>
      <c r="AJ9" s="34">
        <v>14.8</v>
      </c>
      <c r="AK9" s="6"/>
      <c r="AL9" s="17"/>
    </row>
    <row r="10" spans="1:38" x14ac:dyDescent="0.15">
      <c r="A10" s="1751"/>
      <c r="B10" s="52">
        <v>44293</v>
      </c>
      <c r="C10" s="1607" t="str">
        <f t="shared" si="0"/>
        <v>(水)</v>
      </c>
      <c r="D10" s="71" t="s">
        <v>566</v>
      </c>
      <c r="E10" s="1493"/>
      <c r="F10" s="58">
        <v>13.3</v>
      </c>
      <c r="G10" s="22">
        <v>13.8</v>
      </c>
      <c r="H10" s="61">
        <v>14.3</v>
      </c>
      <c r="I10" s="62">
        <v>4.4000000000000004</v>
      </c>
      <c r="J10" s="63">
        <v>2.2000000000000002</v>
      </c>
      <c r="K10" s="22">
        <v>7.21</v>
      </c>
      <c r="L10" s="61">
        <v>7.27</v>
      </c>
      <c r="M10" s="62">
        <v>16.600000000000001</v>
      </c>
      <c r="N10" s="63">
        <v>17.2</v>
      </c>
      <c r="O10" s="49"/>
      <c r="P10" s="1199">
        <v>30</v>
      </c>
      <c r="Q10" s="49"/>
      <c r="R10" s="1199">
        <v>54.5</v>
      </c>
      <c r="S10" s="49"/>
      <c r="T10" s="1199"/>
      <c r="U10" s="49"/>
      <c r="V10" s="1199"/>
      <c r="W10" s="62"/>
      <c r="X10" s="63">
        <v>15.6</v>
      </c>
      <c r="Y10" s="67"/>
      <c r="Z10" s="68">
        <v>117</v>
      </c>
      <c r="AA10" s="797"/>
      <c r="AB10" s="798">
        <v>0.16</v>
      </c>
      <c r="AC10" s="608">
        <v>186</v>
      </c>
      <c r="AD10" s="301">
        <v>80</v>
      </c>
      <c r="AE10" s="607"/>
      <c r="AF10" s="296"/>
      <c r="AG10" s="6" t="s">
        <v>269</v>
      </c>
      <c r="AH10" s="17" t="s">
        <v>23</v>
      </c>
      <c r="AI10" s="612">
        <v>23.3</v>
      </c>
      <c r="AJ10" s="613">
        <v>27.3</v>
      </c>
      <c r="AK10" s="6"/>
      <c r="AL10" s="17"/>
    </row>
    <row r="11" spans="1:38" x14ac:dyDescent="0.15">
      <c r="A11" s="1751"/>
      <c r="B11" s="52">
        <v>44294</v>
      </c>
      <c r="C11" s="1607" t="str">
        <f t="shared" si="0"/>
        <v>(木)</v>
      </c>
      <c r="D11" s="70" t="s">
        <v>566</v>
      </c>
      <c r="E11" s="1493"/>
      <c r="F11" s="58">
        <v>13.7</v>
      </c>
      <c r="G11" s="22">
        <v>13.4</v>
      </c>
      <c r="H11" s="61">
        <v>14.2</v>
      </c>
      <c r="I11" s="62">
        <v>4.0999999999999996</v>
      </c>
      <c r="J11" s="63">
        <v>2.7</v>
      </c>
      <c r="K11" s="22">
        <v>7.29</v>
      </c>
      <c r="L11" s="61">
        <v>7.3</v>
      </c>
      <c r="M11" s="62">
        <v>13.1</v>
      </c>
      <c r="N11" s="63">
        <v>14.8</v>
      </c>
      <c r="O11" s="49">
        <v>23.3</v>
      </c>
      <c r="P11" s="1199">
        <v>27.3</v>
      </c>
      <c r="Q11" s="49">
        <v>41.3</v>
      </c>
      <c r="R11" s="1199">
        <v>48</v>
      </c>
      <c r="S11" s="49">
        <v>30</v>
      </c>
      <c r="T11" s="1199">
        <v>35</v>
      </c>
      <c r="U11" s="49">
        <v>11.3</v>
      </c>
      <c r="V11" s="1199">
        <v>13</v>
      </c>
      <c r="W11" s="62">
        <v>10.5</v>
      </c>
      <c r="X11" s="63">
        <v>12</v>
      </c>
      <c r="Y11" s="67">
        <v>92</v>
      </c>
      <c r="Z11" s="68">
        <v>102</v>
      </c>
      <c r="AA11" s="797">
        <v>0.25</v>
      </c>
      <c r="AB11" s="798">
        <v>0.2</v>
      </c>
      <c r="AC11" s="608">
        <v>221</v>
      </c>
      <c r="AD11" s="301">
        <v>75</v>
      </c>
      <c r="AE11" s="607"/>
      <c r="AF11" s="296"/>
      <c r="AG11" s="6" t="s">
        <v>270</v>
      </c>
      <c r="AH11" s="17" t="s">
        <v>23</v>
      </c>
      <c r="AI11" s="612">
        <v>41.3</v>
      </c>
      <c r="AJ11" s="613">
        <v>48</v>
      </c>
      <c r="AK11" s="6"/>
      <c r="AL11" s="17"/>
    </row>
    <row r="12" spans="1:38" x14ac:dyDescent="0.15">
      <c r="A12" s="1751"/>
      <c r="B12" s="310">
        <v>44295</v>
      </c>
      <c r="C12" s="1607" t="str">
        <f t="shared" si="0"/>
        <v>(金)</v>
      </c>
      <c r="D12" s="71" t="s">
        <v>566</v>
      </c>
      <c r="E12" s="1493"/>
      <c r="F12" s="58">
        <v>11.4</v>
      </c>
      <c r="G12" s="22">
        <v>14.4</v>
      </c>
      <c r="H12" s="61">
        <v>14.4</v>
      </c>
      <c r="I12" s="62">
        <v>3.9</v>
      </c>
      <c r="J12" s="63">
        <v>2.6</v>
      </c>
      <c r="K12" s="22">
        <v>7.29</v>
      </c>
      <c r="L12" s="61">
        <v>7.3</v>
      </c>
      <c r="M12" s="62">
        <v>13.7</v>
      </c>
      <c r="N12" s="63">
        <v>13.8</v>
      </c>
      <c r="O12" s="49"/>
      <c r="P12" s="1199">
        <v>26</v>
      </c>
      <c r="Q12" s="49"/>
      <c r="R12" s="1199">
        <v>45</v>
      </c>
      <c r="S12" s="49"/>
      <c r="T12" s="1199"/>
      <c r="U12" s="49"/>
      <c r="V12" s="1199"/>
      <c r="W12" s="62"/>
      <c r="X12" s="63">
        <v>11.1</v>
      </c>
      <c r="Y12" s="67"/>
      <c r="Z12" s="68">
        <v>96</v>
      </c>
      <c r="AA12" s="797"/>
      <c r="AB12" s="798">
        <v>0.14000000000000001</v>
      </c>
      <c r="AC12" s="608">
        <v>80</v>
      </c>
      <c r="AD12" s="301">
        <v>63</v>
      </c>
      <c r="AE12" s="607"/>
      <c r="AF12" s="296"/>
      <c r="AG12" s="6" t="s">
        <v>271</v>
      </c>
      <c r="AH12" s="17" t="s">
        <v>23</v>
      </c>
      <c r="AI12" s="612">
        <v>30</v>
      </c>
      <c r="AJ12" s="613">
        <v>35</v>
      </c>
      <c r="AK12" s="6"/>
      <c r="AL12" s="17"/>
    </row>
    <row r="13" spans="1:38" x14ac:dyDescent="0.15">
      <c r="A13" s="1751"/>
      <c r="B13" s="52">
        <v>44296</v>
      </c>
      <c r="C13" s="1607" t="str">
        <f t="shared" si="0"/>
        <v>(土)</v>
      </c>
      <c r="D13" s="71" t="s">
        <v>566</v>
      </c>
      <c r="E13" s="1493"/>
      <c r="F13" s="58">
        <v>8.3000000000000007</v>
      </c>
      <c r="G13" s="22">
        <v>14.5</v>
      </c>
      <c r="H13" s="61">
        <v>14.6</v>
      </c>
      <c r="I13" s="62">
        <v>3.1</v>
      </c>
      <c r="J13" s="63">
        <v>2.1</v>
      </c>
      <c r="K13" s="22">
        <v>7.34</v>
      </c>
      <c r="L13" s="61">
        <v>7.36</v>
      </c>
      <c r="M13" s="62">
        <v>14.7</v>
      </c>
      <c r="N13" s="63">
        <v>14.6</v>
      </c>
      <c r="O13" s="49"/>
      <c r="P13" s="1199"/>
      <c r="Q13" s="49"/>
      <c r="R13" s="1199"/>
      <c r="S13" s="49"/>
      <c r="T13" s="1199"/>
      <c r="U13" s="49"/>
      <c r="V13" s="1199"/>
      <c r="W13" s="62"/>
      <c r="X13" s="63"/>
      <c r="Y13" s="67"/>
      <c r="Z13" s="68"/>
      <c r="AA13" s="797"/>
      <c r="AB13" s="798"/>
      <c r="AC13" s="608"/>
      <c r="AD13" s="301">
        <v>63</v>
      </c>
      <c r="AE13" s="607"/>
      <c r="AF13" s="296"/>
      <c r="AG13" s="6" t="s">
        <v>272</v>
      </c>
      <c r="AH13" s="17" t="s">
        <v>23</v>
      </c>
      <c r="AI13" s="612">
        <v>11.3</v>
      </c>
      <c r="AJ13" s="613">
        <v>13</v>
      </c>
      <c r="AK13" s="6"/>
      <c r="AL13" s="17"/>
    </row>
    <row r="14" spans="1:38" x14ac:dyDescent="0.15">
      <c r="A14" s="1751"/>
      <c r="B14" s="52">
        <v>44297</v>
      </c>
      <c r="C14" s="1607" t="str">
        <f t="shared" si="0"/>
        <v>(日)</v>
      </c>
      <c r="D14" s="71" t="s">
        <v>566</v>
      </c>
      <c r="E14" s="1493"/>
      <c r="F14" s="58">
        <v>12.9</v>
      </c>
      <c r="G14" s="22">
        <v>14.9</v>
      </c>
      <c r="H14" s="61">
        <v>14.9</v>
      </c>
      <c r="I14" s="62">
        <v>2.1</v>
      </c>
      <c r="J14" s="63">
        <v>2</v>
      </c>
      <c r="K14" s="22">
        <v>7.37</v>
      </c>
      <c r="L14" s="61">
        <v>7.36</v>
      </c>
      <c r="M14" s="62">
        <v>15.1</v>
      </c>
      <c r="N14" s="63">
        <v>15.2</v>
      </c>
      <c r="O14" s="49"/>
      <c r="P14" s="1199"/>
      <c r="Q14" s="49"/>
      <c r="R14" s="1199"/>
      <c r="S14" s="49"/>
      <c r="T14" s="1199"/>
      <c r="U14" s="49"/>
      <c r="V14" s="1199"/>
      <c r="W14" s="62"/>
      <c r="X14" s="63"/>
      <c r="Y14" s="67"/>
      <c r="Z14" s="68"/>
      <c r="AA14" s="797"/>
      <c r="AB14" s="798"/>
      <c r="AC14" s="608"/>
      <c r="AD14" s="301">
        <v>50</v>
      </c>
      <c r="AE14" s="607"/>
      <c r="AF14" s="296"/>
      <c r="AG14" s="6" t="s">
        <v>273</v>
      </c>
      <c r="AH14" s="17" t="s">
        <v>23</v>
      </c>
      <c r="AI14" s="36">
        <v>10.5</v>
      </c>
      <c r="AJ14" s="37">
        <v>12</v>
      </c>
      <c r="AK14" s="6"/>
      <c r="AL14" s="17"/>
    </row>
    <row r="15" spans="1:38" x14ac:dyDescent="0.15">
      <c r="A15" s="1751"/>
      <c r="B15" s="52">
        <v>44298</v>
      </c>
      <c r="C15" s="1607" t="str">
        <f t="shared" si="0"/>
        <v>(月)</v>
      </c>
      <c r="D15" s="71" t="s">
        <v>566</v>
      </c>
      <c r="E15" s="1493"/>
      <c r="F15" s="58">
        <v>15</v>
      </c>
      <c r="G15" s="22">
        <v>15.3</v>
      </c>
      <c r="H15" s="61">
        <v>15.2</v>
      </c>
      <c r="I15" s="62">
        <v>2.8</v>
      </c>
      <c r="J15" s="63">
        <v>2</v>
      </c>
      <c r="K15" s="22">
        <v>7.36</v>
      </c>
      <c r="L15" s="61">
        <v>7.41</v>
      </c>
      <c r="M15" s="62">
        <v>16.100000000000001</v>
      </c>
      <c r="N15" s="63">
        <v>15.9</v>
      </c>
      <c r="O15" s="49"/>
      <c r="P15" s="1199">
        <v>27.6</v>
      </c>
      <c r="Q15" s="49"/>
      <c r="R15" s="1199">
        <v>51.1</v>
      </c>
      <c r="S15" s="49"/>
      <c r="T15" s="1199"/>
      <c r="U15" s="49"/>
      <c r="V15" s="1199"/>
      <c r="W15" s="62"/>
      <c r="X15" s="63">
        <v>13.5</v>
      </c>
      <c r="Y15" s="67"/>
      <c r="Z15" s="68">
        <v>103</v>
      </c>
      <c r="AA15" s="797"/>
      <c r="AB15" s="798">
        <v>0.1</v>
      </c>
      <c r="AC15" s="608"/>
      <c r="AD15" s="301">
        <v>42</v>
      </c>
      <c r="AE15" s="607"/>
      <c r="AF15" s="296"/>
      <c r="AG15" s="6" t="s">
        <v>274</v>
      </c>
      <c r="AH15" s="17" t="s">
        <v>23</v>
      </c>
      <c r="AI15" s="47">
        <v>92</v>
      </c>
      <c r="AJ15" s="48">
        <v>102</v>
      </c>
      <c r="AK15" s="6"/>
      <c r="AL15" s="17"/>
    </row>
    <row r="16" spans="1:38" x14ac:dyDescent="0.15">
      <c r="A16" s="1751"/>
      <c r="B16" s="52">
        <v>44299</v>
      </c>
      <c r="C16" s="1607" t="str">
        <f t="shared" si="0"/>
        <v>(火)</v>
      </c>
      <c r="D16" s="71" t="s">
        <v>522</v>
      </c>
      <c r="E16" s="1493">
        <v>1.5</v>
      </c>
      <c r="F16" s="58">
        <v>15.9</v>
      </c>
      <c r="G16" s="22">
        <v>15.6</v>
      </c>
      <c r="H16" s="61">
        <v>15.7</v>
      </c>
      <c r="I16" s="62">
        <v>4</v>
      </c>
      <c r="J16" s="63">
        <v>2.5</v>
      </c>
      <c r="K16" s="22">
        <v>7.5</v>
      </c>
      <c r="L16" s="61">
        <v>7.48</v>
      </c>
      <c r="M16" s="62">
        <v>16.600000000000001</v>
      </c>
      <c r="N16" s="63">
        <v>16.5</v>
      </c>
      <c r="O16" s="49"/>
      <c r="P16" s="1199">
        <v>29.1</v>
      </c>
      <c r="Q16" s="49"/>
      <c r="R16" s="1199">
        <v>55.1</v>
      </c>
      <c r="S16" s="49"/>
      <c r="T16" s="1199"/>
      <c r="U16" s="49"/>
      <c r="V16" s="1199"/>
      <c r="W16" s="62"/>
      <c r="X16" s="63">
        <v>14.4</v>
      </c>
      <c r="Y16" s="67"/>
      <c r="Z16" s="68">
        <v>104</v>
      </c>
      <c r="AA16" s="797"/>
      <c r="AB16" s="798">
        <v>0.11</v>
      </c>
      <c r="AC16" s="608"/>
      <c r="AD16" s="301">
        <v>39</v>
      </c>
      <c r="AE16" s="607"/>
      <c r="AF16" s="296"/>
      <c r="AG16" s="6" t="s">
        <v>275</v>
      </c>
      <c r="AH16" s="17" t="s">
        <v>23</v>
      </c>
      <c r="AI16" s="39">
        <v>0.25</v>
      </c>
      <c r="AJ16" s="40">
        <v>0.2</v>
      </c>
      <c r="AK16" s="6"/>
      <c r="AL16" s="17"/>
    </row>
    <row r="17" spans="1:38" x14ac:dyDescent="0.15">
      <c r="A17" s="1751"/>
      <c r="B17" s="52">
        <v>44300</v>
      </c>
      <c r="C17" s="1607" t="str">
        <f t="shared" si="0"/>
        <v>(水)</v>
      </c>
      <c r="D17" s="71" t="s">
        <v>579</v>
      </c>
      <c r="E17" s="1493">
        <v>28.5</v>
      </c>
      <c r="F17" s="58">
        <v>19.2</v>
      </c>
      <c r="G17" s="22">
        <v>16.399999999999999</v>
      </c>
      <c r="H17" s="61">
        <v>16.2</v>
      </c>
      <c r="I17" s="62">
        <v>3.5</v>
      </c>
      <c r="J17" s="63">
        <v>2.7</v>
      </c>
      <c r="K17" s="22">
        <v>7.47</v>
      </c>
      <c r="L17" s="61">
        <v>7.51</v>
      </c>
      <c r="M17" s="62">
        <v>17.3</v>
      </c>
      <c r="N17" s="63">
        <v>17.399999999999999</v>
      </c>
      <c r="O17" s="49"/>
      <c r="P17" s="1199">
        <v>31.2</v>
      </c>
      <c r="Q17" s="49"/>
      <c r="R17" s="1199">
        <v>55.7</v>
      </c>
      <c r="S17" s="49"/>
      <c r="T17" s="1199"/>
      <c r="U17" s="49"/>
      <c r="V17" s="1199"/>
      <c r="W17" s="62"/>
      <c r="X17" s="63">
        <v>15</v>
      </c>
      <c r="Y17" s="67"/>
      <c r="Z17" s="68">
        <v>110</v>
      </c>
      <c r="AA17" s="797"/>
      <c r="AB17" s="798">
        <v>0.11</v>
      </c>
      <c r="AC17" s="608"/>
      <c r="AD17" s="301">
        <v>44</v>
      </c>
      <c r="AE17" s="607"/>
      <c r="AF17" s="296"/>
      <c r="AG17" s="6" t="s">
        <v>24</v>
      </c>
      <c r="AH17" s="17" t="s">
        <v>23</v>
      </c>
      <c r="AI17" s="22">
        <v>2.1</v>
      </c>
      <c r="AJ17" s="46">
        <v>2.2000000000000002</v>
      </c>
      <c r="AK17" s="6"/>
      <c r="AL17" s="17"/>
    </row>
    <row r="18" spans="1:38" x14ac:dyDescent="0.15">
      <c r="A18" s="1751"/>
      <c r="B18" s="52">
        <v>44301</v>
      </c>
      <c r="C18" s="1607" t="str">
        <f t="shared" si="0"/>
        <v>(木)</v>
      </c>
      <c r="D18" s="71" t="s">
        <v>566</v>
      </c>
      <c r="E18" s="1493"/>
      <c r="F18" s="58">
        <v>10.1</v>
      </c>
      <c r="G18" s="22">
        <v>15.4</v>
      </c>
      <c r="H18" s="61">
        <v>15.7</v>
      </c>
      <c r="I18" s="62">
        <v>4</v>
      </c>
      <c r="J18" s="63">
        <v>2.6</v>
      </c>
      <c r="K18" s="22">
        <v>7.42</v>
      </c>
      <c r="L18" s="61">
        <v>7.49</v>
      </c>
      <c r="M18" s="62">
        <v>18.3</v>
      </c>
      <c r="N18" s="63">
        <v>17.5</v>
      </c>
      <c r="O18" s="49"/>
      <c r="P18" s="1199">
        <v>32.4</v>
      </c>
      <c r="Q18" s="49"/>
      <c r="R18" s="1199">
        <v>57.1</v>
      </c>
      <c r="S18" s="49"/>
      <c r="T18" s="1199"/>
      <c r="U18" s="49"/>
      <c r="V18" s="1199"/>
      <c r="W18" s="62"/>
      <c r="X18" s="63">
        <v>15.1</v>
      </c>
      <c r="Y18" s="67"/>
      <c r="Z18" s="68">
        <v>114</v>
      </c>
      <c r="AA18" s="797"/>
      <c r="AB18" s="798">
        <v>0.11</v>
      </c>
      <c r="AC18" s="608">
        <v>53</v>
      </c>
      <c r="AD18" s="301">
        <v>58</v>
      </c>
      <c r="AE18" s="607"/>
      <c r="AF18" s="296"/>
      <c r="AG18" s="6" t="s">
        <v>25</v>
      </c>
      <c r="AH18" s="17" t="s">
        <v>23</v>
      </c>
      <c r="AI18" s="22">
        <v>0.8</v>
      </c>
      <c r="AJ18" s="46">
        <v>0.4</v>
      </c>
      <c r="AK18" s="6"/>
      <c r="AL18" s="17"/>
    </row>
    <row r="19" spans="1:38" x14ac:dyDescent="0.15">
      <c r="A19" s="1751"/>
      <c r="B19" s="52">
        <v>44302</v>
      </c>
      <c r="C19" s="1607" t="str">
        <f t="shared" si="0"/>
        <v>(金)</v>
      </c>
      <c r="D19" s="71" t="s">
        <v>522</v>
      </c>
      <c r="E19" s="1493"/>
      <c r="F19" s="58">
        <v>13.3</v>
      </c>
      <c r="G19" s="22">
        <v>15.9</v>
      </c>
      <c r="H19" s="61">
        <v>16.100000000000001</v>
      </c>
      <c r="I19" s="62">
        <v>2.6</v>
      </c>
      <c r="J19" s="63">
        <v>2.2999999999999998</v>
      </c>
      <c r="K19" s="22">
        <v>7.41</v>
      </c>
      <c r="L19" s="61">
        <v>7.51</v>
      </c>
      <c r="M19" s="62">
        <v>19.2</v>
      </c>
      <c r="N19" s="63">
        <v>18.5</v>
      </c>
      <c r="O19" s="49"/>
      <c r="P19" s="1199">
        <v>35</v>
      </c>
      <c r="Q19" s="49"/>
      <c r="R19" s="1199">
        <v>59.1</v>
      </c>
      <c r="S19" s="49"/>
      <c r="T19" s="1199"/>
      <c r="U19" s="49"/>
      <c r="V19" s="1199"/>
      <c r="W19" s="62"/>
      <c r="X19" s="63">
        <v>16.3</v>
      </c>
      <c r="Y19" s="67"/>
      <c r="Z19" s="68">
        <v>128</v>
      </c>
      <c r="AA19" s="797"/>
      <c r="AB19" s="798">
        <v>0.13</v>
      </c>
      <c r="AC19" s="608">
        <v>62</v>
      </c>
      <c r="AD19" s="301">
        <v>63</v>
      </c>
      <c r="AE19" s="607"/>
      <c r="AF19" s="296"/>
      <c r="AG19" s="6" t="s">
        <v>276</v>
      </c>
      <c r="AH19" s="17" t="s">
        <v>23</v>
      </c>
      <c r="AI19" s="22">
        <v>9.5</v>
      </c>
      <c r="AJ19" s="46">
        <v>9.5</v>
      </c>
      <c r="AK19" s="6"/>
      <c r="AL19" s="17"/>
    </row>
    <row r="20" spans="1:38" x14ac:dyDescent="0.15">
      <c r="A20" s="1751"/>
      <c r="B20" s="52">
        <v>44303</v>
      </c>
      <c r="C20" s="1607" t="str">
        <f t="shared" si="0"/>
        <v>(土)</v>
      </c>
      <c r="D20" s="71" t="s">
        <v>522</v>
      </c>
      <c r="E20" s="1493">
        <v>26</v>
      </c>
      <c r="F20" s="58">
        <v>16.600000000000001</v>
      </c>
      <c r="G20" s="22">
        <v>16</v>
      </c>
      <c r="H20" s="61">
        <v>16.100000000000001</v>
      </c>
      <c r="I20" s="62">
        <v>3.1</v>
      </c>
      <c r="J20" s="63">
        <v>2.6</v>
      </c>
      <c r="K20" s="22">
        <v>7.51</v>
      </c>
      <c r="L20" s="61">
        <v>7.54</v>
      </c>
      <c r="M20" s="62">
        <v>18.600000000000001</v>
      </c>
      <c r="N20" s="63">
        <v>18.899999999999999</v>
      </c>
      <c r="O20" s="49"/>
      <c r="P20" s="1199"/>
      <c r="Q20" s="49"/>
      <c r="R20" s="1199"/>
      <c r="S20" s="49"/>
      <c r="T20" s="1199"/>
      <c r="U20" s="49"/>
      <c r="V20" s="1199"/>
      <c r="W20" s="62"/>
      <c r="X20" s="63"/>
      <c r="Y20" s="67"/>
      <c r="Z20" s="68"/>
      <c r="AA20" s="797"/>
      <c r="AB20" s="798"/>
      <c r="AC20" s="608"/>
      <c r="AD20" s="301">
        <v>44</v>
      </c>
      <c r="AE20" s="607"/>
      <c r="AF20" s="296"/>
      <c r="AG20" s="6" t="s">
        <v>277</v>
      </c>
      <c r="AH20" s="17" t="s">
        <v>23</v>
      </c>
      <c r="AI20" s="23">
        <v>2.8000000000000001E-2</v>
      </c>
      <c r="AJ20" s="43">
        <v>3.7999999999999999E-2</v>
      </c>
      <c r="AK20" s="6"/>
      <c r="AL20" s="17"/>
    </row>
    <row r="21" spans="1:38" x14ac:dyDescent="0.15">
      <c r="A21" s="1751"/>
      <c r="B21" s="52">
        <v>44304</v>
      </c>
      <c r="C21" s="1607" t="str">
        <f t="shared" si="0"/>
        <v>(日)</v>
      </c>
      <c r="D21" s="71" t="s">
        <v>566</v>
      </c>
      <c r="E21" s="1493">
        <v>23</v>
      </c>
      <c r="F21" s="58">
        <v>18.2</v>
      </c>
      <c r="G21" s="22">
        <v>16.3</v>
      </c>
      <c r="H21" s="61">
        <v>16.2</v>
      </c>
      <c r="I21" s="62">
        <v>3.1</v>
      </c>
      <c r="J21" s="63">
        <v>2.2999999999999998</v>
      </c>
      <c r="K21" s="22">
        <v>7.34</v>
      </c>
      <c r="L21" s="61">
        <v>7.55</v>
      </c>
      <c r="M21" s="62">
        <v>16</v>
      </c>
      <c r="N21" s="63">
        <v>19.100000000000001</v>
      </c>
      <c r="O21" s="49"/>
      <c r="P21" s="1199"/>
      <c r="Q21" s="49"/>
      <c r="R21" s="1199"/>
      <c r="S21" s="49"/>
      <c r="T21" s="1199"/>
      <c r="U21" s="49"/>
      <c r="V21" s="1199"/>
      <c r="W21" s="62"/>
      <c r="X21" s="63"/>
      <c r="Y21" s="67"/>
      <c r="Z21" s="68"/>
      <c r="AA21" s="797"/>
      <c r="AB21" s="798"/>
      <c r="AC21" s="608"/>
      <c r="AD21" s="301">
        <v>60</v>
      </c>
      <c r="AE21" s="607"/>
      <c r="AF21" s="296"/>
      <c r="AG21" s="6" t="s">
        <v>26</v>
      </c>
      <c r="AH21" s="17" t="s">
        <v>23</v>
      </c>
      <c r="AI21" s="23">
        <v>0.05</v>
      </c>
      <c r="AJ21" s="43">
        <v>0.04</v>
      </c>
      <c r="AK21" s="6"/>
      <c r="AL21" s="17"/>
    </row>
    <row r="22" spans="1:38" x14ac:dyDescent="0.15">
      <c r="A22" s="1751"/>
      <c r="B22" s="52">
        <v>44305</v>
      </c>
      <c r="C22" s="1607" t="str">
        <f t="shared" si="0"/>
        <v>(月)</v>
      </c>
      <c r="D22" s="71" t="s">
        <v>566</v>
      </c>
      <c r="E22" s="1493"/>
      <c r="F22" s="58">
        <v>16.2</v>
      </c>
      <c r="G22" s="22">
        <v>13.5</v>
      </c>
      <c r="H22" s="61">
        <v>15.4</v>
      </c>
      <c r="I22" s="62">
        <v>10.7</v>
      </c>
      <c r="J22" s="63">
        <v>2.2999999999999998</v>
      </c>
      <c r="K22" s="22">
        <v>7.28</v>
      </c>
      <c r="L22" s="61">
        <v>7.34</v>
      </c>
      <c r="M22" s="62">
        <v>16.5</v>
      </c>
      <c r="N22" s="63">
        <v>17.3</v>
      </c>
      <c r="O22" s="49"/>
      <c r="P22" s="1199">
        <v>31.8</v>
      </c>
      <c r="Q22" s="49"/>
      <c r="R22" s="1199">
        <v>52.5</v>
      </c>
      <c r="S22" s="49"/>
      <c r="T22" s="1199"/>
      <c r="U22" s="49"/>
      <c r="V22" s="1199"/>
      <c r="W22" s="62"/>
      <c r="X22" s="63">
        <v>15.7</v>
      </c>
      <c r="Y22" s="67"/>
      <c r="Z22" s="68">
        <v>114</v>
      </c>
      <c r="AA22" s="797"/>
      <c r="AB22" s="798">
        <v>0.14000000000000001</v>
      </c>
      <c r="AC22" s="608">
        <v>654</v>
      </c>
      <c r="AD22" s="301">
        <v>255</v>
      </c>
      <c r="AE22" s="607"/>
      <c r="AF22" s="296"/>
      <c r="AG22" s="6" t="s">
        <v>278</v>
      </c>
      <c r="AH22" s="17" t="s">
        <v>23</v>
      </c>
      <c r="AI22" s="23">
        <v>1.19</v>
      </c>
      <c r="AJ22" s="43">
        <v>1.32</v>
      </c>
      <c r="AK22" s="6"/>
      <c r="AL22" s="17"/>
    </row>
    <row r="23" spans="1:38" x14ac:dyDescent="0.15">
      <c r="A23" s="1751"/>
      <c r="B23" s="52">
        <v>44306</v>
      </c>
      <c r="C23" s="1607" t="str">
        <f t="shared" si="0"/>
        <v>(火)</v>
      </c>
      <c r="D23" s="71" t="s">
        <v>566</v>
      </c>
      <c r="E23" s="1493"/>
      <c r="F23" s="58">
        <v>17.3</v>
      </c>
      <c r="G23" s="22">
        <v>13.1</v>
      </c>
      <c r="H23" s="61">
        <v>14</v>
      </c>
      <c r="I23" s="62">
        <v>47.3</v>
      </c>
      <c r="J23" s="63">
        <v>2.7</v>
      </c>
      <c r="K23" s="22">
        <v>7.12</v>
      </c>
      <c r="L23" s="61">
        <v>7</v>
      </c>
      <c r="M23" s="62">
        <v>9.8000000000000007</v>
      </c>
      <c r="N23" s="63">
        <v>12</v>
      </c>
      <c r="O23" s="49"/>
      <c r="P23" s="1199">
        <v>19</v>
      </c>
      <c r="Q23" s="49"/>
      <c r="R23" s="1199">
        <v>37</v>
      </c>
      <c r="S23" s="49"/>
      <c r="T23" s="1199"/>
      <c r="U23" s="49"/>
      <c r="V23" s="1199"/>
      <c r="W23" s="62"/>
      <c r="X23" s="63">
        <v>10</v>
      </c>
      <c r="Y23" s="67"/>
      <c r="Z23" s="68">
        <v>84</v>
      </c>
      <c r="AA23" s="797"/>
      <c r="AB23" s="798">
        <v>0.11</v>
      </c>
      <c r="AC23" s="608">
        <v>1257</v>
      </c>
      <c r="AD23" s="301">
        <v>128</v>
      </c>
      <c r="AE23" s="607"/>
      <c r="AF23" s="296"/>
      <c r="AG23" s="6" t="s">
        <v>279</v>
      </c>
      <c r="AH23" s="17" t="s">
        <v>23</v>
      </c>
      <c r="AI23" s="23">
        <v>6.4000000000000001E-2</v>
      </c>
      <c r="AJ23" s="43">
        <v>0.06</v>
      </c>
      <c r="AK23" s="6"/>
      <c r="AL23" s="17"/>
    </row>
    <row r="24" spans="1:38" x14ac:dyDescent="0.15">
      <c r="A24" s="1751"/>
      <c r="B24" s="52">
        <v>44307</v>
      </c>
      <c r="C24" s="1607" t="str">
        <f t="shared" si="0"/>
        <v>(水)</v>
      </c>
      <c r="D24" s="71" t="s">
        <v>566</v>
      </c>
      <c r="E24" s="1493"/>
      <c r="F24" s="58">
        <v>18.8</v>
      </c>
      <c r="G24" s="22">
        <v>14.6</v>
      </c>
      <c r="H24" s="61">
        <v>14.8</v>
      </c>
      <c r="I24" s="62">
        <v>19.3</v>
      </c>
      <c r="J24" s="63">
        <v>1.9</v>
      </c>
      <c r="K24" s="22">
        <v>7.16</v>
      </c>
      <c r="L24" s="61">
        <v>6.92</v>
      </c>
      <c r="M24" s="62">
        <v>11.2</v>
      </c>
      <c r="N24" s="63">
        <v>11.3</v>
      </c>
      <c r="O24" s="49"/>
      <c r="P24" s="1199">
        <v>19.399999999999999</v>
      </c>
      <c r="Q24" s="49"/>
      <c r="R24" s="1199">
        <v>36</v>
      </c>
      <c r="S24" s="49"/>
      <c r="T24" s="1199"/>
      <c r="U24" s="49"/>
      <c r="V24" s="1199"/>
      <c r="W24" s="62"/>
      <c r="X24" s="63">
        <v>8.9</v>
      </c>
      <c r="Y24" s="67"/>
      <c r="Z24" s="609">
        <v>80</v>
      </c>
      <c r="AA24" s="797"/>
      <c r="AB24" s="798">
        <v>0.08</v>
      </c>
      <c r="AC24" s="608">
        <v>1470</v>
      </c>
      <c r="AD24" s="301">
        <v>84</v>
      </c>
      <c r="AE24" s="607"/>
      <c r="AF24" s="296"/>
      <c r="AG24" s="6" t="s">
        <v>280</v>
      </c>
      <c r="AH24" s="17" t="s">
        <v>23</v>
      </c>
      <c r="AI24" s="610" t="s">
        <v>590</v>
      </c>
      <c r="AJ24" s="611" t="s">
        <v>590</v>
      </c>
      <c r="AK24" s="6"/>
      <c r="AL24" s="17"/>
    </row>
    <row r="25" spans="1:38" x14ac:dyDescent="0.15">
      <c r="A25" s="1751"/>
      <c r="B25" s="52">
        <v>44308</v>
      </c>
      <c r="C25" s="1607" t="str">
        <f t="shared" si="0"/>
        <v>(木)</v>
      </c>
      <c r="D25" s="71" t="s">
        <v>566</v>
      </c>
      <c r="E25" s="1493"/>
      <c r="F25" s="58">
        <v>20.2</v>
      </c>
      <c r="G25" s="22">
        <v>15.3</v>
      </c>
      <c r="H25" s="61">
        <v>15.5</v>
      </c>
      <c r="I25" s="62">
        <v>7.7</v>
      </c>
      <c r="J25" s="63">
        <v>2.1</v>
      </c>
      <c r="K25" s="22">
        <v>7.11</v>
      </c>
      <c r="L25" s="61">
        <v>7.05</v>
      </c>
      <c r="M25" s="62">
        <v>12.3</v>
      </c>
      <c r="N25" s="63">
        <v>11.7</v>
      </c>
      <c r="O25" s="49"/>
      <c r="P25" s="1199">
        <v>20.8</v>
      </c>
      <c r="Q25" s="49"/>
      <c r="R25" s="1199">
        <v>36.6</v>
      </c>
      <c r="S25" s="49"/>
      <c r="T25" s="1199"/>
      <c r="U25" s="49"/>
      <c r="V25" s="1199"/>
      <c r="W25" s="62"/>
      <c r="X25" s="63">
        <v>9.1999999999999993</v>
      </c>
      <c r="Y25" s="67"/>
      <c r="Z25" s="609">
        <v>86</v>
      </c>
      <c r="AA25" s="797"/>
      <c r="AB25" s="798">
        <v>0.09</v>
      </c>
      <c r="AC25" s="608">
        <v>549</v>
      </c>
      <c r="AD25" s="301">
        <v>64</v>
      </c>
      <c r="AE25" s="607"/>
      <c r="AF25" s="296"/>
      <c r="AG25" s="6" t="s">
        <v>281</v>
      </c>
      <c r="AH25" s="17" t="s">
        <v>23</v>
      </c>
      <c r="AI25" s="22">
        <v>17.600000000000001</v>
      </c>
      <c r="AJ25" s="46">
        <v>20.3</v>
      </c>
      <c r="AK25" s="6"/>
      <c r="AL25" s="17"/>
    </row>
    <row r="26" spans="1:38" x14ac:dyDescent="0.15">
      <c r="A26" s="1751"/>
      <c r="B26" s="52">
        <v>44309</v>
      </c>
      <c r="C26" s="1607" t="str">
        <f t="shared" si="0"/>
        <v>(金)</v>
      </c>
      <c r="D26" s="71" t="s">
        <v>566</v>
      </c>
      <c r="E26" s="1493"/>
      <c r="F26" s="58">
        <v>14.6</v>
      </c>
      <c r="G26" s="22">
        <v>16.100000000000001</v>
      </c>
      <c r="H26" s="61">
        <v>16.2</v>
      </c>
      <c r="I26" s="62">
        <v>4.0999999999999996</v>
      </c>
      <c r="J26" s="63">
        <v>3</v>
      </c>
      <c r="K26" s="22">
        <v>7.23</v>
      </c>
      <c r="L26" s="61">
        <v>7.16</v>
      </c>
      <c r="M26" s="62">
        <v>12.4</v>
      </c>
      <c r="N26" s="63">
        <v>12.4</v>
      </c>
      <c r="O26" s="49"/>
      <c r="P26" s="1199">
        <v>21</v>
      </c>
      <c r="Q26" s="49"/>
      <c r="R26" s="1199">
        <v>38</v>
      </c>
      <c r="S26" s="49"/>
      <c r="T26" s="1199"/>
      <c r="U26" s="49"/>
      <c r="V26" s="1199"/>
      <c r="W26" s="62"/>
      <c r="X26" s="63">
        <v>9.6999999999999993</v>
      </c>
      <c r="Y26" s="67"/>
      <c r="Z26" s="609">
        <v>86</v>
      </c>
      <c r="AA26" s="797"/>
      <c r="AB26" s="798">
        <v>0.15</v>
      </c>
      <c r="AC26" s="608">
        <v>345</v>
      </c>
      <c r="AD26" s="301">
        <v>64</v>
      </c>
      <c r="AE26" s="607"/>
      <c r="AF26" s="296"/>
      <c r="AG26" s="6" t="s">
        <v>27</v>
      </c>
      <c r="AH26" s="17" t="s">
        <v>23</v>
      </c>
      <c r="AI26" s="22">
        <v>15.5</v>
      </c>
      <c r="AJ26" s="46">
        <v>15.9</v>
      </c>
      <c r="AK26" s="6"/>
      <c r="AL26" s="17"/>
    </row>
    <row r="27" spans="1:38" x14ac:dyDescent="0.15">
      <c r="A27" s="1751"/>
      <c r="B27" s="52">
        <v>44310</v>
      </c>
      <c r="C27" s="1607" t="str">
        <f t="shared" si="0"/>
        <v>(土)</v>
      </c>
      <c r="D27" s="71" t="s">
        <v>566</v>
      </c>
      <c r="E27" s="1493"/>
      <c r="F27" s="58">
        <v>16.2</v>
      </c>
      <c r="G27" s="22">
        <v>16.2</v>
      </c>
      <c r="H27" s="61">
        <v>16.2</v>
      </c>
      <c r="I27" s="62">
        <v>3.4</v>
      </c>
      <c r="J27" s="63">
        <v>2.6</v>
      </c>
      <c r="K27" s="22">
        <v>7.34</v>
      </c>
      <c r="L27" s="61">
        <v>7.31</v>
      </c>
      <c r="M27" s="62">
        <v>14.3</v>
      </c>
      <c r="N27" s="63">
        <v>13.8</v>
      </c>
      <c r="O27" s="49"/>
      <c r="P27" s="1199"/>
      <c r="Q27" s="49"/>
      <c r="R27" s="1199"/>
      <c r="S27" s="49"/>
      <c r="T27" s="1199"/>
      <c r="U27" s="49"/>
      <c r="V27" s="1199"/>
      <c r="W27" s="62"/>
      <c r="X27" s="63"/>
      <c r="Y27" s="67"/>
      <c r="Z27" s="609"/>
      <c r="AA27" s="797"/>
      <c r="AB27" s="798"/>
      <c r="AC27" s="608"/>
      <c r="AD27" s="301">
        <v>57</v>
      </c>
      <c r="AE27" s="607"/>
      <c r="AF27" s="296"/>
      <c r="AG27" s="6" t="s">
        <v>282</v>
      </c>
      <c r="AH27" s="17" t="s">
        <v>267</v>
      </c>
      <c r="AI27" s="22">
        <v>4</v>
      </c>
      <c r="AJ27" s="46">
        <v>3.6</v>
      </c>
      <c r="AK27" s="6"/>
      <c r="AL27" s="17"/>
    </row>
    <row r="28" spans="1:38" x14ac:dyDescent="0.15">
      <c r="A28" s="1751"/>
      <c r="B28" s="52">
        <v>44311</v>
      </c>
      <c r="C28" s="1607" t="str">
        <f t="shared" si="0"/>
        <v>(日)</v>
      </c>
      <c r="D28" s="71" t="s">
        <v>522</v>
      </c>
      <c r="E28" s="1493"/>
      <c r="F28" s="58">
        <v>16.899999999999999</v>
      </c>
      <c r="G28" s="22">
        <v>16.8</v>
      </c>
      <c r="H28" s="61">
        <v>16.8</v>
      </c>
      <c r="I28" s="62">
        <v>1.2</v>
      </c>
      <c r="J28" s="63">
        <v>2.5</v>
      </c>
      <c r="K28" s="22">
        <v>7.29</v>
      </c>
      <c r="L28" s="61">
        <v>7.36</v>
      </c>
      <c r="M28" s="62">
        <v>16.2</v>
      </c>
      <c r="N28" s="63">
        <v>15.5</v>
      </c>
      <c r="O28" s="49"/>
      <c r="P28" s="1199"/>
      <c r="Q28" s="49"/>
      <c r="R28" s="1199"/>
      <c r="S28" s="49"/>
      <c r="T28" s="1199"/>
      <c r="U28" s="49"/>
      <c r="V28" s="1199"/>
      <c r="W28" s="62"/>
      <c r="X28" s="63"/>
      <c r="Y28" s="67"/>
      <c r="Z28" s="609"/>
      <c r="AA28" s="797"/>
      <c r="AB28" s="798"/>
      <c r="AC28" s="608"/>
      <c r="AD28" s="301">
        <v>52</v>
      </c>
      <c r="AE28" s="607"/>
      <c r="AF28" s="296"/>
      <c r="AG28" s="6" t="s">
        <v>283</v>
      </c>
      <c r="AH28" s="17" t="s">
        <v>23</v>
      </c>
      <c r="AI28" s="49">
        <v>5.4</v>
      </c>
      <c r="AJ28" s="50">
        <v>4.2</v>
      </c>
      <c r="AK28" s="6"/>
      <c r="AL28" s="17"/>
    </row>
    <row r="29" spans="1:38" x14ac:dyDescent="0.15">
      <c r="A29" s="1751"/>
      <c r="B29" s="52">
        <v>44312</v>
      </c>
      <c r="C29" s="1607" t="str">
        <f t="shared" si="0"/>
        <v>(月)</v>
      </c>
      <c r="D29" s="71" t="s">
        <v>566</v>
      </c>
      <c r="E29" s="1493"/>
      <c r="F29" s="58">
        <v>13.2</v>
      </c>
      <c r="G29" s="22">
        <v>16.399999999999999</v>
      </c>
      <c r="H29" s="61">
        <v>16.899999999999999</v>
      </c>
      <c r="I29" s="62">
        <v>3.9</v>
      </c>
      <c r="J29" s="63">
        <v>2.2999999999999998</v>
      </c>
      <c r="K29" s="22">
        <v>7.4</v>
      </c>
      <c r="L29" s="61">
        <v>7.46</v>
      </c>
      <c r="M29" s="62">
        <v>16.3</v>
      </c>
      <c r="N29" s="63">
        <v>16</v>
      </c>
      <c r="O29" s="49"/>
      <c r="P29" s="1199">
        <v>29.2</v>
      </c>
      <c r="Q29" s="49"/>
      <c r="R29" s="1199">
        <v>48.2</v>
      </c>
      <c r="S29" s="49"/>
      <c r="T29" s="1199"/>
      <c r="U29" s="49"/>
      <c r="V29" s="1199"/>
      <c r="W29" s="62"/>
      <c r="X29" s="63">
        <v>13.2</v>
      </c>
      <c r="Y29" s="67"/>
      <c r="Z29" s="609">
        <v>104</v>
      </c>
      <c r="AA29" s="797"/>
      <c r="AB29" s="798">
        <v>0.14000000000000001</v>
      </c>
      <c r="AC29" s="608">
        <v>53</v>
      </c>
      <c r="AD29" s="301">
        <v>55</v>
      </c>
      <c r="AE29" s="607"/>
      <c r="AF29" s="296"/>
      <c r="AG29" s="18"/>
      <c r="AH29" s="8"/>
      <c r="AI29" s="19"/>
      <c r="AJ29" s="7"/>
      <c r="AK29" s="7"/>
      <c r="AL29" s="8"/>
    </row>
    <row r="30" spans="1:38" x14ac:dyDescent="0.15">
      <c r="A30" s="1751"/>
      <c r="B30" s="52">
        <v>44313</v>
      </c>
      <c r="C30" s="1607" t="str">
        <f t="shared" si="0"/>
        <v>(火)</v>
      </c>
      <c r="D30" s="71" t="s">
        <v>566</v>
      </c>
      <c r="E30" s="1493"/>
      <c r="F30" s="58">
        <v>13.9</v>
      </c>
      <c r="G30" s="22">
        <v>16.600000000000001</v>
      </c>
      <c r="H30" s="61">
        <v>16.7</v>
      </c>
      <c r="I30" s="62">
        <v>4.3</v>
      </c>
      <c r="J30" s="63">
        <v>2.5</v>
      </c>
      <c r="K30" s="22">
        <v>7.44</v>
      </c>
      <c r="L30" s="61">
        <v>7.53</v>
      </c>
      <c r="M30" s="62">
        <v>16.100000000000001</v>
      </c>
      <c r="N30" s="63">
        <v>16.2</v>
      </c>
      <c r="O30" s="49"/>
      <c r="P30" s="1199">
        <v>29.8</v>
      </c>
      <c r="Q30" s="49"/>
      <c r="R30" s="1199">
        <v>49</v>
      </c>
      <c r="S30" s="49"/>
      <c r="T30" s="1199"/>
      <c r="U30" s="49"/>
      <c r="V30" s="1199"/>
      <c r="W30" s="62"/>
      <c r="X30" s="63">
        <v>13.2</v>
      </c>
      <c r="Y30" s="67"/>
      <c r="Z30" s="609">
        <v>104</v>
      </c>
      <c r="AA30" s="797"/>
      <c r="AB30" s="798">
        <v>0.15</v>
      </c>
      <c r="AC30" s="608">
        <v>230</v>
      </c>
      <c r="AD30" s="301">
        <v>39</v>
      </c>
      <c r="AE30" s="607"/>
      <c r="AF30" s="296"/>
      <c r="AG30" s="18"/>
      <c r="AH30" s="8"/>
      <c r="AI30" s="19"/>
      <c r="AJ30" s="7"/>
      <c r="AK30" s="7"/>
      <c r="AL30" s="8"/>
    </row>
    <row r="31" spans="1:38" x14ac:dyDescent="0.15">
      <c r="A31" s="1751"/>
      <c r="B31" s="52">
        <v>44314</v>
      </c>
      <c r="C31" s="1607" t="str">
        <f t="shared" si="0"/>
        <v>(水)</v>
      </c>
      <c r="D31" s="71" t="s">
        <v>566</v>
      </c>
      <c r="E31" s="1493"/>
      <c r="F31" s="58">
        <v>19.899999999999999</v>
      </c>
      <c r="G31" s="22">
        <v>17.5</v>
      </c>
      <c r="H31" s="61">
        <v>17.399999999999999</v>
      </c>
      <c r="I31" s="62">
        <v>4.7</v>
      </c>
      <c r="J31" s="63">
        <v>3.1</v>
      </c>
      <c r="K31" s="22">
        <v>7.55</v>
      </c>
      <c r="L31" s="61">
        <v>7.66</v>
      </c>
      <c r="M31" s="62">
        <v>16.899999999999999</v>
      </c>
      <c r="N31" s="63">
        <v>16.600000000000001</v>
      </c>
      <c r="O31" s="49"/>
      <c r="P31" s="1199">
        <v>31</v>
      </c>
      <c r="Q31" s="49"/>
      <c r="R31" s="1199">
        <v>50.1</v>
      </c>
      <c r="S31" s="49"/>
      <c r="T31" s="1199"/>
      <c r="U31" s="49"/>
      <c r="V31" s="1199"/>
      <c r="W31" s="62"/>
      <c r="X31" s="63">
        <v>13.8</v>
      </c>
      <c r="Y31" s="67"/>
      <c r="Z31" s="609">
        <v>112</v>
      </c>
      <c r="AA31" s="797"/>
      <c r="AB31" s="798">
        <v>0.13</v>
      </c>
      <c r="AC31" s="608">
        <v>548</v>
      </c>
      <c r="AD31" s="301">
        <v>34</v>
      </c>
      <c r="AE31" s="607"/>
      <c r="AF31" s="296"/>
      <c r="AG31" s="20"/>
      <c r="AH31" s="3"/>
      <c r="AI31" s="21"/>
      <c r="AJ31" s="9"/>
      <c r="AK31" s="9"/>
      <c r="AL31" s="3"/>
    </row>
    <row r="32" spans="1:38" x14ac:dyDescent="0.15">
      <c r="A32" s="1751"/>
      <c r="B32" s="52">
        <v>44315</v>
      </c>
      <c r="C32" s="1607" t="str">
        <f t="shared" si="0"/>
        <v>(木)</v>
      </c>
      <c r="D32" s="71" t="s">
        <v>579</v>
      </c>
      <c r="E32" s="1493">
        <v>37</v>
      </c>
      <c r="F32" s="58">
        <v>17.399999999999999</v>
      </c>
      <c r="G32" s="22">
        <v>18.100000000000001</v>
      </c>
      <c r="H32" s="61">
        <v>18.2</v>
      </c>
      <c r="I32" s="62">
        <v>5.8</v>
      </c>
      <c r="J32" s="63">
        <v>2.6</v>
      </c>
      <c r="K32" s="22">
        <v>7.84</v>
      </c>
      <c r="L32" s="61">
        <v>7.62</v>
      </c>
      <c r="M32" s="62">
        <v>16.899999999999999</v>
      </c>
      <c r="N32" s="63">
        <v>17</v>
      </c>
      <c r="O32" s="49"/>
      <c r="P32" s="1199"/>
      <c r="Q32" s="49"/>
      <c r="R32" s="1199"/>
      <c r="S32" s="49"/>
      <c r="T32" s="1199"/>
      <c r="U32" s="49"/>
      <c r="V32" s="1199"/>
      <c r="W32" s="62"/>
      <c r="X32" s="63"/>
      <c r="Y32" s="67"/>
      <c r="Z32" s="68"/>
      <c r="AA32" s="797"/>
      <c r="AB32" s="798"/>
      <c r="AC32" s="608">
        <v>903</v>
      </c>
      <c r="AD32" s="301">
        <v>35</v>
      </c>
      <c r="AE32" s="607"/>
      <c r="AF32" s="296"/>
      <c r="AG32" s="28" t="s">
        <v>34</v>
      </c>
      <c r="AH32" s="2" t="s">
        <v>35</v>
      </c>
      <c r="AI32" s="2" t="s">
        <v>35</v>
      </c>
      <c r="AJ32" s="2" t="s">
        <v>35</v>
      </c>
      <c r="AK32" s="2" t="s">
        <v>35</v>
      </c>
      <c r="AL32" s="99" t="s">
        <v>35</v>
      </c>
    </row>
    <row r="33" spans="1:38" x14ac:dyDescent="0.15">
      <c r="A33" s="1751"/>
      <c r="B33" s="100">
        <v>44316</v>
      </c>
      <c r="C33" s="1607" t="str">
        <f t="shared" si="0"/>
        <v>(金)</v>
      </c>
      <c r="D33" s="71" t="s">
        <v>566</v>
      </c>
      <c r="E33" s="1493">
        <v>0.5</v>
      </c>
      <c r="F33" s="58">
        <v>20.100000000000001</v>
      </c>
      <c r="G33" s="22">
        <v>17.899999999999999</v>
      </c>
      <c r="H33" s="61">
        <v>17.8</v>
      </c>
      <c r="I33" s="62">
        <v>4.8</v>
      </c>
      <c r="J33" s="63">
        <v>2.6</v>
      </c>
      <c r="K33" s="22">
        <v>7.6</v>
      </c>
      <c r="L33" s="61">
        <v>7.63</v>
      </c>
      <c r="M33" s="62">
        <v>17.5</v>
      </c>
      <c r="N33" s="63">
        <v>17.5</v>
      </c>
      <c r="O33" s="49"/>
      <c r="P33" s="1199">
        <v>32.6</v>
      </c>
      <c r="Q33" s="49"/>
      <c r="R33" s="1199">
        <v>52.5</v>
      </c>
      <c r="S33" s="49"/>
      <c r="T33" s="1199"/>
      <c r="U33" s="49"/>
      <c r="V33" s="1199"/>
      <c r="W33" s="62"/>
      <c r="X33" s="63">
        <v>15.1</v>
      </c>
      <c r="Y33" s="67"/>
      <c r="Z33" s="68">
        <v>114</v>
      </c>
      <c r="AA33" s="797"/>
      <c r="AB33" s="798">
        <v>0.1</v>
      </c>
      <c r="AC33" s="608">
        <v>177</v>
      </c>
      <c r="AD33" s="301">
        <v>52</v>
      </c>
      <c r="AE33" s="607"/>
      <c r="AF33" s="296"/>
      <c r="AG33" s="10" t="s">
        <v>35</v>
      </c>
      <c r="AH33" s="2" t="s">
        <v>35</v>
      </c>
      <c r="AI33" s="2" t="s">
        <v>35</v>
      </c>
      <c r="AJ33" s="2" t="s">
        <v>35</v>
      </c>
      <c r="AK33" s="2" t="s">
        <v>35</v>
      </c>
      <c r="AL33" s="99" t="s">
        <v>35</v>
      </c>
    </row>
    <row r="34" spans="1:38" s="1" customFormat="1" ht="13.5" customHeight="1" x14ac:dyDescent="0.15">
      <c r="A34" s="1751"/>
      <c r="B34" s="1743" t="s">
        <v>388</v>
      </c>
      <c r="C34" s="1744"/>
      <c r="D34" s="1527"/>
      <c r="E34" s="1494">
        <f>MAX(E4:E33)</f>
        <v>37</v>
      </c>
      <c r="F34" s="335">
        <f t="shared" ref="F34:AD34" si="1">IF(COUNT(F4:F33)=0,"",MAX(F4:F33))</f>
        <v>20.2</v>
      </c>
      <c r="G34" s="336">
        <f t="shared" si="1"/>
        <v>18.100000000000001</v>
      </c>
      <c r="H34" s="337">
        <f t="shared" si="1"/>
        <v>18.2</v>
      </c>
      <c r="I34" s="338">
        <f t="shared" si="1"/>
        <v>47.3</v>
      </c>
      <c r="J34" s="339">
        <f t="shared" si="1"/>
        <v>3.1</v>
      </c>
      <c r="K34" s="336">
        <f t="shared" si="1"/>
        <v>7.84</v>
      </c>
      <c r="L34" s="337">
        <f t="shared" si="1"/>
        <v>7.66</v>
      </c>
      <c r="M34" s="338">
        <f t="shared" si="1"/>
        <v>19.2</v>
      </c>
      <c r="N34" s="339">
        <f t="shared" si="1"/>
        <v>19.600000000000001</v>
      </c>
      <c r="O34" s="1200">
        <f t="shared" si="1"/>
        <v>23.3</v>
      </c>
      <c r="P34" s="1201">
        <f t="shared" si="1"/>
        <v>35</v>
      </c>
      <c r="Q34" s="1200">
        <f t="shared" si="1"/>
        <v>41.3</v>
      </c>
      <c r="R34" s="1201">
        <f t="shared" si="1"/>
        <v>60.1</v>
      </c>
      <c r="S34" s="1200">
        <f t="shared" si="1"/>
        <v>30</v>
      </c>
      <c r="T34" s="1208">
        <f t="shared" si="1"/>
        <v>35</v>
      </c>
      <c r="U34" s="1200">
        <f t="shared" si="1"/>
        <v>11.3</v>
      </c>
      <c r="V34" s="1208">
        <f t="shared" si="1"/>
        <v>13</v>
      </c>
      <c r="W34" s="338">
        <f t="shared" si="1"/>
        <v>10.5</v>
      </c>
      <c r="X34" s="540">
        <f t="shared" si="1"/>
        <v>18.899999999999999</v>
      </c>
      <c r="Y34" s="596">
        <f t="shared" si="1"/>
        <v>92</v>
      </c>
      <c r="Z34" s="597">
        <f t="shared" si="1"/>
        <v>128</v>
      </c>
      <c r="AA34" s="799">
        <f t="shared" si="1"/>
        <v>0.25</v>
      </c>
      <c r="AB34" s="800">
        <f t="shared" si="1"/>
        <v>0.2</v>
      </c>
      <c r="AC34" s="667">
        <f t="shared" si="1"/>
        <v>1470</v>
      </c>
      <c r="AD34" s="538">
        <f t="shared" si="1"/>
        <v>255</v>
      </c>
      <c r="AE34" s="411"/>
      <c r="AF34" s="382"/>
      <c r="AG34" s="10" t="s">
        <v>35</v>
      </c>
      <c r="AH34" s="2" t="s">
        <v>35</v>
      </c>
      <c r="AI34" s="2" t="s">
        <v>35</v>
      </c>
      <c r="AJ34" s="2" t="s">
        <v>35</v>
      </c>
      <c r="AK34" s="2" t="s">
        <v>35</v>
      </c>
      <c r="AL34" s="99" t="s">
        <v>35</v>
      </c>
    </row>
    <row r="35" spans="1:38" s="1" customFormat="1" ht="13.5" customHeight="1" x14ac:dyDescent="0.15">
      <c r="A35" s="1751"/>
      <c r="B35" s="1735" t="s">
        <v>389</v>
      </c>
      <c r="C35" s="1736"/>
      <c r="D35" s="1528"/>
      <c r="E35" s="1529"/>
      <c r="F35" s="340">
        <f t="shared" ref="F35:AD35" si="2">IF(COUNT(F4:F33)=0,"",MIN(F4:F33))</f>
        <v>8.3000000000000007</v>
      </c>
      <c r="G35" s="341">
        <f t="shared" si="2"/>
        <v>13.1</v>
      </c>
      <c r="H35" s="342">
        <f t="shared" si="2"/>
        <v>14</v>
      </c>
      <c r="I35" s="343">
        <f t="shared" si="2"/>
        <v>1.2</v>
      </c>
      <c r="J35" s="386">
        <f t="shared" si="2"/>
        <v>1.8</v>
      </c>
      <c r="K35" s="341">
        <f t="shared" si="2"/>
        <v>7.11</v>
      </c>
      <c r="L35" s="340">
        <f t="shared" si="2"/>
        <v>6.92</v>
      </c>
      <c r="M35" s="343">
        <f t="shared" si="2"/>
        <v>9.8000000000000007</v>
      </c>
      <c r="N35" s="386">
        <f t="shared" si="2"/>
        <v>11.3</v>
      </c>
      <c r="O35" s="1202">
        <f t="shared" si="2"/>
        <v>23.3</v>
      </c>
      <c r="P35" s="1203">
        <f t="shared" si="2"/>
        <v>19</v>
      </c>
      <c r="Q35" s="1202">
        <f t="shared" si="2"/>
        <v>41.3</v>
      </c>
      <c r="R35" s="1203">
        <f t="shared" si="2"/>
        <v>36</v>
      </c>
      <c r="S35" s="1202">
        <f t="shared" si="2"/>
        <v>30</v>
      </c>
      <c r="T35" s="1203">
        <f t="shared" si="2"/>
        <v>35</v>
      </c>
      <c r="U35" s="1202">
        <f t="shared" si="2"/>
        <v>11.3</v>
      </c>
      <c r="V35" s="1209">
        <f t="shared" si="2"/>
        <v>13</v>
      </c>
      <c r="W35" s="343">
        <f t="shared" si="2"/>
        <v>10.5</v>
      </c>
      <c r="X35" s="653">
        <f t="shared" si="2"/>
        <v>8.9</v>
      </c>
      <c r="Y35" s="602">
        <f t="shared" si="2"/>
        <v>92</v>
      </c>
      <c r="Z35" s="599">
        <f t="shared" si="2"/>
        <v>80</v>
      </c>
      <c r="AA35" s="801">
        <f t="shared" si="2"/>
        <v>0.25</v>
      </c>
      <c r="AB35" s="802">
        <f t="shared" si="2"/>
        <v>0.08</v>
      </c>
      <c r="AC35" s="1593"/>
      <c r="AD35" s="539">
        <f t="shared" si="2"/>
        <v>34</v>
      </c>
      <c r="AE35" s="411"/>
      <c r="AF35" s="382"/>
      <c r="AG35" s="10" t="s">
        <v>35</v>
      </c>
      <c r="AH35" s="2" t="s">
        <v>35</v>
      </c>
      <c r="AI35" s="2" t="s">
        <v>35</v>
      </c>
      <c r="AJ35" s="2" t="s">
        <v>35</v>
      </c>
      <c r="AK35" s="2" t="s">
        <v>35</v>
      </c>
      <c r="AL35" s="99" t="s">
        <v>35</v>
      </c>
    </row>
    <row r="36" spans="1:38" s="1" customFormat="1" ht="13.5" customHeight="1" x14ac:dyDescent="0.15">
      <c r="A36" s="1751"/>
      <c r="B36" s="1735" t="s">
        <v>390</v>
      </c>
      <c r="C36" s="1736"/>
      <c r="D36" s="1528"/>
      <c r="E36" s="1530"/>
      <c r="F36" s="541">
        <f t="shared" ref="F36:AD36" si="3">IF(COUNT(F4:F33)=0,"",AVERAGE(F4:F33))</f>
        <v>15.646666666666667</v>
      </c>
      <c r="G36" s="341">
        <f t="shared" si="3"/>
        <v>15.72666666666667</v>
      </c>
      <c r="H36" s="340">
        <f t="shared" si="3"/>
        <v>15.946666666666662</v>
      </c>
      <c r="I36" s="343">
        <f t="shared" si="3"/>
        <v>6.0733333333333341</v>
      </c>
      <c r="J36" s="386">
        <f t="shared" si="3"/>
        <v>2.3999999999999995</v>
      </c>
      <c r="K36" s="341">
        <f t="shared" si="3"/>
        <v>7.3396666666666679</v>
      </c>
      <c r="L36" s="340">
        <f t="shared" si="3"/>
        <v>7.3566666666666682</v>
      </c>
      <c r="M36" s="343">
        <f t="shared" si="3"/>
        <v>15.713333333333333</v>
      </c>
      <c r="N36" s="386">
        <f t="shared" si="3"/>
        <v>15.883333333333335</v>
      </c>
      <c r="O36" s="1202">
        <f t="shared" si="3"/>
        <v>23.3</v>
      </c>
      <c r="P36" s="1203">
        <f t="shared" si="3"/>
        <v>27.995238095238093</v>
      </c>
      <c r="Q36" s="1202">
        <f t="shared" si="3"/>
        <v>41.3</v>
      </c>
      <c r="R36" s="1203">
        <f t="shared" si="3"/>
        <v>49.63333333333334</v>
      </c>
      <c r="S36" s="1202">
        <f t="shared" si="3"/>
        <v>30</v>
      </c>
      <c r="T36" s="1203">
        <f t="shared" si="3"/>
        <v>35</v>
      </c>
      <c r="U36" s="1202">
        <f t="shared" si="3"/>
        <v>11.3</v>
      </c>
      <c r="V36" s="1203">
        <f t="shared" si="3"/>
        <v>13</v>
      </c>
      <c r="W36" s="1252">
        <f t="shared" si="3"/>
        <v>10.5</v>
      </c>
      <c r="X36" s="653">
        <f t="shared" si="3"/>
        <v>13.55238095238095</v>
      </c>
      <c r="Y36" s="602">
        <f t="shared" si="3"/>
        <v>92</v>
      </c>
      <c r="Z36" s="665">
        <f t="shared" si="3"/>
        <v>105.42857142857143</v>
      </c>
      <c r="AA36" s="801">
        <f t="shared" si="3"/>
        <v>0.25</v>
      </c>
      <c r="AB36" s="802">
        <f t="shared" si="3"/>
        <v>0.13095238095238099</v>
      </c>
      <c r="AC36" s="1593"/>
      <c r="AD36" s="539">
        <f t="shared" si="3"/>
        <v>69.566666666666663</v>
      </c>
      <c r="AE36" s="411"/>
      <c r="AF36" s="382"/>
      <c r="AG36" s="10" t="s">
        <v>35</v>
      </c>
      <c r="AH36" s="2" t="s">
        <v>35</v>
      </c>
      <c r="AI36" s="2" t="s">
        <v>35</v>
      </c>
      <c r="AJ36" s="2" t="s">
        <v>35</v>
      </c>
      <c r="AK36" s="2" t="s">
        <v>35</v>
      </c>
      <c r="AL36" s="99" t="s">
        <v>35</v>
      </c>
    </row>
    <row r="37" spans="1:38" s="1" customFormat="1" ht="13.5" customHeight="1" x14ac:dyDescent="0.15">
      <c r="A37" s="1752"/>
      <c r="B37" s="1765" t="s">
        <v>398</v>
      </c>
      <c r="C37" s="1738"/>
      <c r="D37" s="1550"/>
      <c r="E37" s="1497">
        <f>SUM(E4:E33)</f>
        <v>139.5</v>
      </c>
      <c r="F37" s="1551"/>
      <c r="G37" s="1531"/>
      <c r="H37" s="1552"/>
      <c r="I37" s="1531"/>
      <c r="J37" s="1552"/>
      <c r="K37" s="1537"/>
      <c r="L37" s="1553"/>
      <c r="M37" s="1541"/>
      <c r="N37" s="1554"/>
      <c r="O37" s="1542"/>
      <c r="P37" s="1555"/>
      <c r="Q37" s="1542"/>
      <c r="R37" s="1556"/>
      <c r="S37" s="1542"/>
      <c r="T37" s="1555"/>
      <c r="U37" s="1542"/>
      <c r="V37" s="1556"/>
      <c r="W37" s="1546"/>
      <c r="X37" s="1557"/>
      <c r="Y37" s="1548"/>
      <c r="Z37" s="1558"/>
      <c r="AA37" s="1559"/>
      <c r="AB37" s="1560"/>
      <c r="AC37" s="595">
        <f>SUM(AC4:AC33)</f>
        <v>8275</v>
      </c>
      <c r="AD37" s="1561"/>
      <c r="AE37" s="411"/>
      <c r="AF37" s="382"/>
      <c r="AG37" s="205"/>
      <c r="AH37" s="207"/>
      <c r="AI37" s="207"/>
      <c r="AJ37" s="207"/>
      <c r="AK37" s="207"/>
      <c r="AL37" s="206"/>
    </row>
    <row r="38" spans="1:38" ht="13.5" customHeight="1" x14ac:dyDescent="0.15">
      <c r="A38" s="1750" t="s">
        <v>263</v>
      </c>
      <c r="B38" s="320">
        <v>44317</v>
      </c>
      <c r="C38" s="856" t="str">
        <f>IF(B38="","",IF(WEEKDAY(B38)=1,"(日)",IF(WEEKDAY(B38)=2,"(月)",IF(WEEKDAY(B38)=3,"(火)",IF(WEEKDAY(B38)=4,"(水)",IF(WEEKDAY(B38)=5,"(木)",IF(WEEKDAY(B38)=6,"(金)","(土)")))))))</f>
        <v>(土)</v>
      </c>
      <c r="D38" s="69" t="s">
        <v>566</v>
      </c>
      <c r="E38" s="1492">
        <v>6</v>
      </c>
      <c r="F38" s="57">
        <v>20.2</v>
      </c>
      <c r="G38" s="59">
        <v>18.399999999999999</v>
      </c>
      <c r="H38" s="60">
        <v>18.399999999999999</v>
      </c>
      <c r="I38" s="53">
        <v>5</v>
      </c>
      <c r="J38" s="54">
        <v>2.8</v>
      </c>
      <c r="K38" s="59">
        <v>7.46</v>
      </c>
      <c r="L38" s="60">
        <v>7.51</v>
      </c>
      <c r="M38" s="53">
        <v>20</v>
      </c>
      <c r="N38" s="54">
        <v>18</v>
      </c>
      <c r="O38" s="1197" t="s">
        <v>35</v>
      </c>
      <c r="P38" s="1198" t="s">
        <v>35</v>
      </c>
      <c r="Q38" s="1197" t="s">
        <v>35</v>
      </c>
      <c r="R38" s="1198" t="s">
        <v>35</v>
      </c>
      <c r="S38" s="1197" t="s">
        <v>35</v>
      </c>
      <c r="T38" s="1198" t="s">
        <v>35</v>
      </c>
      <c r="U38" s="1197" t="s">
        <v>35</v>
      </c>
      <c r="V38" s="1198" t="s">
        <v>35</v>
      </c>
      <c r="W38" s="53" t="s">
        <v>35</v>
      </c>
      <c r="X38" s="54" t="s">
        <v>35</v>
      </c>
      <c r="Y38" s="55" t="s">
        <v>35</v>
      </c>
      <c r="Z38" s="56" t="s">
        <v>35</v>
      </c>
      <c r="AA38" s="795" t="s">
        <v>35</v>
      </c>
      <c r="AB38" s="796" t="s">
        <v>35</v>
      </c>
      <c r="AC38" s="606">
        <v>194</v>
      </c>
      <c r="AD38" s="615">
        <v>103</v>
      </c>
      <c r="AE38" s="288"/>
      <c r="AF38" s="296"/>
      <c r="AG38" s="165">
        <v>44336</v>
      </c>
      <c r="AH38" s="128" t="s">
        <v>3</v>
      </c>
      <c r="AI38" s="129">
        <v>19.2</v>
      </c>
      <c r="AJ38" s="130" t="s">
        <v>20</v>
      </c>
      <c r="AK38" s="131"/>
      <c r="AL38" s="132"/>
    </row>
    <row r="39" spans="1:38" x14ac:dyDescent="0.15">
      <c r="A39" s="1751"/>
      <c r="B39" s="320">
        <v>44318</v>
      </c>
      <c r="C39" s="1607" t="str">
        <f>IF(B39="","",IF(WEEKDAY(B39)=1,"(日)",IF(WEEKDAY(B39)=2,"(月)",IF(WEEKDAY(B39)=3,"(火)",IF(WEEKDAY(B39)=4,"(水)",IF(WEEKDAY(B39)=5,"(木)",IF(WEEKDAY(B39)=6,"(金)","(土)")))))))</f>
        <v>(日)</v>
      </c>
      <c r="D39" s="70" t="s">
        <v>566</v>
      </c>
      <c r="E39" s="1493" t="s">
        <v>35</v>
      </c>
      <c r="F39" s="58">
        <v>19.7</v>
      </c>
      <c r="G39" s="22">
        <v>17.8</v>
      </c>
      <c r="H39" s="61">
        <v>18.3</v>
      </c>
      <c r="I39" s="62">
        <v>1.2</v>
      </c>
      <c r="J39" s="63">
        <v>2.5</v>
      </c>
      <c r="K39" s="22">
        <v>7.18</v>
      </c>
      <c r="L39" s="61">
        <v>7.48</v>
      </c>
      <c r="M39" s="62">
        <v>18.5</v>
      </c>
      <c r="N39" s="63">
        <v>19.100000000000001</v>
      </c>
      <c r="O39" s="49" t="s">
        <v>35</v>
      </c>
      <c r="P39" s="1199" t="s">
        <v>35</v>
      </c>
      <c r="Q39" s="49" t="s">
        <v>35</v>
      </c>
      <c r="R39" s="1199" t="s">
        <v>35</v>
      </c>
      <c r="S39" s="49" t="s">
        <v>35</v>
      </c>
      <c r="T39" s="1199" t="s">
        <v>35</v>
      </c>
      <c r="U39" s="49" t="s">
        <v>35</v>
      </c>
      <c r="V39" s="1199" t="s">
        <v>35</v>
      </c>
      <c r="W39" s="62" t="s">
        <v>35</v>
      </c>
      <c r="X39" s="63" t="s">
        <v>35</v>
      </c>
      <c r="Y39" s="67" t="s">
        <v>35</v>
      </c>
      <c r="Z39" s="68" t="s">
        <v>35</v>
      </c>
      <c r="AA39" s="797" t="s">
        <v>35</v>
      </c>
      <c r="AB39" s="798" t="s">
        <v>35</v>
      </c>
      <c r="AC39" s="608">
        <v>27</v>
      </c>
      <c r="AD39" s="616">
        <v>80</v>
      </c>
      <c r="AE39" s="288"/>
      <c r="AF39" s="296"/>
      <c r="AG39" s="11" t="s">
        <v>87</v>
      </c>
      <c r="AH39" s="12" t="s">
        <v>377</v>
      </c>
      <c r="AI39" s="13" t="s">
        <v>5</v>
      </c>
      <c r="AJ39" s="14" t="s">
        <v>6</v>
      </c>
      <c r="AK39" s="15" t="s">
        <v>35</v>
      </c>
      <c r="AL39" s="92"/>
    </row>
    <row r="40" spans="1:38" x14ac:dyDescent="0.15">
      <c r="A40" s="1751"/>
      <c r="B40" s="320">
        <v>44319</v>
      </c>
      <c r="C40" s="1607" t="str">
        <f t="shared" ref="C40:C68" si="4">IF(B40="","",IF(WEEKDAY(B40)=1,"(日)",IF(WEEKDAY(B40)=2,"(月)",IF(WEEKDAY(B40)=3,"(火)",IF(WEEKDAY(B40)=4,"(水)",IF(WEEKDAY(B40)=5,"(木)",IF(WEEKDAY(B40)=6,"(金)","(土)")))))))</f>
        <v>(月)</v>
      </c>
      <c r="D40" s="71" t="s">
        <v>566</v>
      </c>
      <c r="E40" s="1493" t="s">
        <v>35</v>
      </c>
      <c r="F40" s="58">
        <v>18.100000000000001</v>
      </c>
      <c r="G40" s="22">
        <v>16.7</v>
      </c>
      <c r="H40" s="61">
        <v>17.600000000000001</v>
      </c>
      <c r="I40" s="62">
        <v>6.6</v>
      </c>
      <c r="J40" s="63">
        <v>2.2000000000000002</v>
      </c>
      <c r="K40" s="22">
        <v>7.2</v>
      </c>
      <c r="L40" s="61">
        <v>7.32</v>
      </c>
      <c r="M40" s="62">
        <v>13.6</v>
      </c>
      <c r="N40" s="63">
        <v>16.100000000000001</v>
      </c>
      <c r="O40" s="49" t="s">
        <v>35</v>
      </c>
      <c r="P40" s="1199" t="s">
        <v>35</v>
      </c>
      <c r="Q40" s="49" t="s">
        <v>35</v>
      </c>
      <c r="R40" s="1199" t="s">
        <v>35</v>
      </c>
      <c r="S40" s="49" t="s">
        <v>35</v>
      </c>
      <c r="T40" s="1199" t="s">
        <v>35</v>
      </c>
      <c r="U40" s="49" t="s">
        <v>35</v>
      </c>
      <c r="V40" s="1199" t="s">
        <v>35</v>
      </c>
      <c r="W40" s="62" t="s">
        <v>35</v>
      </c>
      <c r="X40" s="63" t="s">
        <v>35</v>
      </c>
      <c r="Y40" s="67" t="s">
        <v>35</v>
      </c>
      <c r="Z40" s="68" t="s">
        <v>35</v>
      </c>
      <c r="AA40" s="797" t="s">
        <v>35</v>
      </c>
      <c r="AB40" s="798" t="s">
        <v>35</v>
      </c>
      <c r="AC40" s="608">
        <v>150</v>
      </c>
      <c r="AD40" s="616">
        <v>81</v>
      </c>
      <c r="AE40" s="288"/>
      <c r="AF40" s="296"/>
      <c r="AG40" s="5" t="s">
        <v>88</v>
      </c>
      <c r="AH40" s="16" t="s">
        <v>20</v>
      </c>
      <c r="AI40" s="30">
        <v>20.7</v>
      </c>
      <c r="AJ40" s="31">
        <v>20.8</v>
      </c>
      <c r="AK40" s="32" t="s">
        <v>35</v>
      </c>
      <c r="AL40" s="93"/>
    </row>
    <row r="41" spans="1:38" x14ac:dyDescent="0.15">
      <c r="A41" s="1751"/>
      <c r="B41" s="320">
        <v>44320</v>
      </c>
      <c r="C41" s="1607" t="str">
        <f t="shared" si="4"/>
        <v>(火)</v>
      </c>
      <c r="D41" s="71" t="s">
        <v>566</v>
      </c>
      <c r="E41" s="1493" t="s">
        <v>35</v>
      </c>
      <c r="F41" s="58">
        <v>19.8</v>
      </c>
      <c r="G41" s="22">
        <v>16.2</v>
      </c>
      <c r="H41" s="61">
        <v>16.899999999999999</v>
      </c>
      <c r="I41" s="62">
        <v>1.8</v>
      </c>
      <c r="J41" s="63">
        <v>2.4</v>
      </c>
      <c r="K41" s="22">
        <v>7.18</v>
      </c>
      <c r="L41" s="61">
        <v>7.34</v>
      </c>
      <c r="M41" s="62">
        <v>13.1</v>
      </c>
      <c r="N41" s="63">
        <v>14.2</v>
      </c>
      <c r="O41" s="49" t="s">
        <v>35</v>
      </c>
      <c r="P41" s="1199" t="s">
        <v>35</v>
      </c>
      <c r="Q41" s="49" t="s">
        <v>35</v>
      </c>
      <c r="R41" s="1199" t="s">
        <v>35</v>
      </c>
      <c r="S41" s="49" t="s">
        <v>35</v>
      </c>
      <c r="T41" s="1199" t="s">
        <v>35</v>
      </c>
      <c r="U41" s="49" t="s">
        <v>35</v>
      </c>
      <c r="V41" s="1199" t="s">
        <v>35</v>
      </c>
      <c r="W41" s="62" t="s">
        <v>35</v>
      </c>
      <c r="X41" s="63" t="s">
        <v>35</v>
      </c>
      <c r="Y41" s="67" t="s">
        <v>35</v>
      </c>
      <c r="Z41" s="68" t="s">
        <v>35</v>
      </c>
      <c r="AA41" s="797" t="s">
        <v>35</v>
      </c>
      <c r="AB41" s="798" t="s">
        <v>35</v>
      </c>
      <c r="AC41" s="608">
        <v>181.5</v>
      </c>
      <c r="AD41" s="616">
        <v>72</v>
      </c>
      <c r="AE41" s="288"/>
      <c r="AF41" s="296"/>
      <c r="AG41" s="6" t="s">
        <v>378</v>
      </c>
      <c r="AH41" s="17" t="s">
        <v>379</v>
      </c>
      <c r="AI41" s="36">
        <v>4.0999999999999996</v>
      </c>
      <c r="AJ41" s="37">
        <v>2.5</v>
      </c>
      <c r="AK41" s="38" t="s">
        <v>35</v>
      </c>
      <c r="AL41" s="94"/>
    </row>
    <row r="42" spans="1:38" x14ac:dyDescent="0.15">
      <c r="A42" s="1751"/>
      <c r="B42" s="320">
        <v>44321</v>
      </c>
      <c r="C42" s="1607" t="str">
        <f t="shared" si="4"/>
        <v>(水)</v>
      </c>
      <c r="D42" s="111" t="s">
        <v>522</v>
      </c>
      <c r="E42" s="1493">
        <v>1</v>
      </c>
      <c r="F42" s="58">
        <v>21.8</v>
      </c>
      <c r="G42" s="22">
        <v>17.100000000000001</v>
      </c>
      <c r="H42" s="61">
        <v>17.100000000000001</v>
      </c>
      <c r="I42" s="62">
        <v>6.2</v>
      </c>
      <c r="J42" s="63">
        <v>2.2000000000000002</v>
      </c>
      <c r="K42" s="22">
        <v>7.32</v>
      </c>
      <c r="L42" s="61">
        <v>7.36</v>
      </c>
      <c r="M42" s="62">
        <v>15.8</v>
      </c>
      <c r="N42" s="63">
        <v>14.5</v>
      </c>
      <c r="O42" s="49" t="s">
        <v>35</v>
      </c>
      <c r="P42" s="1199" t="s">
        <v>35</v>
      </c>
      <c r="Q42" s="49" t="s">
        <v>35</v>
      </c>
      <c r="R42" s="1199" t="s">
        <v>35</v>
      </c>
      <c r="S42" s="49" t="s">
        <v>35</v>
      </c>
      <c r="T42" s="1199" t="s">
        <v>35</v>
      </c>
      <c r="U42" s="49" t="s">
        <v>35</v>
      </c>
      <c r="V42" s="1199" t="s">
        <v>35</v>
      </c>
      <c r="W42" s="62" t="s">
        <v>35</v>
      </c>
      <c r="X42" s="63" t="s">
        <v>35</v>
      </c>
      <c r="Y42" s="67" t="s">
        <v>35</v>
      </c>
      <c r="Z42" s="68" t="s">
        <v>35</v>
      </c>
      <c r="AA42" s="797" t="s">
        <v>35</v>
      </c>
      <c r="AB42" s="798" t="s">
        <v>35</v>
      </c>
      <c r="AC42" s="608">
        <v>273</v>
      </c>
      <c r="AD42" s="616">
        <v>50</v>
      </c>
      <c r="AE42" s="288"/>
      <c r="AF42" s="296"/>
      <c r="AG42" s="6" t="s">
        <v>21</v>
      </c>
      <c r="AH42" s="17"/>
      <c r="AI42" s="33">
        <v>7.14</v>
      </c>
      <c r="AJ42" s="34">
        <v>7.28</v>
      </c>
      <c r="AK42" s="41" t="s">
        <v>35</v>
      </c>
      <c r="AL42" s="95"/>
    </row>
    <row r="43" spans="1:38" x14ac:dyDescent="0.15">
      <c r="A43" s="1751"/>
      <c r="B43" s="320">
        <v>44322</v>
      </c>
      <c r="C43" s="1607" t="str">
        <f t="shared" si="4"/>
        <v>(木)</v>
      </c>
      <c r="D43" s="71" t="s">
        <v>579</v>
      </c>
      <c r="E43" s="1493">
        <v>4</v>
      </c>
      <c r="F43" s="58">
        <v>17.100000000000001</v>
      </c>
      <c r="G43" s="22">
        <v>16.600000000000001</v>
      </c>
      <c r="H43" s="61">
        <v>17</v>
      </c>
      <c r="I43" s="62">
        <v>7.8</v>
      </c>
      <c r="J43" s="63">
        <v>2.8</v>
      </c>
      <c r="K43" s="22">
        <v>7.21</v>
      </c>
      <c r="L43" s="61">
        <v>7.29</v>
      </c>
      <c r="M43" s="62">
        <v>14.4</v>
      </c>
      <c r="N43" s="63">
        <v>16.7</v>
      </c>
      <c r="O43" s="49" t="s">
        <v>35</v>
      </c>
      <c r="P43" s="1199">
        <v>26.2</v>
      </c>
      <c r="Q43" s="49" t="s">
        <v>35</v>
      </c>
      <c r="R43" s="1199">
        <v>46.3</v>
      </c>
      <c r="S43" s="49" t="s">
        <v>35</v>
      </c>
      <c r="T43" s="1199" t="s">
        <v>35</v>
      </c>
      <c r="U43" s="1225" t="s">
        <v>35</v>
      </c>
      <c r="V43" s="1217" t="s">
        <v>35</v>
      </c>
      <c r="W43" s="62" t="s">
        <v>35</v>
      </c>
      <c r="X43" s="63">
        <v>18.3</v>
      </c>
      <c r="Y43" s="67" t="s">
        <v>35</v>
      </c>
      <c r="Z43" s="68">
        <v>125</v>
      </c>
      <c r="AA43" s="797" t="s">
        <v>35</v>
      </c>
      <c r="AB43" s="798">
        <v>0.13</v>
      </c>
      <c r="AC43" s="608">
        <v>308</v>
      </c>
      <c r="AD43" s="616">
        <v>47</v>
      </c>
      <c r="AE43" s="288"/>
      <c r="AF43" s="296"/>
      <c r="AG43" s="6" t="s">
        <v>356</v>
      </c>
      <c r="AH43" s="17" t="s">
        <v>22</v>
      </c>
      <c r="AI43" s="33">
        <v>19.7</v>
      </c>
      <c r="AJ43" s="34">
        <v>20.3</v>
      </c>
      <c r="AK43" s="35" t="s">
        <v>35</v>
      </c>
      <c r="AL43" s="96"/>
    </row>
    <row r="44" spans="1:38" x14ac:dyDescent="0.15">
      <c r="A44" s="1751"/>
      <c r="B44" s="320">
        <v>44323</v>
      </c>
      <c r="C44" s="1607" t="str">
        <f t="shared" si="4"/>
        <v>(金)</v>
      </c>
      <c r="D44" s="71" t="s">
        <v>522</v>
      </c>
      <c r="E44" s="1493">
        <v>0.5</v>
      </c>
      <c r="F44" s="58">
        <v>19.7</v>
      </c>
      <c r="G44" s="22">
        <v>17.8</v>
      </c>
      <c r="H44" s="61">
        <v>17.8</v>
      </c>
      <c r="I44" s="62">
        <v>3.3</v>
      </c>
      <c r="J44" s="63">
        <v>2</v>
      </c>
      <c r="K44" s="22">
        <v>7.25</v>
      </c>
      <c r="L44" s="61">
        <v>7.38</v>
      </c>
      <c r="M44" s="62">
        <v>12.9</v>
      </c>
      <c r="N44" s="63">
        <v>13.9</v>
      </c>
      <c r="O44" s="49" t="s">
        <v>35</v>
      </c>
      <c r="P44" s="1199">
        <v>25.5</v>
      </c>
      <c r="Q44" s="49" t="s">
        <v>35</v>
      </c>
      <c r="R44" s="1199">
        <v>41.1</v>
      </c>
      <c r="S44" s="49" t="s">
        <v>35</v>
      </c>
      <c r="T44" s="1199" t="s">
        <v>35</v>
      </c>
      <c r="U44" s="49" t="s">
        <v>35</v>
      </c>
      <c r="V44" s="1226" t="s">
        <v>35</v>
      </c>
      <c r="W44" s="62" t="s">
        <v>35</v>
      </c>
      <c r="X44" s="63">
        <v>11.6</v>
      </c>
      <c r="Y44" s="67" t="s">
        <v>35</v>
      </c>
      <c r="Z44" s="68">
        <v>102</v>
      </c>
      <c r="AA44" s="797" t="s">
        <v>35</v>
      </c>
      <c r="AB44" s="798">
        <v>0.1</v>
      </c>
      <c r="AC44" s="608" t="s">
        <v>35</v>
      </c>
      <c r="AD44" s="616">
        <v>42</v>
      </c>
      <c r="AE44" s="288"/>
      <c r="AF44" s="296"/>
      <c r="AG44" s="6" t="s">
        <v>380</v>
      </c>
      <c r="AH44" s="17" t="s">
        <v>23</v>
      </c>
      <c r="AI44" s="612">
        <v>34</v>
      </c>
      <c r="AJ44" s="613">
        <v>33.9</v>
      </c>
      <c r="AK44" s="35" t="s">
        <v>35</v>
      </c>
      <c r="AL44" s="96"/>
    </row>
    <row r="45" spans="1:38" x14ac:dyDescent="0.15">
      <c r="A45" s="1751"/>
      <c r="B45" s="320">
        <v>44324</v>
      </c>
      <c r="C45" s="1607" t="str">
        <f t="shared" si="4"/>
        <v>(土)</v>
      </c>
      <c r="D45" s="71" t="s">
        <v>566</v>
      </c>
      <c r="E45" s="1493" t="s">
        <v>35</v>
      </c>
      <c r="F45" s="58">
        <v>20.5</v>
      </c>
      <c r="G45" s="22">
        <v>17.7</v>
      </c>
      <c r="H45" s="61">
        <v>18</v>
      </c>
      <c r="I45" s="62">
        <v>1.7</v>
      </c>
      <c r="J45" s="63">
        <v>2.1</v>
      </c>
      <c r="K45" s="22">
        <v>7.3</v>
      </c>
      <c r="L45" s="61">
        <v>7.53</v>
      </c>
      <c r="M45" s="62">
        <v>13.6</v>
      </c>
      <c r="N45" s="63">
        <v>13.2</v>
      </c>
      <c r="O45" s="49" t="s">
        <v>35</v>
      </c>
      <c r="P45" s="1199" t="s">
        <v>35</v>
      </c>
      <c r="Q45" s="49" t="s">
        <v>35</v>
      </c>
      <c r="R45" s="1199" t="s">
        <v>35</v>
      </c>
      <c r="S45" s="49" t="s">
        <v>35</v>
      </c>
      <c r="T45" s="1199" t="s">
        <v>35</v>
      </c>
      <c r="U45" s="49" t="s">
        <v>35</v>
      </c>
      <c r="V45" s="1226" t="s">
        <v>35</v>
      </c>
      <c r="W45" s="62" t="s">
        <v>35</v>
      </c>
      <c r="X45" s="63" t="s">
        <v>35</v>
      </c>
      <c r="Y45" s="67" t="s">
        <v>35</v>
      </c>
      <c r="Z45" s="68" t="s">
        <v>35</v>
      </c>
      <c r="AA45" s="797" t="s">
        <v>35</v>
      </c>
      <c r="AB45" s="798" t="s">
        <v>35</v>
      </c>
      <c r="AC45" s="608" t="s">
        <v>35</v>
      </c>
      <c r="AD45" s="616">
        <v>42</v>
      </c>
      <c r="AE45" s="288"/>
      <c r="AF45" s="296"/>
      <c r="AG45" s="6" t="s">
        <v>360</v>
      </c>
      <c r="AH45" s="17" t="s">
        <v>23</v>
      </c>
      <c r="AI45" s="612">
        <v>57.1</v>
      </c>
      <c r="AJ45" s="613">
        <v>58.5</v>
      </c>
      <c r="AK45" s="35" t="s">
        <v>35</v>
      </c>
      <c r="AL45" s="96"/>
    </row>
    <row r="46" spans="1:38" x14ac:dyDescent="0.15">
      <c r="A46" s="1751"/>
      <c r="B46" s="320">
        <v>44325</v>
      </c>
      <c r="C46" s="1607" t="str">
        <f t="shared" si="4"/>
        <v>(日)</v>
      </c>
      <c r="D46" s="71" t="s">
        <v>566</v>
      </c>
      <c r="E46" s="1493" t="s">
        <v>35</v>
      </c>
      <c r="F46" s="58">
        <v>23.2</v>
      </c>
      <c r="G46" s="22">
        <v>18.899999999999999</v>
      </c>
      <c r="H46" s="61">
        <v>19</v>
      </c>
      <c r="I46" s="62">
        <v>1.7</v>
      </c>
      <c r="J46" s="63">
        <v>2.4</v>
      </c>
      <c r="K46" s="22">
        <v>7.24</v>
      </c>
      <c r="L46" s="61">
        <v>7.53</v>
      </c>
      <c r="M46" s="62">
        <v>15.1</v>
      </c>
      <c r="N46" s="63">
        <v>13.9</v>
      </c>
      <c r="O46" s="49" t="s">
        <v>35</v>
      </c>
      <c r="P46" s="1199" t="s">
        <v>35</v>
      </c>
      <c r="Q46" s="49" t="s">
        <v>35</v>
      </c>
      <c r="R46" s="1199" t="s">
        <v>35</v>
      </c>
      <c r="S46" s="49" t="s">
        <v>35</v>
      </c>
      <c r="T46" s="1199" t="s">
        <v>35</v>
      </c>
      <c r="U46" s="49" t="s">
        <v>35</v>
      </c>
      <c r="V46" s="1226" t="s">
        <v>35</v>
      </c>
      <c r="W46" s="62" t="s">
        <v>35</v>
      </c>
      <c r="X46" s="63" t="s">
        <v>35</v>
      </c>
      <c r="Y46" s="67" t="s">
        <v>35</v>
      </c>
      <c r="Z46" s="68" t="s">
        <v>35</v>
      </c>
      <c r="AA46" s="797" t="s">
        <v>35</v>
      </c>
      <c r="AB46" s="798" t="s">
        <v>35</v>
      </c>
      <c r="AC46" s="608">
        <v>86</v>
      </c>
      <c r="AD46" s="616">
        <v>47</v>
      </c>
      <c r="AE46" s="288"/>
      <c r="AF46" s="296"/>
      <c r="AG46" s="6" t="s">
        <v>361</v>
      </c>
      <c r="AH46" s="17" t="s">
        <v>23</v>
      </c>
      <c r="AI46" s="612">
        <v>40.1</v>
      </c>
      <c r="AJ46" s="613">
        <v>40.5</v>
      </c>
      <c r="AK46" s="35" t="s">
        <v>35</v>
      </c>
      <c r="AL46" s="96"/>
    </row>
    <row r="47" spans="1:38" x14ac:dyDescent="0.15">
      <c r="A47" s="1751"/>
      <c r="B47" s="320">
        <v>44326</v>
      </c>
      <c r="C47" s="1607" t="str">
        <f t="shared" si="4"/>
        <v>(月)</v>
      </c>
      <c r="D47" s="111" t="s">
        <v>566</v>
      </c>
      <c r="E47" s="1493" t="s">
        <v>35</v>
      </c>
      <c r="F47" s="58">
        <v>21.2</v>
      </c>
      <c r="G47" s="22">
        <v>19.5</v>
      </c>
      <c r="H47" s="61">
        <v>19.7</v>
      </c>
      <c r="I47" s="62">
        <v>4.7</v>
      </c>
      <c r="J47" s="63">
        <v>2.5</v>
      </c>
      <c r="K47" s="22">
        <v>7.4</v>
      </c>
      <c r="L47" s="61">
        <v>7.55</v>
      </c>
      <c r="M47" s="62">
        <v>16.3</v>
      </c>
      <c r="N47" s="63">
        <v>15.4</v>
      </c>
      <c r="O47" s="49" t="s">
        <v>35</v>
      </c>
      <c r="P47" s="1199">
        <v>27.7</v>
      </c>
      <c r="Q47" s="49" t="s">
        <v>35</v>
      </c>
      <c r="R47" s="1199">
        <v>46.1</v>
      </c>
      <c r="S47" s="49" t="s">
        <v>35</v>
      </c>
      <c r="T47" s="1199" t="s">
        <v>35</v>
      </c>
      <c r="U47" s="49" t="s">
        <v>35</v>
      </c>
      <c r="V47" s="1226" t="s">
        <v>35</v>
      </c>
      <c r="W47" s="62" t="s">
        <v>35</v>
      </c>
      <c r="X47" s="63">
        <v>13.6</v>
      </c>
      <c r="Y47" s="67" t="s">
        <v>35</v>
      </c>
      <c r="Z47" s="68">
        <v>115</v>
      </c>
      <c r="AA47" s="797" t="s">
        <v>35</v>
      </c>
      <c r="AB47" s="798">
        <v>0.1</v>
      </c>
      <c r="AC47" s="608">
        <v>282</v>
      </c>
      <c r="AD47" s="616">
        <v>47</v>
      </c>
      <c r="AE47" s="288"/>
      <c r="AF47" s="296"/>
      <c r="AG47" s="6" t="s">
        <v>362</v>
      </c>
      <c r="AH47" s="17" t="s">
        <v>23</v>
      </c>
      <c r="AI47" s="612">
        <v>17</v>
      </c>
      <c r="AJ47" s="613">
        <v>18</v>
      </c>
      <c r="AK47" s="35" t="s">
        <v>35</v>
      </c>
      <c r="AL47" s="96"/>
    </row>
    <row r="48" spans="1:38" x14ac:dyDescent="0.15">
      <c r="A48" s="1751"/>
      <c r="B48" s="320">
        <v>44327</v>
      </c>
      <c r="C48" s="1607" t="str">
        <f t="shared" si="4"/>
        <v>(火)</v>
      </c>
      <c r="D48" s="71" t="s">
        <v>522</v>
      </c>
      <c r="E48" s="1493" t="s">
        <v>35</v>
      </c>
      <c r="F48" s="58">
        <v>18.100000000000001</v>
      </c>
      <c r="G48" s="22">
        <v>19.899999999999999</v>
      </c>
      <c r="H48" s="61">
        <v>20</v>
      </c>
      <c r="I48" s="62">
        <v>5</v>
      </c>
      <c r="J48" s="63">
        <v>3.3</v>
      </c>
      <c r="K48" s="22">
        <v>7.61</v>
      </c>
      <c r="L48" s="61">
        <v>7.67</v>
      </c>
      <c r="M48" s="62">
        <v>17.399999999999999</v>
      </c>
      <c r="N48" s="63">
        <v>16.7</v>
      </c>
      <c r="O48" s="49" t="s">
        <v>35</v>
      </c>
      <c r="P48" s="1199">
        <v>30</v>
      </c>
      <c r="Q48" s="49" t="s">
        <v>35</v>
      </c>
      <c r="R48" s="1199">
        <v>52.3</v>
      </c>
      <c r="S48" s="49" t="s">
        <v>35</v>
      </c>
      <c r="T48" s="1199" t="s">
        <v>35</v>
      </c>
      <c r="U48" s="49" t="s">
        <v>35</v>
      </c>
      <c r="V48" s="1226" t="s">
        <v>35</v>
      </c>
      <c r="W48" s="62" t="s">
        <v>35</v>
      </c>
      <c r="X48" s="63">
        <v>15.1</v>
      </c>
      <c r="Y48" s="67" t="s">
        <v>35</v>
      </c>
      <c r="Z48" s="68">
        <v>124</v>
      </c>
      <c r="AA48" s="797" t="s">
        <v>35</v>
      </c>
      <c r="AB48" s="798">
        <v>0.09</v>
      </c>
      <c r="AC48" s="608">
        <v>171</v>
      </c>
      <c r="AD48" s="616">
        <v>41</v>
      </c>
      <c r="AE48" s="288"/>
      <c r="AF48" s="296"/>
      <c r="AG48" s="6" t="s">
        <v>381</v>
      </c>
      <c r="AH48" s="17" t="s">
        <v>23</v>
      </c>
      <c r="AI48" s="36">
        <v>18.2</v>
      </c>
      <c r="AJ48" s="37">
        <v>20.100000000000001</v>
      </c>
      <c r="AK48" s="38" t="s">
        <v>35</v>
      </c>
      <c r="AL48" s="94"/>
    </row>
    <row r="49" spans="1:38" x14ac:dyDescent="0.15">
      <c r="A49" s="1751"/>
      <c r="B49" s="320">
        <v>44328</v>
      </c>
      <c r="C49" s="1607" t="str">
        <f t="shared" si="4"/>
        <v>(水)</v>
      </c>
      <c r="D49" s="71" t="s">
        <v>566</v>
      </c>
      <c r="E49" s="1493" t="s">
        <v>35</v>
      </c>
      <c r="F49" s="58">
        <v>18.8</v>
      </c>
      <c r="G49" s="22">
        <v>19.7</v>
      </c>
      <c r="H49" s="61">
        <v>19.7</v>
      </c>
      <c r="I49" s="62">
        <v>7.3</v>
      </c>
      <c r="J49" s="63">
        <v>3.4</v>
      </c>
      <c r="K49" s="22">
        <v>7.54</v>
      </c>
      <c r="L49" s="61">
        <v>7.61</v>
      </c>
      <c r="M49" s="62">
        <v>17.5</v>
      </c>
      <c r="N49" s="63">
        <v>17.7</v>
      </c>
      <c r="O49" s="49" t="s">
        <v>35</v>
      </c>
      <c r="P49" s="1199">
        <v>31</v>
      </c>
      <c r="Q49" s="49" t="s">
        <v>35</v>
      </c>
      <c r="R49" s="1199">
        <v>53.5</v>
      </c>
      <c r="S49" s="49" t="s">
        <v>35</v>
      </c>
      <c r="T49" s="1199" t="s">
        <v>35</v>
      </c>
      <c r="U49" s="49" t="s">
        <v>35</v>
      </c>
      <c r="V49" s="1226" t="s">
        <v>35</v>
      </c>
      <c r="W49" s="62" t="s">
        <v>35</v>
      </c>
      <c r="X49" s="63">
        <v>16.7</v>
      </c>
      <c r="Y49" s="67" t="s">
        <v>35</v>
      </c>
      <c r="Z49" s="68">
        <v>142</v>
      </c>
      <c r="AA49" s="797" t="s">
        <v>35</v>
      </c>
      <c r="AB49" s="798">
        <v>0.11</v>
      </c>
      <c r="AC49" s="608">
        <v>522</v>
      </c>
      <c r="AD49" s="616">
        <v>28</v>
      </c>
      <c r="AE49" s="288"/>
      <c r="AF49" s="296"/>
      <c r="AG49" s="6" t="s">
        <v>382</v>
      </c>
      <c r="AH49" s="17" t="s">
        <v>23</v>
      </c>
      <c r="AI49" s="47">
        <v>140</v>
      </c>
      <c r="AJ49" s="48">
        <v>146</v>
      </c>
      <c r="AK49" s="24" t="s">
        <v>35</v>
      </c>
      <c r="AL49" s="25"/>
    </row>
    <row r="50" spans="1:38" x14ac:dyDescent="0.15">
      <c r="A50" s="1751"/>
      <c r="B50" s="320">
        <v>44329</v>
      </c>
      <c r="C50" s="1607" t="str">
        <f t="shared" si="4"/>
        <v>(木)</v>
      </c>
      <c r="D50" s="71" t="s">
        <v>579</v>
      </c>
      <c r="E50" s="1493">
        <v>6.5</v>
      </c>
      <c r="F50" s="58">
        <v>16.8</v>
      </c>
      <c r="G50" s="22">
        <v>19.8</v>
      </c>
      <c r="H50" s="61">
        <v>19.8</v>
      </c>
      <c r="I50" s="62">
        <v>6.7</v>
      </c>
      <c r="J50" s="63">
        <v>2.4</v>
      </c>
      <c r="K50" s="22">
        <v>7.55</v>
      </c>
      <c r="L50" s="61">
        <v>7.52</v>
      </c>
      <c r="M50" s="62">
        <v>18.100000000000001</v>
      </c>
      <c r="N50" s="63">
        <v>18.100000000000001</v>
      </c>
      <c r="O50" s="49" t="s">
        <v>35</v>
      </c>
      <c r="P50" s="1199">
        <v>30.9</v>
      </c>
      <c r="Q50" s="49" t="s">
        <v>35</v>
      </c>
      <c r="R50" s="1199">
        <v>54.7</v>
      </c>
      <c r="S50" s="49" t="s">
        <v>35</v>
      </c>
      <c r="T50" s="1199" t="s">
        <v>35</v>
      </c>
      <c r="U50" s="49" t="s">
        <v>35</v>
      </c>
      <c r="V50" s="1226" t="s">
        <v>35</v>
      </c>
      <c r="W50" s="62" t="s">
        <v>35</v>
      </c>
      <c r="X50" s="63">
        <v>17.2</v>
      </c>
      <c r="Y50" s="67" t="s">
        <v>35</v>
      </c>
      <c r="Z50" s="68">
        <v>140</v>
      </c>
      <c r="AA50" s="797" t="s">
        <v>35</v>
      </c>
      <c r="AB50" s="798">
        <v>7.0000000000000007E-2</v>
      </c>
      <c r="AC50" s="608">
        <v>1566</v>
      </c>
      <c r="AD50" s="616">
        <v>27</v>
      </c>
      <c r="AE50" s="288"/>
      <c r="AF50" s="296"/>
      <c r="AG50" s="6" t="s">
        <v>383</v>
      </c>
      <c r="AH50" s="17" t="s">
        <v>23</v>
      </c>
      <c r="AI50" s="39">
        <v>0.2</v>
      </c>
      <c r="AJ50" s="40">
        <v>0.11</v>
      </c>
      <c r="AK50" s="41" t="s">
        <v>35</v>
      </c>
      <c r="AL50" s="95"/>
    </row>
    <row r="51" spans="1:38" x14ac:dyDescent="0.15">
      <c r="A51" s="1751"/>
      <c r="B51" s="320">
        <v>44330</v>
      </c>
      <c r="C51" s="1607" t="str">
        <f t="shared" si="4"/>
        <v>(金)</v>
      </c>
      <c r="D51" s="71" t="s">
        <v>566</v>
      </c>
      <c r="E51" s="1493" t="s">
        <v>35</v>
      </c>
      <c r="F51" s="58">
        <v>21.3</v>
      </c>
      <c r="G51" s="22">
        <v>19.8</v>
      </c>
      <c r="H51" s="61">
        <v>19.899999999999999</v>
      </c>
      <c r="I51" s="62">
        <v>9</v>
      </c>
      <c r="J51" s="63">
        <v>2.2999999999999998</v>
      </c>
      <c r="K51" s="22">
        <v>7.43</v>
      </c>
      <c r="L51" s="61">
        <v>7.47</v>
      </c>
      <c r="M51" s="62">
        <v>17.899999999999999</v>
      </c>
      <c r="N51" s="63">
        <v>18.3</v>
      </c>
      <c r="O51" s="49" t="s">
        <v>35</v>
      </c>
      <c r="P51" s="1199">
        <v>28.8</v>
      </c>
      <c r="Q51" s="49" t="s">
        <v>35</v>
      </c>
      <c r="R51" s="1199">
        <v>54.3</v>
      </c>
      <c r="S51" s="49" t="s">
        <v>35</v>
      </c>
      <c r="T51" s="1199" t="s">
        <v>35</v>
      </c>
      <c r="U51" s="49" t="s">
        <v>35</v>
      </c>
      <c r="V51" s="1226" t="s">
        <v>35</v>
      </c>
      <c r="W51" s="62" t="s">
        <v>35</v>
      </c>
      <c r="X51" s="63">
        <v>17</v>
      </c>
      <c r="Y51" s="67" t="s">
        <v>35</v>
      </c>
      <c r="Z51" s="68">
        <v>130</v>
      </c>
      <c r="AA51" s="797" t="s">
        <v>35</v>
      </c>
      <c r="AB51" s="798">
        <v>0.08</v>
      </c>
      <c r="AC51" s="608">
        <v>736</v>
      </c>
      <c r="AD51" s="616">
        <v>32</v>
      </c>
      <c r="AE51" s="288"/>
      <c r="AF51" s="296"/>
      <c r="AG51" s="6" t="s">
        <v>24</v>
      </c>
      <c r="AH51" s="17" t="s">
        <v>23</v>
      </c>
      <c r="AI51" s="22">
        <v>3.5</v>
      </c>
      <c r="AJ51" s="46">
        <v>3.3</v>
      </c>
      <c r="AK51" s="134" t="s">
        <v>35</v>
      </c>
      <c r="AL51" s="95"/>
    </row>
    <row r="52" spans="1:38" x14ac:dyDescent="0.15">
      <c r="A52" s="1751"/>
      <c r="B52" s="320">
        <v>44331</v>
      </c>
      <c r="C52" s="1607" t="str">
        <f t="shared" si="4"/>
        <v>(土)</v>
      </c>
      <c r="D52" s="71" t="s">
        <v>522</v>
      </c>
      <c r="E52" s="1493" t="s">
        <v>35</v>
      </c>
      <c r="F52" s="58">
        <v>22.2</v>
      </c>
      <c r="G52" s="22">
        <v>20.9</v>
      </c>
      <c r="H52" s="61">
        <v>20.9</v>
      </c>
      <c r="I52" s="62">
        <v>7.2</v>
      </c>
      <c r="J52" s="63">
        <v>2.4</v>
      </c>
      <c r="K52" s="22">
        <v>7.76</v>
      </c>
      <c r="L52" s="61">
        <v>7.65</v>
      </c>
      <c r="M52" s="62">
        <v>17.600000000000001</v>
      </c>
      <c r="N52" s="63">
        <v>18.100000000000001</v>
      </c>
      <c r="O52" s="49" t="s">
        <v>35</v>
      </c>
      <c r="P52" s="1199" t="s">
        <v>35</v>
      </c>
      <c r="Q52" s="49" t="s">
        <v>35</v>
      </c>
      <c r="R52" s="1199" t="s">
        <v>35</v>
      </c>
      <c r="S52" s="49" t="s">
        <v>35</v>
      </c>
      <c r="T52" s="1199" t="s">
        <v>35</v>
      </c>
      <c r="U52" s="49" t="s">
        <v>35</v>
      </c>
      <c r="V52" s="1226" t="s">
        <v>35</v>
      </c>
      <c r="W52" s="62" t="s">
        <v>35</v>
      </c>
      <c r="X52" s="63" t="s">
        <v>35</v>
      </c>
      <c r="Y52" s="67" t="s">
        <v>35</v>
      </c>
      <c r="Z52" s="68" t="s">
        <v>35</v>
      </c>
      <c r="AA52" s="797" t="s">
        <v>35</v>
      </c>
      <c r="AB52" s="798" t="s">
        <v>35</v>
      </c>
      <c r="AC52" s="608">
        <v>873</v>
      </c>
      <c r="AD52" s="616">
        <v>35</v>
      </c>
      <c r="AE52" s="288"/>
      <c r="AF52" s="296"/>
      <c r="AG52" s="6" t="s">
        <v>25</v>
      </c>
      <c r="AH52" s="17" t="s">
        <v>23</v>
      </c>
      <c r="AI52" s="22">
        <v>1</v>
      </c>
      <c r="AJ52" s="46">
        <v>0.9</v>
      </c>
      <c r="AK52" s="134" t="s">
        <v>35</v>
      </c>
      <c r="AL52" s="95"/>
    </row>
    <row r="53" spans="1:38" x14ac:dyDescent="0.15">
      <c r="A53" s="1751"/>
      <c r="B53" s="320">
        <v>44332</v>
      </c>
      <c r="C53" s="1607" t="str">
        <f t="shared" si="4"/>
        <v>(日)</v>
      </c>
      <c r="D53" s="111" t="s">
        <v>522</v>
      </c>
      <c r="E53" s="1493">
        <v>0.5</v>
      </c>
      <c r="F53" s="58">
        <v>21.8</v>
      </c>
      <c r="G53" s="22">
        <v>21.1</v>
      </c>
      <c r="H53" s="61">
        <v>21.2</v>
      </c>
      <c r="I53" s="62">
        <v>8.4</v>
      </c>
      <c r="J53" s="63">
        <v>2.4</v>
      </c>
      <c r="K53" s="22">
        <v>8.06</v>
      </c>
      <c r="L53" s="61">
        <v>7.73</v>
      </c>
      <c r="M53" s="62">
        <v>18.3</v>
      </c>
      <c r="N53" s="63">
        <v>18.7</v>
      </c>
      <c r="O53" s="49" t="s">
        <v>35</v>
      </c>
      <c r="P53" s="1199" t="s">
        <v>35</v>
      </c>
      <c r="Q53" s="49" t="s">
        <v>35</v>
      </c>
      <c r="R53" s="1199" t="s">
        <v>35</v>
      </c>
      <c r="S53" s="49" t="s">
        <v>35</v>
      </c>
      <c r="T53" s="1199" t="s">
        <v>35</v>
      </c>
      <c r="U53" s="49" t="s">
        <v>35</v>
      </c>
      <c r="V53" s="1226" t="s">
        <v>35</v>
      </c>
      <c r="W53" s="62" t="s">
        <v>35</v>
      </c>
      <c r="X53" s="63" t="s">
        <v>35</v>
      </c>
      <c r="Y53" s="67" t="s">
        <v>35</v>
      </c>
      <c r="Z53" s="68" t="s">
        <v>35</v>
      </c>
      <c r="AA53" s="797" t="s">
        <v>35</v>
      </c>
      <c r="AB53" s="798" t="s">
        <v>35</v>
      </c>
      <c r="AC53" s="608">
        <v>864</v>
      </c>
      <c r="AD53" s="616">
        <v>40</v>
      </c>
      <c r="AE53" s="288"/>
      <c r="AF53" s="296"/>
      <c r="AG53" s="6" t="s">
        <v>384</v>
      </c>
      <c r="AH53" s="17" t="s">
        <v>23</v>
      </c>
      <c r="AI53" s="22">
        <v>6.4</v>
      </c>
      <c r="AJ53" s="46">
        <v>7.8</v>
      </c>
      <c r="AK53" s="134" t="s">
        <v>35</v>
      </c>
      <c r="AL53" s="95"/>
    </row>
    <row r="54" spans="1:38" x14ac:dyDescent="0.15">
      <c r="A54" s="1751"/>
      <c r="B54" s="320">
        <v>44333</v>
      </c>
      <c r="C54" s="1607" t="str">
        <f t="shared" si="4"/>
        <v>(月)</v>
      </c>
      <c r="D54" s="71" t="s">
        <v>579</v>
      </c>
      <c r="E54" s="1493">
        <v>0.5</v>
      </c>
      <c r="F54" s="58">
        <v>22.3</v>
      </c>
      <c r="G54" s="22">
        <v>21.1</v>
      </c>
      <c r="H54" s="61">
        <v>21.2</v>
      </c>
      <c r="I54" s="62">
        <v>7.3</v>
      </c>
      <c r="J54" s="63">
        <v>2.2999999999999998</v>
      </c>
      <c r="K54" s="22">
        <v>7.54</v>
      </c>
      <c r="L54" s="61">
        <v>7.6</v>
      </c>
      <c r="M54" s="62">
        <v>21.5</v>
      </c>
      <c r="N54" s="63">
        <v>20</v>
      </c>
      <c r="O54" s="49" t="s">
        <v>35</v>
      </c>
      <c r="P54" s="1199">
        <v>34.5</v>
      </c>
      <c r="Q54" s="49" t="s">
        <v>35</v>
      </c>
      <c r="R54" s="1199">
        <v>57.7</v>
      </c>
      <c r="S54" s="49" t="s">
        <v>35</v>
      </c>
      <c r="T54" s="1199" t="s">
        <v>35</v>
      </c>
      <c r="U54" s="49" t="s">
        <v>35</v>
      </c>
      <c r="V54" s="1226" t="s">
        <v>35</v>
      </c>
      <c r="W54" s="62" t="s">
        <v>35</v>
      </c>
      <c r="X54" s="63">
        <v>19.8</v>
      </c>
      <c r="Y54" s="67" t="s">
        <v>35</v>
      </c>
      <c r="Z54" s="68">
        <v>138</v>
      </c>
      <c r="AA54" s="797" t="s">
        <v>35</v>
      </c>
      <c r="AB54" s="798">
        <v>0.06</v>
      </c>
      <c r="AC54" s="608">
        <v>693</v>
      </c>
      <c r="AD54" s="616">
        <v>39</v>
      </c>
      <c r="AE54" s="288"/>
      <c r="AF54" s="296"/>
      <c r="AG54" s="6" t="s">
        <v>385</v>
      </c>
      <c r="AH54" s="17" t="s">
        <v>23</v>
      </c>
      <c r="AI54" s="23">
        <v>4.2999999999999997E-2</v>
      </c>
      <c r="AJ54" s="43">
        <v>3.5000000000000003E-2</v>
      </c>
      <c r="AK54" s="45" t="s">
        <v>35</v>
      </c>
      <c r="AL54" s="97"/>
    </row>
    <row r="55" spans="1:38" x14ac:dyDescent="0.15">
      <c r="A55" s="1751"/>
      <c r="B55" s="320">
        <v>44334</v>
      </c>
      <c r="C55" s="1607" t="str">
        <f t="shared" si="4"/>
        <v>(火)</v>
      </c>
      <c r="D55" s="71" t="s">
        <v>579</v>
      </c>
      <c r="E55" s="1493">
        <v>1</v>
      </c>
      <c r="F55" s="58">
        <v>21.3</v>
      </c>
      <c r="G55" s="22">
        <v>21.3</v>
      </c>
      <c r="H55" s="61">
        <v>21.2</v>
      </c>
      <c r="I55" s="62">
        <v>5.5</v>
      </c>
      <c r="J55" s="63">
        <v>3.1</v>
      </c>
      <c r="K55" s="22">
        <v>7.43</v>
      </c>
      <c r="L55" s="61">
        <v>7.48</v>
      </c>
      <c r="M55" s="62">
        <v>22.5</v>
      </c>
      <c r="N55" s="63">
        <v>21.8</v>
      </c>
      <c r="O55" s="49" t="s">
        <v>35</v>
      </c>
      <c r="P55" s="1199">
        <v>39.200000000000003</v>
      </c>
      <c r="Q55" s="49" t="s">
        <v>35</v>
      </c>
      <c r="R55" s="1199">
        <v>64.099999999999994</v>
      </c>
      <c r="S55" s="49" t="s">
        <v>35</v>
      </c>
      <c r="T55" s="1199" t="s">
        <v>35</v>
      </c>
      <c r="U55" s="49" t="s">
        <v>35</v>
      </c>
      <c r="V55" s="1226" t="s">
        <v>35</v>
      </c>
      <c r="W55" s="62" t="s">
        <v>35</v>
      </c>
      <c r="X55" s="63">
        <v>21.6</v>
      </c>
      <c r="Y55" s="67" t="s">
        <v>35</v>
      </c>
      <c r="Z55" s="68">
        <v>152</v>
      </c>
      <c r="AA55" s="797" t="s">
        <v>35</v>
      </c>
      <c r="AB55" s="798">
        <v>0.09</v>
      </c>
      <c r="AC55" s="608">
        <v>351</v>
      </c>
      <c r="AD55" s="616">
        <v>39</v>
      </c>
      <c r="AE55" s="288"/>
      <c r="AF55" s="296"/>
      <c r="AG55" s="6" t="s">
        <v>26</v>
      </c>
      <c r="AH55" s="17" t="s">
        <v>23</v>
      </c>
      <c r="AI55" s="23">
        <v>0.1</v>
      </c>
      <c r="AJ55" s="43">
        <v>0.11</v>
      </c>
      <c r="AK55" s="41" t="s">
        <v>35</v>
      </c>
      <c r="AL55" s="95"/>
    </row>
    <row r="56" spans="1:38" x14ac:dyDescent="0.15">
      <c r="A56" s="1751"/>
      <c r="B56" s="320">
        <v>44335</v>
      </c>
      <c r="C56" s="1607" t="str">
        <f t="shared" si="4"/>
        <v>(水)</v>
      </c>
      <c r="D56" s="71" t="s">
        <v>579</v>
      </c>
      <c r="E56" s="1493">
        <v>8.5</v>
      </c>
      <c r="F56" s="58">
        <v>16.7</v>
      </c>
      <c r="G56" s="22">
        <v>21.1</v>
      </c>
      <c r="H56" s="61">
        <v>21.2</v>
      </c>
      <c r="I56" s="62">
        <v>5.5</v>
      </c>
      <c r="J56" s="63">
        <v>2.6</v>
      </c>
      <c r="K56" s="22">
        <v>7.26</v>
      </c>
      <c r="L56" s="61">
        <v>7.36</v>
      </c>
      <c r="M56" s="62">
        <v>22</v>
      </c>
      <c r="N56" s="63">
        <v>22.2</v>
      </c>
      <c r="O56" s="49" t="s">
        <v>35</v>
      </c>
      <c r="P56" s="1199">
        <v>37.5</v>
      </c>
      <c r="Q56" s="49" t="s">
        <v>35</v>
      </c>
      <c r="R56" s="1199">
        <v>63.7</v>
      </c>
      <c r="S56" s="49" t="s">
        <v>35</v>
      </c>
      <c r="T56" s="1199" t="s">
        <v>35</v>
      </c>
      <c r="U56" s="49" t="s">
        <v>35</v>
      </c>
      <c r="V56" s="1226" t="s">
        <v>35</v>
      </c>
      <c r="W56" s="62" t="s">
        <v>35</v>
      </c>
      <c r="X56" s="63">
        <v>21.9</v>
      </c>
      <c r="Y56" s="67" t="s">
        <v>35</v>
      </c>
      <c r="Z56" s="68">
        <v>152</v>
      </c>
      <c r="AA56" s="797" t="s">
        <v>35</v>
      </c>
      <c r="AB56" s="798">
        <v>0.09</v>
      </c>
      <c r="AC56" s="608">
        <v>325</v>
      </c>
      <c r="AD56" s="616">
        <v>47</v>
      </c>
      <c r="AE56" s="288"/>
      <c r="AF56" s="296"/>
      <c r="AG56" s="6" t="s">
        <v>91</v>
      </c>
      <c r="AH56" s="17" t="s">
        <v>23</v>
      </c>
      <c r="AI56" s="23">
        <v>1.4</v>
      </c>
      <c r="AJ56" s="43">
        <v>1.47</v>
      </c>
      <c r="AK56" s="41" t="s">
        <v>35</v>
      </c>
      <c r="AL56" s="95"/>
    </row>
    <row r="57" spans="1:38" x14ac:dyDescent="0.15">
      <c r="A57" s="1751"/>
      <c r="B57" s="320">
        <v>44336</v>
      </c>
      <c r="C57" s="1607" t="str">
        <f t="shared" si="4"/>
        <v>(木)</v>
      </c>
      <c r="D57" s="71" t="s">
        <v>522</v>
      </c>
      <c r="E57" s="1493">
        <v>3.5</v>
      </c>
      <c r="F57" s="58">
        <v>19.2</v>
      </c>
      <c r="G57" s="22">
        <v>20.7</v>
      </c>
      <c r="H57" s="61">
        <v>20.8</v>
      </c>
      <c r="I57" s="62">
        <v>4.0999999999999996</v>
      </c>
      <c r="J57" s="63">
        <v>2.5</v>
      </c>
      <c r="K57" s="22">
        <v>7.14</v>
      </c>
      <c r="L57" s="61">
        <v>7.28</v>
      </c>
      <c r="M57" s="62">
        <v>19.7</v>
      </c>
      <c r="N57" s="63">
        <v>20.3</v>
      </c>
      <c r="O57" s="49">
        <v>34</v>
      </c>
      <c r="P57" s="1199">
        <v>33.9</v>
      </c>
      <c r="Q57" s="49">
        <v>57.1</v>
      </c>
      <c r="R57" s="1199">
        <v>58.5</v>
      </c>
      <c r="S57" s="49">
        <v>40.1</v>
      </c>
      <c r="T57" s="1199">
        <v>40.5</v>
      </c>
      <c r="U57" s="49">
        <v>17</v>
      </c>
      <c r="V57" s="1226">
        <v>18</v>
      </c>
      <c r="W57" s="62">
        <v>18.2</v>
      </c>
      <c r="X57" s="63">
        <v>20.100000000000001</v>
      </c>
      <c r="Y57" s="67">
        <v>140</v>
      </c>
      <c r="Z57" s="68">
        <v>146</v>
      </c>
      <c r="AA57" s="797">
        <v>0.2</v>
      </c>
      <c r="AB57" s="798">
        <v>0.11</v>
      </c>
      <c r="AC57" s="608">
        <v>368</v>
      </c>
      <c r="AD57" s="616">
        <v>55</v>
      </c>
      <c r="AE57" s="288"/>
      <c r="AF57" s="296"/>
      <c r="AG57" s="6" t="s">
        <v>371</v>
      </c>
      <c r="AH57" s="17" t="s">
        <v>23</v>
      </c>
      <c r="AI57" s="23">
        <v>7.4999999999999997E-2</v>
      </c>
      <c r="AJ57" s="43">
        <v>5.8000000000000003E-2</v>
      </c>
      <c r="AK57" s="45" t="s">
        <v>35</v>
      </c>
      <c r="AL57" s="97"/>
    </row>
    <row r="58" spans="1:38" x14ac:dyDescent="0.15">
      <c r="A58" s="1751"/>
      <c r="B58" s="320">
        <v>44337</v>
      </c>
      <c r="C58" s="1607" t="str">
        <f t="shared" si="4"/>
        <v>(金)</v>
      </c>
      <c r="D58" s="111" t="s">
        <v>522</v>
      </c>
      <c r="E58" s="1493">
        <v>4</v>
      </c>
      <c r="F58" s="58">
        <v>22.7</v>
      </c>
      <c r="G58" s="22">
        <v>20.3</v>
      </c>
      <c r="H58" s="61">
        <v>20.100000000000001</v>
      </c>
      <c r="I58" s="62">
        <v>4.2</v>
      </c>
      <c r="J58" s="63">
        <v>2.2999999999999998</v>
      </c>
      <c r="K58" s="22">
        <v>7.24</v>
      </c>
      <c r="L58" s="61">
        <v>7.26</v>
      </c>
      <c r="M58" s="62">
        <v>19.399999999999999</v>
      </c>
      <c r="N58" s="63">
        <v>19.100000000000001</v>
      </c>
      <c r="O58" s="49" t="s">
        <v>35</v>
      </c>
      <c r="P58" s="1199">
        <v>33.1</v>
      </c>
      <c r="Q58" s="49" t="s">
        <v>35</v>
      </c>
      <c r="R58" s="1199">
        <v>54.9</v>
      </c>
      <c r="S58" s="49" t="s">
        <v>35</v>
      </c>
      <c r="T58" s="1199" t="s">
        <v>35</v>
      </c>
      <c r="U58" s="49" t="s">
        <v>35</v>
      </c>
      <c r="V58" s="1226" t="s">
        <v>35</v>
      </c>
      <c r="W58" s="62" t="s">
        <v>35</v>
      </c>
      <c r="X58" s="63">
        <v>18.3</v>
      </c>
      <c r="Y58" s="67" t="s">
        <v>35</v>
      </c>
      <c r="Z58" s="68">
        <v>137</v>
      </c>
      <c r="AA58" s="797" t="s">
        <v>35</v>
      </c>
      <c r="AB58" s="798">
        <v>0.13</v>
      </c>
      <c r="AC58" s="608">
        <v>60</v>
      </c>
      <c r="AD58" s="616">
        <v>47</v>
      </c>
      <c r="AE58" s="288"/>
      <c r="AF58" s="296"/>
      <c r="AG58" s="6" t="s">
        <v>386</v>
      </c>
      <c r="AH58" s="17" t="s">
        <v>23</v>
      </c>
      <c r="AI58" s="610" t="s">
        <v>590</v>
      </c>
      <c r="AJ58" s="611" t="s">
        <v>590</v>
      </c>
      <c r="AK58" s="41" t="s">
        <v>35</v>
      </c>
      <c r="AL58" s="95"/>
    </row>
    <row r="59" spans="1:38" x14ac:dyDescent="0.15">
      <c r="A59" s="1751"/>
      <c r="B59" s="320">
        <v>44338</v>
      </c>
      <c r="C59" s="1607" t="str">
        <f t="shared" si="4"/>
        <v>(土)</v>
      </c>
      <c r="D59" s="71" t="s">
        <v>522</v>
      </c>
      <c r="E59" s="1493">
        <v>0.5</v>
      </c>
      <c r="F59" s="58">
        <v>19.100000000000001</v>
      </c>
      <c r="G59" s="22">
        <v>19.7</v>
      </c>
      <c r="H59" s="61">
        <v>20.2</v>
      </c>
      <c r="I59" s="62">
        <v>6.8</v>
      </c>
      <c r="J59" s="63">
        <v>2.5</v>
      </c>
      <c r="K59" s="22">
        <v>7.23</v>
      </c>
      <c r="L59" s="61">
        <v>7.32</v>
      </c>
      <c r="M59" s="62">
        <v>18.7</v>
      </c>
      <c r="N59" s="63">
        <v>19.2</v>
      </c>
      <c r="O59" s="49" t="s">
        <v>35</v>
      </c>
      <c r="P59" s="1199" t="s">
        <v>35</v>
      </c>
      <c r="Q59" s="49" t="s">
        <v>35</v>
      </c>
      <c r="R59" s="1199" t="s">
        <v>35</v>
      </c>
      <c r="S59" s="49" t="s">
        <v>35</v>
      </c>
      <c r="T59" s="1199" t="s">
        <v>35</v>
      </c>
      <c r="U59" s="49" t="s">
        <v>35</v>
      </c>
      <c r="V59" s="1226" t="s">
        <v>35</v>
      </c>
      <c r="W59" s="62" t="s">
        <v>35</v>
      </c>
      <c r="X59" s="63" t="s">
        <v>35</v>
      </c>
      <c r="Y59" s="67" t="s">
        <v>35</v>
      </c>
      <c r="Z59" s="68" t="s">
        <v>35</v>
      </c>
      <c r="AA59" s="797" t="s">
        <v>35</v>
      </c>
      <c r="AB59" s="798" t="s">
        <v>35</v>
      </c>
      <c r="AC59" s="608">
        <v>223</v>
      </c>
      <c r="AD59" s="616">
        <v>78</v>
      </c>
      <c r="AE59" s="288"/>
      <c r="AF59" s="296"/>
      <c r="AG59" s="6" t="s">
        <v>92</v>
      </c>
      <c r="AH59" s="17" t="s">
        <v>23</v>
      </c>
      <c r="AI59" s="22">
        <v>25.7</v>
      </c>
      <c r="AJ59" s="46">
        <v>25.9</v>
      </c>
      <c r="AK59" s="35" t="s">
        <v>35</v>
      </c>
      <c r="AL59" s="96"/>
    </row>
    <row r="60" spans="1:38" x14ac:dyDescent="0.15">
      <c r="A60" s="1751"/>
      <c r="B60" s="320">
        <v>44339</v>
      </c>
      <c r="C60" s="1607" t="str">
        <f t="shared" si="4"/>
        <v>(日)</v>
      </c>
      <c r="D60" s="71" t="s">
        <v>522</v>
      </c>
      <c r="E60" s="1493">
        <v>0.5</v>
      </c>
      <c r="F60" s="58">
        <v>19.100000000000001</v>
      </c>
      <c r="G60" s="22">
        <v>18.3</v>
      </c>
      <c r="H60" s="61">
        <v>19.399999999999999</v>
      </c>
      <c r="I60" s="62">
        <v>18.2</v>
      </c>
      <c r="J60" s="63">
        <v>2.2000000000000002</v>
      </c>
      <c r="K60" s="22">
        <v>7.09</v>
      </c>
      <c r="L60" s="61">
        <v>7.26</v>
      </c>
      <c r="M60" s="62">
        <v>16.399999999999999</v>
      </c>
      <c r="N60" s="63">
        <v>18</v>
      </c>
      <c r="O60" s="49" t="s">
        <v>35</v>
      </c>
      <c r="P60" s="1199" t="s">
        <v>35</v>
      </c>
      <c r="Q60" s="49" t="s">
        <v>35</v>
      </c>
      <c r="R60" s="1199" t="s">
        <v>35</v>
      </c>
      <c r="S60" s="49" t="s">
        <v>35</v>
      </c>
      <c r="T60" s="1199" t="s">
        <v>35</v>
      </c>
      <c r="U60" s="49" t="s">
        <v>35</v>
      </c>
      <c r="V60" s="1226" t="s">
        <v>35</v>
      </c>
      <c r="W60" s="62" t="s">
        <v>35</v>
      </c>
      <c r="X60" s="63" t="s">
        <v>35</v>
      </c>
      <c r="Y60" s="67" t="s">
        <v>35</v>
      </c>
      <c r="Z60" s="68" t="s">
        <v>35</v>
      </c>
      <c r="AA60" s="797" t="s">
        <v>35</v>
      </c>
      <c r="AB60" s="798" t="s">
        <v>35</v>
      </c>
      <c r="AC60" s="608">
        <v>282</v>
      </c>
      <c r="AD60" s="616">
        <v>97</v>
      </c>
      <c r="AE60" s="288"/>
      <c r="AF60" s="296"/>
      <c r="AG60" s="6" t="s">
        <v>27</v>
      </c>
      <c r="AH60" s="17" t="s">
        <v>23</v>
      </c>
      <c r="AI60" s="22">
        <v>15.8</v>
      </c>
      <c r="AJ60" s="46">
        <v>15.3</v>
      </c>
      <c r="AK60" s="35" t="s">
        <v>35</v>
      </c>
      <c r="AL60" s="96"/>
    </row>
    <row r="61" spans="1:38" x14ac:dyDescent="0.15">
      <c r="A61" s="1751"/>
      <c r="B61" s="320">
        <v>44340</v>
      </c>
      <c r="C61" s="1607" t="str">
        <f t="shared" si="4"/>
        <v>(月)</v>
      </c>
      <c r="D61" s="71" t="s">
        <v>566</v>
      </c>
      <c r="E61" s="1493" t="s">
        <v>35</v>
      </c>
      <c r="F61" s="58">
        <v>22.3</v>
      </c>
      <c r="G61" s="22">
        <v>19.3</v>
      </c>
      <c r="H61" s="61">
        <v>19.3</v>
      </c>
      <c r="I61" s="62">
        <v>10.6</v>
      </c>
      <c r="J61" s="63">
        <v>2.6</v>
      </c>
      <c r="K61" s="22">
        <v>7.01</v>
      </c>
      <c r="L61" s="61">
        <v>7.17</v>
      </c>
      <c r="M61" s="62">
        <v>15.9</v>
      </c>
      <c r="N61" s="63">
        <v>17.5</v>
      </c>
      <c r="O61" s="49" t="s">
        <v>35</v>
      </c>
      <c r="P61" s="1199">
        <v>26.2</v>
      </c>
      <c r="Q61" s="49" t="s">
        <v>35</v>
      </c>
      <c r="R61" s="1199">
        <v>51.5</v>
      </c>
      <c r="S61" s="49" t="s">
        <v>35</v>
      </c>
      <c r="T61" s="1199" t="s">
        <v>35</v>
      </c>
      <c r="U61" s="49" t="s">
        <v>35</v>
      </c>
      <c r="V61" s="1226" t="s">
        <v>35</v>
      </c>
      <c r="W61" s="62" t="s">
        <v>35</v>
      </c>
      <c r="X61" s="63">
        <v>16.7</v>
      </c>
      <c r="Y61" s="67" t="s">
        <v>35</v>
      </c>
      <c r="Z61" s="68">
        <v>130</v>
      </c>
      <c r="AA61" s="797" t="s">
        <v>35</v>
      </c>
      <c r="AB61" s="798">
        <v>0.15</v>
      </c>
      <c r="AC61" s="608">
        <v>368</v>
      </c>
      <c r="AD61" s="616">
        <v>82</v>
      </c>
      <c r="AE61" s="288"/>
      <c r="AF61" s="296"/>
      <c r="AG61" s="6" t="s">
        <v>374</v>
      </c>
      <c r="AH61" s="17" t="s">
        <v>379</v>
      </c>
      <c r="AI61" s="22">
        <v>4.2</v>
      </c>
      <c r="AJ61" s="46">
        <v>3.7</v>
      </c>
      <c r="AK61" s="42" t="s">
        <v>35</v>
      </c>
      <c r="AL61" s="98"/>
    </row>
    <row r="62" spans="1:38" x14ac:dyDescent="0.15">
      <c r="A62" s="1751"/>
      <c r="B62" s="320">
        <v>44341</v>
      </c>
      <c r="C62" s="1607" t="str">
        <f t="shared" si="4"/>
        <v>(火)</v>
      </c>
      <c r="D62" s="71" t="s">
        <v>566</v>
      </c>
      <c r="E62" s="1493" t="s">
        <v>35</v>
      </c>
      <c r="F62" s="58">
        <v>24.2</v>
      </c>
      <c r="G62" s="22">
        <v>19.8</v>
      </c>
      <c r="H62" s="61">
        <v>19.899999999999999</v>
      </c>
      <c r="I62" s="62">
        <v>7.3</v>
      </c>
      <c r="J62" s="63">
        <v>2.8</v>
      </c>
      <c r="K62" s="22">
        <v>7.02</v>
      </c>
      <c r="L62" s="61">
        <v>7.12</v>
      </c>
      <c r="M62" s="62">
        <v>16.399999999999999</v>
      </c>
      <c r="N62" s="63">
        <v>17.5</v>
      </c>
      <c r="O62" s="49" t="s">
        <v>35</v>
      </c>
      <c r="P62" s="1199">
        <v>24.3</v>
      </c>
      <c r="Q62" s="49" t="s">
        <v>35</v>
      </c>
      <c r="R62" s="1199">
        <v>48.1</v>
      </c>
      <c r="S62" s="49" t="s">
        <v>35</v>
      </c>
      <c r="T62" s="1199" t="s">
        <v>35</v>
      </c>
      <c r="U62" s="49" t="s">
        <v>35</v>
      </c>
      <c r="V62" s="1226" t="s">
        <v>35</v>
      </c>
      <c r="W62" s="62" t="s">
        <v>35</v>
      </c>
      <c r="X62" s="63">
        <v>18.399999999999999</v>
      </c>
      <c r="Y62" s="67" t="s">
        <v>35</v>
      </c>
      <c r="Z62" s="68">
        <v>134</v>
      </c>
      <c r="AA62" s="797" t="s">
        <v>35</v>
      </c>
      <c r="AB62" s="798">
        <v>0.17</v>
      </c>
      <c r="AC62" s="608">
        <v>377</v>
      </c>
      <c r="AD62" s="616">
        <v>58</v>
      </c>
      <c r="AE62" s="288"/>
      <c r="AF62" s="296"/>
      <c r="AG62" s="6" t="s">
        <v>387</v>
      </c>
      <c r="AH62" s="17" t="s">
        <v>23</v>
      </c>
      <c r="AI62" s="49">
        <v>7.1</v>
      </c>
      <c r="AJ62" s="50">
        <v>4.8</v>
      </c>
      <c r="AK62" s="42" t="s">
        <v>35</v>
      </c>
      <c r="AL62" s="98"/>
    </row>
    <row r="63" spans="1:38" x14ac:dyDescent="0.15">
      <c r="A63" s="1751"/>
      <c r="B63" s="320">
        <v>44342</v>
      </c>
      <c r="C63" s="1607" t="str">
        <f t="shared" si="4"/>
        <v>(水)</v>
      </c>
      <c r="D63" s="71" t="s">
        <v>566</v>
      </c>
      <c r="E63" s="1493" t="s">
        <v>35</v>
      </c>
      <c r="F63" s="58">
        <v>22.2</v>
      </c>
      <c r="G63" s="22">
        <v>21.1</v>
      </c>
      <c r="H63" s="61">
        <v>21</v>
      </c>
      <c r="I63" s="62">
        <v>3.7</v>
      </c>
      <c r="J63" s="63">
        <v>2.8</v>
      </c>
      <c r="K63" s="22">
        <v>7.05</v>
      </c>
      <c r="L63" s="61">
        <v>7.14</v>
      </c>
      <c r="M63" s="62">
        <v>15.4</v>
      </c>
      <c r="N63" s="63">
        <v>15.9</v>
      </c>
      <c r="O63" s="49" t="s">
        <v>35</v>
      </c>
      <c r="P63" s="1199">
        <v>23.8</v>
      </c>
      <c r="Q63" s="49" t="s">
        <v>35</v>
      </c>
      <c r="R63" s="1199">
        <v>45.7</v>
      </c>
      <c r="S63" s="49" t="s">
        <v>35</v>
      </c>
      <c r="T63" s="1199" t="s">
        <v>35</v>
      </c>
      <c r="U63" s="49" t="s">
        <v>35</v>
      </c>
      <c r="V63" s="1226" t="s">
        <v>35</v>
      </c>
      <c r="W63" s="62" t="s">
        <v>35</v>
      </c>
      <c r="X63" s="63">
        <v>15.2</v>
      </c>
      <c r="Y63" s="67" t="s">
        <v>35</v>
      </c>
      <c r="Z63" s="68">
        <v>120</v>
      </c>
      <c r="AA63" s="797" t="s">
        <v>35</v>
      </c>
      <c r="AB63" s="798">
        <v>0.14000000000000001</v>
      </c>
      <c r="AC63" s="608">
        <v>325</v>
      </c>
      <c r="AD63" s="616">
        <v>45</v>
      </c>
      <c r="AE63" s="288"/>
      <c r="AF63" s="296"/>
      <c r="AG63" s="18"/>
      <c r="AH63" s="8"/>
      <c r="AI63" s="19"/>
      <c r="AJ63" s="7"/>
      <c r="AK63" s="7"/>
      <c r="AL63" s="8"/>
    </row>
    <row r="64" spans="1:38" x14ac:dyDescent="0.15">
      <c r="A64" s="1751"/>
      <c r="B64" s="320">
        <v>44343</v>
      </c>
      <c r="C64" s="1607" t="str">
        <f t="shared" si="4"/>
        <v>(木)</v>
      </c>
      <c r="D64" s="71" t="s">
        <v>579</v>
      </c>
      <c r="E64" s="1493">
        <v>26</v>
      </c>
      <c r="F64" s="58">
        <v>17.899999999999999</v>
      </c>
      <c r="G64" s="22">
        <v>21.4</v>
      </c>
      <c r="H64" s="61">
        <v>21.5</v>
      </c>
      <c r="I64" s="62">
        <v>4</v>
      </c>
      <c r="J64" s="63">
        <v>2.8</v>
      </c>
      <c r="K64" s="22">
        <v>7.13</v>
      </c>
      <c r="L64" s="61">
        <v>7.15</v>
      </c>
      <c r="M64" s="62">
        <v>15.2</v>
      </c>
      <c r="N64" s="63">
        <v>15.7</v>
      </c>
      <c r="O64" s="49" t="s">
        <v>35</v>
      </c>
      <c r="P64" s="1199">
        <v>25</v>
      </c>
      <c r="Q64" s="49" t="s">
        <v>35</v>
      </c>
      <c r="R64" s="1199">
        <v>46.5</v>
      </c>
      <c r="S64" s="49" t="s">
        <v>35</v>
      </c>
      <c r="T64" s="1199" t="s">
        <v>35</v>
      </c>
      <c r="U64" s="49" t="s">
        <v>35</v>
      </c>
      <c r="V64" s="1226" t="s">
        <v>35</v>
      </c>
      <c r="W64" s="62" t="s">
        <v>35</v>
      </c>
      <c r="X64" s="63">
        <v>14</v>
      </c>
      <c r="Y64" s="67" t="s">
        <v>35</v>
      </c>
      <c r="Z64" s="68">
        <v>114</v>
      </c>
      <c r="AA64" s="797" t="s">
        <v>35</v>
      </c>
      <c r="AB64" s="798">
        <v>0.13</v>
      </c>
      <c r="AC64" s="608" t="s">
        <v>35</v>
      </c>
      <c r="AD64" s="616">
        <v>39</v>
      </c>
      <c r="AE64" s="288"/>
      <c r="AF64" s="296"/>
      <c r="AG64" s="18"/>
      <c r="AH64" s="8"/>
      <c r="AI64" s="19"/>
      <c r="AJ64" s="7"/>
      <c r="AK64" s="7"/>
      <c r="AL64" s="8"/>
    </row>
    <row r="65" spans="1:38" x14ac:dyDescent="0.15">
      <c r="A65" s="1751"/>
      <c r="B65" s="320">
        <v>44344</v>
      </c>
      <c r="C65" s="1607" t="str">
        <f t="shared" si="4"/>
        <v>(金)</v>
      </c>
      <c r="D65" s="71" t="s">
        <v>522</v>
      </c>
      <c r="E65" s="1493" t="s">
        <v>35</v>
      </c>
      <c r="F65" s="58">
        <v>21.6</v>
      </c>
      <c r="G65" s="22">
        <v>21.4</v>
      </c>
      <c r="H65" s="61">
        <v>21.4</v>
      </c>
      <c r="I65" s="62">
        <v>4.5999999999999996</v>
      </c>
      <c r="J65" s="63">
        <v>3</v>
      </c>
      <c r="K65" s="22">
        <v>7.08</v>
      </c>
      <c r="L65" s="61">
        <v>7.15</v>
      </c>
      <c r="M65" s="62">
        <v>16.600000000000001</v>
      </c>
      <c r="N65" s="63">
        <v>16</v>
      </c>
      <c r="O65" s="49" t="s">
        <v>35</v>
      </c>
      <c r="P65" s="1199">
        <v>26.6</v>
      </c>
      <c r="Q65" s="49" t="s">
        <v>35</v>
      </c>
      <c r="R65" s="1199">
        <v>48.5</v>
      </c>
      <c r="S65" s="49" t="s">
        <v>35</v>
      </c>
      <c r="T65" s="1199" t="s">
        <v>35</v>
      </c>
      <c r="U65" s="49" t="s">
        <v>35</v>
      </c>
      <c r="V65" s="1226" t="s">
        <v>35</v>
      </c>
      <c r="W65" s="62" t="s">
        <v>35</v>
      </c>
      <c r="X65" s="63">
        <v>13.3</v>
      </c>
      <c r="Y65" s="67" t="s">
        <v>35</v>
      </c>
      <c r="Z65" s="68">
        <v>118</v>
      </c>
      <c r="AA65" s="797" t="s">
        <v>35</v>
      </c>
      <c r="AB65" s="798">
        <v>0.12</v>
      </c>
      <c r="AC65" s="608">
        <v>247</v>
      </c>
      <c r="AD65" s="616">
        <v>89</v>
      </c>
      <c r="AE65" s="288"/>
      <c r="AF65" s="296"/>
      <c r="AG65" s="20"/>
      <c r="AH65" s="3"/>
      <c r="AI65" s="21"/>
      <c r="AJ65" s="9"/>
      <c r="AK65" s="9"/>
      <c r="AL65" s="3"/>
    </row>
    <row r="66" spans="1:38" x14ac:dyDescent="0.15">
      <c r="A66" s="1751"/>
      <c r="B66" s="320">
        <v>44345</v>
      </c>
      <c r="C66" s="1607" t="str">
        <f t="shared" si="4"/>
        <v>(土)</v>
      </c>
      <c r="D66" s="71" t="s">
        <v>522</v>
      </c>
      <c r="E66" s="1493" t="s">
        <v>35</v>
      </c>
      <c r="F66" s="58">
        <v>22.2</v>
      </c>
      <c r="G66" s="22">
        <v>20.399999999999999</v>
      </c>
      <c r="H66" s="61">
        <v>20.9</v>
      </c>
      <c r="I66" s="62">
        <v>7.7</v>
      </c>
      <c r="J66" s="63">
        <v>2</v>
      </c>
      <c r="K66" s="22">
        <v>7.08</v>
      </c>
      <c r="L66" s="61">
        <v>7.09</v>
      </c>
      <c r="M66" s="62">
        <v>18.899999999999999</v>
      </c>
      <c r="N66" s="63">
        <v>20.3</v>
      </c>
      <c r="O66" s="49" t="s">
        <v>35</v>
      </c>
      <c r="P66" s="1199" t="s">
        <v>35</v>
      </c>
      <c r="Q66" s="49" t="s">
        <v>35</v>
      </c>
      <c r="R66" s="1199" t="s">
        <v>35</v>
      </c>
      <c r="S66" s="49" t="s">
        <v>35</v>
      </c>
      <c r="T66" s="1199" t="s">
        <v>35</v>
      </c>
      <c r="U66" s="49" t="s">
        <v>35</v>
      </c>
      <c r="V66" s="1226" t="s">
        <v>35</v>
      </c>
      <c r="W66" s="62" t="s">
        <v>35</v>
      </c>
      <c r="X66" s="63" t="s">
        <v>35</v>
      </c>
      <c r="Y66" s="67" t="s">
        <v>35</v>
      </c>
      <c r="Z66" s="68" t="s">
        <v>35</v>
      </c>
      <c r="AA66" s="797" t="s">
        <v>35</v>
      </c>
      <c r="AB66" s="798" t="s">
        <v>35</v>
      </c>
      <c r="AC66" s="608">
        <v>522</v>
      </c>
      <c r="AD66" s="616">
        <v>82</v>
      </c>
      <c r="AE66" s="288"/>
      <c r="AF66" s="296"/>
      <c r="AG66" s="28" t="s">
        <v>376</v>
      </c>
      <c r="AH66" s="2" t="s">
        <v>35</v>
      </c>
      <c r="AI66" s="2" t="s">
        <v>35</v>
      </c>
      <c r="AJ66" s="2" t="s">
        <v>35</v>
      </c>
      <c r="AK66" s="2" t="s">
        <v>35</v>
      </c>
      <c r="AL66" s="99" t="s">
        <v>35</v>
      </c>
    </row>
    <row r="67" spans="1:38" x14ac:dyDescent="0.15">
      <c r="A67" s="1751"/>
      <c r="B67" s="320">
        <v>44346</v>
      </c>
      <c r="C67" s="1607" t="str">
        <f t="shared" si="4"/>
        <v>(日)</v>
      </c>
      <c r="D67" s="71" t="s">
        <v>522</v>
      </c>
      <c r="E67" s="1493">
        <v>1</v>
      </c>
      <c r="F67" s="58">
        <v>21.9</v>
      </c>
      <c r="G67" s="22">
        <v>19.899999999999999</v>
      </c>
      <c r="H67" s="61">
        <v>20.6</v>
      </c>
      <c r="I67" s="62">
        <v>5.9</v>
      </c>
      <c r="J67" s="63">
        <v>2.2000000000000002</v>
      </c>
      <c r="K67" s="22">
        <v>7.13</v>
      </c>
      <c r="L67" s="61">
        <v>7.13</v>
      </c>
      <c r="M67" s="62">
        <v>17.3</v>
      </c>
      <c r="N67" s="63">
        <v>18.399999999999999</v>
      </c>
      <c r="O67" s="49" t="s">
        <v>35</v>
      </c>
      <c r="P67" s="1199" t="s">
        <v>35</v>
      </c>
      <c r="Q67" s="49" t="s">
        <v>35</v>
      </c>
      <c r="R67" s="1199" t="s">
        <v>35</v>
      </c>
      <c r="S67" s="49" t="s">
        <v>35</v>
      </c>
      <c r="T67" s="1199" t="s">
        <v>35</v>
      </c>
      <c r="U67" s="49" t="s">
        <v>35</v>
      </c>
      <c r="V67" s="1226" t="s">
        <v>35</v>
      </c>
      <c r="W67" s="62" t="s">
        <v>35</v>
      </c>
      <c r="X67" s="63" t="s">
        <v>35</v>
      </c>
      <c r="Y67" s="67" t="s">
        <v>35</v>
      </c>
      <c r="Z67" s="68" t="s">
        <v>35</v>
      </c>
      <c r="AA67" s="797" t="s">
        <v>35</v>
      </c>
      <c r="AB67" s="798" t="s">
        <v>35</v>
      </c>
      <c r="AC67" s="608">
        <v>513</v>
      </c>
      <c r="AD67" s="616">
        <v>47</v>
      </c>
      <c r="AE67" s="288"/>
      <c r="AF67" s="296"/>
      <c r="AG67" s="10" t="s">
        <v>35</v>
      </c>
      <c r="AH67" s="2" t="s">
        <v>35</v>
      </c>
      <c r="AI67" s="2" t="s">
        <v>35</v>
      </c>
      <c r="AJ67" s="2" t="s">
        <v>35</v>
      </c>
      <c r="AK67" s="2" t="s">
        <v>35</v>
      </c>
      <c r="AL67" s="99" t="s">
        <v>35</v>
      </c>
    </row>
    <row r="68" spans="1:38" x14ac:dyDescent="0.15">
      <c r="A68" s="1751"/>
      <c r="B68" s="204">
        <v>44347</v>
      </c>
      <c r="C68" s="1607" t="str">
        <f t="shared" si="4"/>
        <v>(月)</v>
      </c>
      <c r="D68" s="168" t="s">
        <v>522</v>
      </c>
      <c r="E68" s="1498">
        <v>10</v>
      </c>
      <c r="F68" s="169">
        <v>22.2</v>
      </c>
      <c r="G68" s="170">
        <v>20.100000000000001</v>
      </c>
      <c r="H68" s="167">
        <v>20.3</v>
      </c>
      <c r="I68" s="171">
        <v>4.9000000000000004</v>
      </c>
      <c r="J68" s="172">
        <v>1.7</v>
      </c>
      <c r="K68" s="170">
        <v>7.11</v>
      </c>
      <c r="L68" s="167">
        <v>7.09</v>
      </c>
      <c r="M68" s="171">
        <v>17.2</v>
      </c>
      <c r="N68" s="172">
        <v>17.399999999999999</v>
      </c>
      <c r="O68" s="1206" t="s">
        <v>35</v>
      </c>
      <c r="P68" s="1207">
        <v>24.5</v>
      </c>
      <c r="Q68" s="1206" t="s">
        <v>35</v>
      </c>
      <c r="R68" s="1207">
        <v>52.5</v>
      </c>
      <c r="S68" s="1206" t="s">
        <v>35</v>
      </c>
      <c r="T68" s="1207" t="s">
        <v>35</v>
      </c>
      <c r="U68" s="1206" t="s">
        <v>35</v>
      </c>
      <c r="V68" s="1227" t="s">
        <v>35</v>
      </c>
      <c r="W68" s="171" t="s">
        <v>35</v>
      </c>
      <c r="X68" s="172">
        <v>16.2</v>
      </c>
      <c r="Y68" s="175" t="s">
        <v>35</v>
      </c>
      <c r="Z68" s="176">
        <v>128</v>
      </c>
      <c r="AA68" s="805" t="s">
        <v>35</v>
      </c>
      <c r="AB68" s="806">
        <v>0.09</v>
      </c>
      <c r="AC68" s="646">
        <v>457</v>
      </c>
      <c r="AD68" s="617">
        <v>44</v>
      </c>
      <c r="AE68" s="288"/>
      <c r="AF68" s="296"/>
      <c r="AG68" s="10" t="s">
        <v>35</v>
      </c>
      <c r="AH68" s="2" t="s">
        <v>35</v>
      </c>
      <c r="AI68" s="2" t="s">
        <v>35</v>
      </c>
      <c r="AJ68" s="2" t="s">
        <v>35</v>
      </c>
      <c r="AK68" s="2" t="s">
        <v>35</v>
      </c>
      <c r="AL68" s="99" t="s">
        <v>35</v>
      </c>
    </row>
    <row r="69" spans="1:38" s="1" customFormat="1" ht="13.5" customHeight="1" x14ac:dyDescent="0.15">
      <c r="A69" s="1751"/>
      <c r="B69" s="1743" t="s">
        <v>388</v>
      </c>
      <c r="C69" s="1744"/>
      <c r="D69" s="374"/>
      <c r="E69" s="1494">
        <f>MAX(E38:E68)</f>
        <v>26</v>
      </c>
      <c r="F69" s="335">
        <f t="shared" ref="F69:AD69" si="5">IF(COUNT(F38:F68)=0,"",MAX(F38:F68))</f>
        <v>24.2</v>
      </c>
      <c r="G69" s="336">
        <f t="shared" si="5"/>
        <v>21.4</v>
      </c>
      <c r="H69" s="337">
        <f t="shared" si="5"/>
        <v>21.5</v>
      </c>
      <c r="I69" s="338">
        <f t="shared" si="5"/>
        <v>18.2</v>
      </c>
      <c r="J69" s="339">
        <f t="shared" si="5"/>
        <v>3.4</v>
      </c>
      <c r="K69" s="336">
        <f t="shared" si="5"/>
        <v>8.06</v>
      </c>
      <c r="L69" s="337">
        <f t="shared" si="5"/>
        <v>7.73</v>
      </c>
      <c r="M69" s="338">
        <f t="shared" si="5"/>
        <v>22.5</v>
      </c>
      <c r="N69" s="339">
        <f t="shared" si="5"/>
        <v>22.2</v>
      </c>
      <c r="O69" s="1200">
        <f t="shared" si="5"/>
        <v>34</v>
      </c>
      <c r="P69" s="1208">
        <f t="shared" si="5"/>
        <v>39.200000000000003</v>
      </c>
      <c r="Q69" s="1200">
        <f t="shared" si="5"/>
        <v>57.1</v>
      </c>
      <c r="R69" s="1208">
        <f t="shared" si="5"/>
        <v>64.099999999999994</v>
      </c>
      <c r="S69" s="1200">
        <f t="shared" si="5"/>
        <v>40.1</v>
      </c>
      <c r="T69" s="1208">
        <f t="shared" si="5"/>
        <v>40.5</v>
      </c>
      <c r="U69" s="1200">
        <f t="shared" si="5"/>
        <v>17</v>
      </c>
      <c r="V69" s="1208">
        <f t="shared" si="5"/>
        <v>18</v>
      </c>
      <c r="W69" s="338">
        <f t="shared" si="5"/>
        <v>18.2</v>
      </c>
      <c r="X69" s="540">
        <f t="shared" si="5"/>
        <v>21.9</v>
      </c>
      <c r="Y69" s="596">
        <f t="shared" si="5"/>
        <v>140</v>
      </c>
      <c r="Z69" s="597">
        <f t="shared" si="5"/>
        <v>152</v>
      </c>
      <c r="AA69" s="799">
        <f t="shared" si="5"/>
        <v>0.2</v>
      </c>
      <c r="AB69" s="800">
        <f t="shared" si="5"/>
        <v>0.17</v>
      </c>
      <c r="AC69" s="651">
        <f t="shared" si="5"/>
        <v>1566</v>
      </c>
      <c r="AD69" s="538">
        <f t="shared" si="5"/>
        <v>103</v>
      </c>
      <c r="AE69" s="411"/>
      <c r="AF69" s="382"/>
      <c r="AG69" s="10" t="s">
        <v>35</v>
      </c>
      <c r="AH69" s="2" t="s">
        <v>35</v>
      </c>
      <c r="AI69" s="2" t="s">
        <v>35</v>
      </c>
      <c r="AJ69" s="2" t="s">
        <v>35</v>
      </c>
      <c r="AK69" s="2" t="s">
        <v>35</v>
      </c>
      <c r="AL69" s="99" t="s">
        <v>35</v>
      </c>
    </row>
    <row r="70" spans="1:38" s="1" customFormat="1" ht="13.5" customHeight="1" x14ac:dyDescent="0.15">
      <c r="A70" s="1751"/>
      <c r="B70" s="1735" t="s">
        <v>389</v>
      </c>
      <c r="C70" s="1736"/>
      <c r="D70" s="376"/>
      <c r="E70" s="1503"/>
      <c r="F70" s="340">
        <f t="shared" ref="F70:AD70" si="6">IF(COUNT(F38:F68)=0,"",MIN(F38:F68))</f>
        <v>16.7</v>
      </c>
      <c r="G70" s="341">
        <f t="shared" si="6"/>
        <v>16.2</v>
      </c>
      <c r="H70" s="342">
        <f t="shared" si="6"/>
        <v>16.899999999999999</v>
      </c>
      <c r="I70" s="343">
        <f t="shared" si="6"/>
        <v>1.2</v>
      </c>
      <c r="J70" s="344">
        <f t="shared" si="6"/>
        <v>1.7</v>
      </c>
      <c r="K70" s="341">
        <f t="shared" si="6"/>
        <v>7.01</v>
      </c>
      <c r="L70" s="342">
        <f t="shared" si="6"/>
        <v>7.09</v>
      </c>
      <c r="M70" s="343">
        <f t="shared" si="6"/>
        <v>12.9</v>
      </c>
      <c r="N70" s="344">
        <f t="shared" si="6"/>
        <v>13.2</v>
      </c>
      <c r="O70" s="1202">
        <f t="shared" si="6"/>
        <v>34</v>
      </c>
      <c r="P70" s="1209">
        <f t="shared" si="6"/>
        <v>23.8</v>
      </c>
      <c r="Q70" s="1202">
        <f t="shared" si="6"/>
        <v>57.1</v>
      </c>
      <c r="R70" s="1209">
        <f t="shared" si="6"/>
        <v>41.1</v>
      </c>
      <c r="S70" s="1202">
        <f t="shared" si="6"/>
        <v>40.1</v>
      </c>
      <c r="T70" s="1209">
        <f t="shared" si="6"/>
        <v>40.5</v>
      </c>
      <c r="U70" s="1202">
        <f t="shared" si="6"/>
        <v>17</v>
      </c>
      <c r="V70" s="1209">
        <f t="shared" si="6"/>
        <v>18</v>
      </c>
      <c r="W70" s="343">
        <f t="shared" si="6"/>
        <v>18.2</v>
      </c>
      <c r="X70" s="653">
        <f t="shared" si="6"/>
        <v>11.6</v>
      </c>
      <c r="Y70" s="600">
        <f t="shared" si="6"/>
        <v>140</v>
      </c>
      <c r="Z70" s="601">
        <f t="shared" si="6"/>
        <v>102</v>
      </c>
      <c r="AA70" s="801">
        <f t="shared" si="6"/>
        <v>0.2</v>
      </c>
      <c r="AB70" s="802">
        <f t="shared" si="6"/>
        <v>0.06</v>
      </c>
      <c r="AC70" s="1593"/>
      <c r="AD70" s="539">
        <f t="shared" si="6"/>
        <v>27</v>
      </c>
      <c r="AE70" s="411"/>
      <c r="AF70" s="382"/>
      <c r="AG70" s="10" t="s">
        <v>35</v>
      </c>
      <c r="AH70" s="2" t="s">
        <v>35</v>
      </c>
      <c r="AI70" s="2" t="s">
        <v>35</v>
      </c>
      <c r="AJ70" s="2" t="s">
        <v>35</v>
      </c>
      <c r="AK70" s="2" t="s">
        <v>35</v>
      </c>
      <c r="AL70" s="99" t="s">
        <v>35</v>
      </c>
    </row>
    <row r="71" spans="1:38" s="1" customFormat="1" ht="13.5" customHeight="1" x14ac:dyDescent="0.15">
      <c r="A71" s="1751"/>
      <c r="B71" s="1735" t="s">
        <v>390</v>
      </c>
      <c r="C71" s="1736"/>
      <c r="D71" s="376"/>
      <c r="E71" s="1496"/>
      <c r="F71" s="541">
        <f t="shared" ref="F71:AD71" si="7">IF(COUNT(F38:F68)=0,"",AVERAGE(F38:F68))</f>
        <v>20.490322580645163</v>
      </c>
      <c r="G71" s="542">
        <f t="shared" si="7"/>
        <v>19.477419354838712</v>
      </c>
      <c r="H71" s="543">
        <f t="shared" si="7"/>
        <v>19.687096774193542</v>
      </c>
      <c r="I71" s="544">
        <f t="shared" si="7"/>
        <v>5.9322580645161285</v>
      </c>
      <c r="J71" s="545">
        <f t="shared" si="7"/>
        <v>2.5</v>
      </c>
      <c r="K71" s="542">
        <f t="shared" si="7"/>
        <v>7.2977419354838728</v>
      </c>
      <c r="L71" s="543">
        <f t="shared" si="7"/>
        <v>7.3722580645161289</v>
      </c>
      <c r="M71" s="544">
        <f t="shared" si="7"/>
        <v>17.2</v>
      </c>
      <c r="N71" s="545">
        <f t="shared" si="7"/>
        <v>17.480645161290322</v>
      </c>
      <c r="O71" s="1210">
        <f t="shared" si="7"/>
        <v>34</v>
      </c>
      <c r="P71" s="1211">
        <f t="shared" si="7"/>
        <v>29.372222222222224</v>
      </c>
      <c r="Q71" s="1210">
        <f t="shared" si="7"/>
        <v>57.1</v>
      </c>
      <c r="R71" s="1211">
        <f t="shared" si="7"/>
        <v>52.222222222222229</v>
      </c>
      <c r="S71" s="1210">
        <f t="shared" si="7"/>
        <v>40.1</v>
      </c>
      <c r="T71" s="1211">
        <f t="shared" si="7"/>
        <v>40.5</v>
      </c>
      <c r="U71" s="1210">
        <f t="shared" si="7"/>
        <v>17</v>
      </c>
      <c r="V71" s="1211">
        <f t="shared" si="7"/>
        <v>18</v>
      </c>
      <c r="W71" s="1255">
        <f t="shared" si="7"/>
        <v>18.2</v>
      </c>
      <c r="X71" s="658">
        <f t="shared" si="7"/>
        <v>16.944444444444443</v>
      </c>
      <c r="Y71" s="643">
        <f t="shared" si="7"/>
        <v>140</v>
      </c>
      <c r="Z71" s="644">
        <f t="shared" si="7"/>
        <v>130.38888888888889</v>
      </c>
      <c r="AA71" s="807">
        <f t="shared" si="7"/>
        <v>0.2</v>
      </c>
      <c r="AB71" s="808">
        <f t="shared" si="7"/>
        <v>0.1088888888888889</v>
      </c>
      <c r="AC71" s="1617"/>
      <c r="AD71" s="652">
        <f t="shared" si="7"/>
        <v>54.903225806451616</v>
      </c>
      <c r="AE71" s="411"/>
      <c r="AF71" s="382"/>
      <c r="AG71" s="10" t="s">
        <v>35</v>
      </c>
      <c r="AH71" s="2" t="s">
        <v>35</v>
      </c>
      <c r="AI71" s="2" t="s">
        <v>35</v>
      </c>
      <c r="AJ71" s="2" t="s">
        <v>35</v>
      </c>
      <c r="AK71" s="2" t="s">
        <v>35</v>
      </c>
      <c r="AL71" s="99" t="s">
        <v>35</v>
      </c>
    </row>
    <row r="72" spans="1:38" s="1" customFormat="1" ht="13.5" customHeight="1" x14ac:dyDescent="0.15">
      <c r="A72" s="1752"/>
      <c r="B72" s="1735" t="s">
        <v>391</v>
      </c>
      <c r="C72" s="1736"/>
      <c r="D72" s="376"/>
      <c r="E72" s="1497">
        <f>SUM(E38:E68)</f>
        <v>74</v>
      </c>
      <c r="F72" s="563"/>
      <c r="G72" s="563"/>
      <c r="H72" s="561"/>
      <c r="I72" s="563"/>
      <c r="J72" s="561"/>
      <c r="K72" s="1241"/>
      <c r="L72" s="1242"/>
      <c r="M72" s="1247"/>
      <c r="N72" s="1248"/>
      <c r="O72" s="1205"/>
      <c r="P72" s="1212"/>
      <c r="Q72" s="1223"/>
      <c r="R72" s="1212"/>
      <c r="S72" s="1204"/>
      <c r="T72" s="1205"/>
      <c r="U72" s="1204"/>
      <c r="V72" s="1222"/>
      <c r="W72" s="1256"/>
      <c r="X72" s="1257"/>
      <c r="Y72" s="592"/>
      <c r="Z72" s="657"/>
      <c r="AA72" s="809"/>
      <c r="AB72" s="810"/>
      <c r="AC72" s="648">
        <f>SUM(AC38:AC68)</f>
        <v>11344.5</v>
      </c>
      <c r="AD72" s="649"/>
      <c r="AE72" s="411"/>
      <c r="AF72" s="382"/>
      <c r="AG72" s="205"/>
      <c r="AH72" s="207"/>
      <c r="AI72" s="207"/>
      <c r="AJ72" s="207"/>
      <c r="AK72" s="207"/>
      <c r="AL72" s="206"/>
    </row>
    <row r="73" spans="1:38" ht="13.5" customHeight="1" x14ac:dyDescent="0.15">
      <c r="A73" s="1750" t="s">
        <v>264</v>
      </c>
      <c r="B73" s="309">
        <v>44348</v>
      </c>
      <c r="C73" s="856" t="str">
        <f>IF(B73="","",IF(WEEKDAY(B73)=1,"(日)",IF(WEEKDAY(B73)=2,"(月)",IF(WEEKDAY(B73)=3,"(火)",IF(WEEKDAY(B73)=4,"(水)",IF(WEEKDAY(B73)=5,"(木)",IF(WEEKDAY(B73)=6,"(金)","(土)")))))))</f>
        <v>(火)</v>
      </c>
      <c r="D73" s="626" t="s">
        <v>566</v>
      </c>
      <c r="E73" s="1492"/>
      <c r="F73" s="57">
        <v>20.6</v>
      </c>
      <c r="G73" s="59">
        <v>21</v>
      </c>
      <c r="H73" s="54">
        <v>21</v>
      </c>
      <c r="I73" s="53">
        <v>4.3</v>
      </c>
      <c r="J73" s="60">
        <v>1.8</v>
      </c>
      <c r="K73" s="59">
        <v>7.2</v>
      </c>
      <c r="L73" s="60">
        <v>7.15</v>
      </c>
      <c r="M73" s="53">
        <v>17.3</v>
      </c>
      <c r="N73" s="54">
        <v>17.7</v>
      </c>
      <c r="O73" s="1197"/>
      <c r="P73" s="1198">
        <v>24.9</v>
      </c>
      <c r="Q73" s="1197"/>
      <c r="R73" s="1198">
        <v>52.5</v>
      </c>
      <c r="S73" s="1197"/>
      <c r="T73" s="1198"/>
      <c r="U73" s="1197"/>
      <c r="V73" s="1228"/>
      <c r="W73" s="53"/>
      <c r="X73" s="54">
        <v>16.100000000000001</v>
      </c>
      <c r="Y73" s="55"/>
      <c r="Z73" s="56">
        <v>134</v>
      </c>
      <c r="AA73" s="795"/>
      <c r="AB73" s="796">
        <v>0.09</v>
      </c>
      <c r="AC73" s="606">
        <v>363</v>
      </c>
      <c r="AD73" s="302">
        <v>34</v>
      </c>
      <c r="AE73" s="288"/>
      <c r="AF73" s="296"/>
      <c r="AG73" s="208">
        <v>44357</v>
      </c>
      <c r="AH73" s="128" t="s">
        <v>3</v>
      </c>
      <c r="AI73" s="129">
        <v>24.2</v>
      </c>
      <c r="AJ73" s="130" t="s">
        <v>20</v>
      </c>
      <c r="AK73" s="131"/>
      <c r="AL73" s="132"/>
    </row>
    <row r="74" spans="1:38" x14ac:dyDescent="0.15">
      <c r="A74" s="1751"/>
      <c r="B74" s="310">
        <v>44349</v>
      </c>
      <c r="C74" s="1607" t="str">
        <f>IF(B74="","",IF(WEEKDAY(B74)=1,"(日)",IF(WEEKDAY(B74)=2,"(月)",IF(WEEKDAY(B74)=3,"(火)",IF(WEEKDAY(B74)=4,"(水)",IF(WEEKDAY(B74)=5,"(木)",IF(WEEKDAY(B74)=6,"(金)","(土)")))))))</f>
        <v>(水)</v>
      </c>
      <c r="D74" s="627" t="s">
        <v>522</v>
      </c>
      <c r="E74" s="1493"/>
      <c r="F74" s="58">
        <v>23.4</v>
      </c>
      <c r="G74" s="22">
        <v>22.3</v>
      </c>
      <c r="H74" s="63">
        <v>21.8</v>
      </c>
      <c r="I74" s="62">
        <v>8.1</v>
      </c>
      <c r="J74" s="61">
        <v>2.7</v>
      </c>
      <c r="K74" s="22">
        <v>7.33</v>
      </c>
      <c r="L74" s="61">
        <v>7.34</v>
      </c>
      <c r="M74" s="62">
        <v>19</v>
      </c>
      <c r="N74" s="63">
        <v>17.899999999999999</v>
      </c>
      <c r="O74" s="49"/>
      <c r="P74" s="1199">
        <v>29.4</v>
      </c>
      <c r="Q74" s="49"/>
      <c r="R74" s="1199">
        <v>52.7</v>
      </c>
      <c r="S74" s="49"/>
      <c r="T74" s="1199"/>
      <c r="U74" s="49"/>
      <c r="V74" s="1229"/>
      <c r="W74" s="62"/>
      <c r="X74" s="63">
        <v>15.5</v>
      </c>
      <c r="Y74" s="67"/>
      <c r="Z74" s="68">
        <v>130</v>
      </c>
      <c r="AA74" s="797"/>
      <c r="AB74" s="798">
        <v>0.12</v>
      </c>
      <c r="AC74" s="608">
        <v>248</v>
      </c>
      <c r="AD74" s="301">
        <v>58</v>
      </c>
      <c r="AE74" s="288"/>
      <c r="AF74" s="296"/>
      <c r="AG74" s="11" t="s">
        <v>87</v>
      </c>
      <c r="AH74" s="12" t="s">
        <v>377</v>
      </c>
      <c r="AI74" s="13" t="s">
        <v>5</v>
      </c>
      <c r="AJ74" s="14" t="s">
        <v>6</v>
      </c>
      <c r="AK74" s="15" t="s">
        <v>35</v>
      </c>
      <c r="AL74" s="92"/>
    </row>
    <row r="75" spans="1:38" x14ac:dyDescent="0.15">
      <c r="A75" s="1751"/>
      <c r="B75" s="310">
        <v>44350</v>
      </c>
      <c r="C75" s="1607" t="str">
        <f t="shared" ref="C75:C102" si="8">IF(B75="","",IF(WEEKDAY(B75)=1,"(日)",IF(WEEKDAY(B75)=2,"(月)",IF(WEEKDAY(B75)=3,"(火)",IF(WEEKDAY(B75)=4,"(水)",IF(WEEKDAY(B75)=5,"(木)",IF(WEEKDAY(B75)=6,"(金)","(土)")))))))</f>
        <v>(木)</v>
      </c>
      <c r="D75" s="627" t="s">
        <v>566</v>
      </c>
      <c r="E75" s="1493">
        <v>0.5</v>
      </c>
      <c r="F75" s="58">
        <v>24.6</v>
      </c>
      <c r="G75" s="22">
        <v>23.1</v>
      </c>
      <c r="H75" s="63">
        <v>22.9</v>
      </c>
      <c r="I75" s="62">
        <v>7.5</v>
      </c>
      <c r="J75" s="61">
        <v>2.1</v>
      </c>
      <c r="K75" s="22">
        <v>7.66</v>
      </c>
      <c r="L75" s="61">
        <v>7.31</v>
      </c>
      <c r="M75" s="62">
        <v>19.600000000000001</v>
      </c>
      <c r="N75" s="63">
        <v>19.7</v>
      </c>
      <c r="O75" s="49"/>
      <c r="P75" s="1199">
        <v>33.6</v>
      </c>
      <c r="Q75" s="49"/>
      <c r="R75" s="1199">
        <v>59.1</v>
      </c>
      <c r="S75" s="49"/>
      <c r="T75" s="1199"/>
      <c r="U75" s="49"/>
      <c r="V75" s="1229"/>
      <c r="W75" s="62"/>
      <c r="X75" s="63">
        <v>17.5</v>
      </c>
      <c r="Y75" s="67"/>
      <c r="Z75" s="68">
        <v>148</v>
      </c>
      <c r="AA75" s="797"/>
      <c r="AB75" s="798">
        <v>7.0000000000000007E-2</v>
      </c>
      <c r="AC75" s="608">
        <v>2424</v>
      </c>
      <c r="AD75" s="301">
        <v>39</v>
      </c>
      <c r="AE75" s="288"/>
      <c r="AF75" s="296"/>
      <c r="AG75" s="5" t="s">
        <v>88</v>
      </c>
      <c r="AH75" s="16" t="s">
        <v>20</v>
      </c>
      <c r="AI75" s="30">
        <v>23.3</v>
      </c>
      <c r="AJ75" s="31">
        <v>23.1</v>
      </c>
      <c r="AK75" s="32" t="s">
        <v>35</v>
      </c>
      <c r="AL75" s="93"/>
    </row>
    <row r="76" spans="1:38" x14ac:dyDescent="0.15">
      <c r="A76" s="1751"/>
      <c r="B76" s="310">
        <v>44351</v>
      </c>
      <c r="C76" s="1607" t="str">
        <f t="shared" si="8"/>
        <v>(金)</v>
      </c>
      <c r="D76" s="627" t="s">
        <v>579</v>
      </c>
      <c r="E76" s="1493">
        <v>7.5</v>
      </c>
      <c r="F76" s="58">
        <v>21.9</v>
      </c>
      <c r="G76" s="22">
        <v>23.1</v>
      </c>
      <c r="H76" s="63">
        <v>23.3</v>
      </c>
      <c r="I76" s="62">
        <v>9.1</v>
      </c>
      <c r="J76" s="61">
        <v>1.7</v>
      </c>
      <c r="K76" s="22">
        <v>7.5</v>
      </c>
      <c r="L76" s="61">
        <v>7.34</v>
      </c>
      <c r="M76" s="62">
        <v>20.7</v>
      </c>
      <c r="N76" s="63">
        <v>20.5</v>
      </c>
      <c r="O76" s="49"/>
      <c r="P76" s="1199">
        <v>33.299999999999997</v>
      </c>
      <c r="Q76" s="49"/>
      <c r="R76" s="1199">
        <v>61.7</v>
      </c>
      <c r="S76" s="49"/>
      <c r="T76" s="1199"/>
      <c r="U76" s="49"/>
      <c r="V76" s="1229"/>
      <c r="W76" s="62"/>
      <c r="X76" s="63">
        <v>19.7</v>
      </c>
      <c r="Y76" s="67"/>
      <c r="Z76" s="68">
        <v>131</v>
      </c>
      <c r="AA76" s="797"/>
      <c r="AB76" s="798">
        <v>0.06</v>
      </c>
      <c r="AC76" s="608">
        <v>734</v>
      </c>
      <c r="AD76" s="301">
        <v>35</v>
      </c>
      <c r="AE76" s="288"/>
      <c r="AF76" s="296"/>
      <c r="AG76" s="6" t="s">
        <v>378</v>
      </c>
      <c r="AH76" s="17" t="s">
        <v>379</v>
      </c>
      <c r="AI76" s="36">
        <v>5.8</v>
      </c>
      <c r="AJ76" s="37">
        <v>2.8</v>
      </c>
      <c r="AK76" s="38" t="s">
        <v>35</v>
      </c>
      <c r="AL76" s="94"/>
    </row>
    <row r="77" spans="1:38" x14ac:dyDescent="0.15">
      <c r="A77" s="1751"/>
      <c r="B77" s="310">
        <v>44352</v>
      </c>
      <c r="C77" s="1607" t="str">
        <f t="shared" si="8"/>
        <v>(土)</v>
      </c>
      <c r="D77" s="627" t="s">
        <v>522</v>
      </c>
      <c r="E77" s="1493"/>
      <c r="F77" s="58">
        <v>22.3</v>
      </c>
      <c r="G77" s="22">
        <v>23.3</v>
      </c>
      <c r="H77" s="63">
        <v>23.2</v>
      </c>
      <c r="I77" s="62">
        <v>8.4</v>
      </c>
      <c r="J77" s="61">
        <v>1.9</v>
      </c>
      <c r="K77" s="22">
        <v>7.31</v>
      </c>
      <c r="L77" s="61">
        <v>7.29</v>
      </c>
      <c r="M77" s="62">
        <v>20.399999999999999</v>
      </c>
      <c r="N77" s="63">
        <v>21.1</v>
      </c>
      <c r="O77" s="49"/>
      <c r="P77" s="1199"/>
      <c r="Q77" s="49"/>
      <c r="R77" s="1199"/>
      <c r="S77" s="49"/>
      <c r="T77" s="1199"/>
      <c r="U77" s="49"/>
      <c r="V77" s="1229"/>
      <c r="W77" s="62"/>
      <c r="X77" s="63"/>
      <c r="Y77" s="67"/>
      <c r="Z77" s="68"/>
      <c r="AA77" s="797"/>
      <c r="AB77" s="798"/>
      <c r="AC77" s="608">
        <v>637</v>
      </c>
      <c r="AD77" s="301">
        <v>105</v>
      </c>
      <c r="AE77" s="288"/>
      <c r="AF77" s="296"/>
      <c r="AG77" s="6" t="s">
        <v>21</v>
      </c>
      <c r="AH77" s="17"/>
      <c r="AI77" s="33">
        <v>7.16</v>
      </c>
      <c r="AJ77" s="34">
        <v>7.14</v>
      </c>
      <c r="AK77" s="41" t="s">
        <v>35</v>
      </c>
      <c r="AL77" s="95"/>
    </row>
    <row r="78" spans="1:38" x14ac:dyDescent="0.15">
      <c r="A78" s="1751"/>
      <c r="B78" s="310">
        <v>44353</v>
      </c>
      <c r="C78" s="1607" t="str">
        <f t="shared" si="8"/>
        <v>(日)</v>
      </c>
      <c r="D78" s="627" t="s">
        <v>579</v>
      </c>
      <c r="E78" s="1493">
        <v>0.5</v>
      </c>
      <c r="F78" s="58">
        <v>22.4</v>
      </c>
      <c r="G78" s="22">
        <v>21</v>
      </c>
      <c r="H78" s="63">
        <v>22.6</v>
      </c>
      <c r="I78" s="62">
        <v>28.5</v>
      </c>
      <c r="J78" s="61">
        <v>2</v>
      </c>
      <c r="K78" s="22">
        <v>7.07</v>
      </c>
      <c r="L78" s="61">
        <v>7.13</v>
      </c>
      <c r="M78" s="62">
        <v>16.7</v>
      </c>
      <c r="N78" s="63">
        <v>21</v>
      </c>
      <c r="O78" s="49"/>
      <c r="P78" s="1199"/>
      <c r="Q78" s="49"/>
      <c r="R78" s="1199"/>
      <c r="S78" s="49"/>
      <c r="T78" s="1199"/>
      <c r="U78" s="1225"/>
      <c r="V78" s="1229"/>
      <c r="W78" s="62"/>
      <c r="X78" s="63"/>
      <c r="Y78" s="67"/>
      <c r="Z78" s="68"/>
      <c r="AA78" s="797"/>
      <c r="AB78" s="798"/>
      <c r="AC78" s="608">
        <v>620</v>
      </c>
      <c r="AD78" s="301">
        <v>158</v>
      </c>
      <c r="AE78" s="288"/>
      <c r="AF78" s="296"/>
      <c r="AG78" s="6" t="s">
        <v>356</v>
      </c>
      <c r="AH78" s="17" t="s">
        <v>22</v>
      </c>
      <c r="AI78" s="33">
        <v>17</v>
      </c>
      <c r="AJ78" s="34">
        <v>15.6</v>
      </c>
      <c r="AK78" s="35" t="s">
        <v>35</v>
      </c>
      <c r="AL78" s="96"/>
    </row>
    <row r="79" spans="1:38" x14ac:dyDescent="0.15">
      <c r="A79" s="1751"/>
      <c r="B79" s="310">
        <v>44354</v>
      </c>
      <c r="C79" s="1607" t="str">
        <f t="shared" si="8"/>
        <v>(月)</v>
      </c>
      <c r="D79" s="627" t="s">
        <v>522</v>
      </c>
      <c r="E79" s="1493"/>
      <c r="F79" s="58">
        <v>23.1</v>
      </c>
      <c r="G79" s="22">
        <v>19.899999999999999</v>
      </c>
      <c r="H79" s="63">
        <v>20.8</v>
      </c>
      <c r="I79" s="62">
        <v>17.8</v>
      </c>
      <c r="J79" s="61">
        <v>1.8</v>
      </c>
      <c r="K79" s="22">
        <v>7.07</v>
      </c>
      <c r="L79" s="61">
        <v>7.01</v>
      </c>
      <c r="M79" s="62">
        <v>14.5</v>
      </c>
      <c r="N79" s="63">
        <v>17.7</v>
      </c>
      <c r="O79" s="49"/>
      <c r="P79" s="1199">
        <v>25</v>
      </c>
      <c r="Q79" s="49"/>
      <c r="R79" s="1199">
        <v>53.7</v>
      </c>
      <c r="S79" s="49"/>
      <c r="T79" s="1199"/>
      <c r="U79" s="49"/>
      <c r="V79" s="1229"/>
      <c r="W79" s="62"/>
      <c r="X79" s="63">
        <v>15.9</v>
      </c>
      <c r="Y79" s="67"/>
      <c r="Z79" s="68">
        <v>116</v>
      </c>
      <c r="AA79" s="797"/>
      <c r="AB79" s="798">
        <v>0.09</v>
      </c>
      <c r="AC79" s="608">
        <v>894</v>
      </c>
      <c r="AD79" s="301">
        <v>90</v>
      </c>
      <c r="AE79" s="288"/>
      <c r="AF79" s="296"/>
      <c r="AG79" s="6" t="s">
        <v>380</v>
      </c>
      <c r="AH79" s="17" t="s">
        <v>23</v>
      </c>
      <c r="AI79" s="612">
        <v>27.5</v>
      </c>
      <c r="AJ79" s="613">
        <v>26.1</v>
      </c>
      <c r="AK79" s="35" t="s">
        <v>35</v>
      </c>
      <c r="AL79" s="96"/>
    </row>
    <row r="80" spans="1:38" x14ac:dyDescent="0.15">
      <c r="A80" s="1751"/>
      <c r="B80" s="310">
        <v>44355</v>
      </c>
      <c r="C80" s="1607" t="str">
        <f t="shared" si="8"/>
        <v>(火)</v>
      </c>
      <c r="D80" s="627" t="s">
        <v>566</v>
      </c>
      <c r="E80" s="1493"/>
      <c r="F80" s="58">
        <v>26.2</v>
      </c>
      <c r="G80" s="22">
        <v>20.6</v>
      </c>
      <c r="H80" s="63">
        <v>20.8</v>
      </c>
      <c r="I80" s="62">
        <v>7.9</v>
      </c>
      <c r="J80" s="61">
        <v>1.9</v>
      </c>
      <c r="K80" s="22">
        <v>7.06</v>
      </c>
      <c r="L80" s="61">
        <v>6.99</v>
      </c>
      <c r="M80" s="62">
        <v>14</v>
      </c>
      <c r="N80" s="63">
        <v>15.4</v>
      </c>
      <c r="O80" s="49"/>
      <c r="P80" s="1199">
        <v>23.6</v>
      </c>
      <c r="Q80" s="49"/>
      <c r="R80" s="1199">
        <v>47.1</v>
      </c>
      <c r="S80" s="49"/>
      <c r="T80" s="1199"/>
      <c r="U80" s="49"/>
      <c r="V80" s="1229"/>
      <c r="W80" s="62"/>
      <c r="X80" s="63">
        <v>12.9</v>
      </c>
      <c r="Y80" s="67"/>
      <c r="Z80" s="68">
        <v>110</v>
      </c>
      <c r="AA80" s="797"/>
      <c r="AB80" s="798">
        <v>0.12</v>
      </c>
      <c r="AC80" s="608">
        <v>655</v>
      </c>
      <c r="AD80" s="301">
        <v>65</v>
      </c>
      <c r="AE80" s="288"/>
      <c r="AF80" s="296"/>
      <c r="AG80" s="6" t="s">
        <v>360</v>
      </c>
      <c r="AH80" s="17" t="s">
        <v>23</v>
      </c>
      <c r="AI80" s="612">
        <v>51.6</v>
      </c>
      <c r="AJ80" s="613">
        <v>49.1</v>
      </c>
      <c r="AK80" s="35" t="s">
        <v>35</v>
      </c>
      <c r="AL80" s="96"/>
    </row>
    <row r="81" spans="1:38" x14ac:dyDescent="0.15">
      <c r="A81" s="1751"/>
      <c r="B81" s="310">
        <v>44356</v>
      </c>
      <c r="C81" s="1607" t="str">
        <f t="shared" si="8"/>
        <v>(水)</v>
      </c>
      <c r="D81" s="627" t="s">
        <v>566</v>
      </c>
      <c r="E81" s="1493"/>
      <c r="F81" s="58">
        <v>25.7</v>
      </c>
      <c r="G81" s="22">
        <v>22.2</v>
      </c>
      <c r="H81" s="63">
        <v>22</v>
      </c>
      <c r="I81" s="62">
        <v>5.9</v>
      </c>
      <c r="J81" s="61">
        <v>2.1</v>
      </c>
      <c r="K81" s="22">
        <v>7.1</v>
      </c>
      <c r="L81" s="61">
        <v>7.06</v>
      </c>
      <c r="M81" s="62">
        <v>15.1</v>
      </c>
      <c r="N81" s="63">
        <v>15.2</v>
      </c>
      <c r="O81" s="49"/>
      <c r="P81" s="1199">
        <v>24.2</v>
      </c>
      <c r="Q81" s="49"/>
      <c r="R81" s="1199">
        <v>47.1</v>
      </c>
      <c r="S81" s="49"/>
      <c r="T81" s="1199"/>
      <c r="U81" s="49"/>
      <c r="V81" s="1229"/>
      <c r="W81" s="62"/>
      <c r="X81" s="63">
        <v>11.7</v>
      </c>
      <c r="Y81" s="67"/>
      <c r="Z81" s="68">
        <v>106</v>
      </c>
      <c r="AA81" s="797"/>
      <c r="AB81" s="798">
        <v>0.13</v>
      </c>
      <c r="AC81" s="608">
        <v>452</v>
      </c>
      <c r="AD81" s="301">
        <v>53</v>
      </c>
      <c r="AE81" s="288"/>
      <c r="AF81" s="296"/>
      <c r="AG81" s="6" t="s">
        <v>361</v>
      </c>
      <c r="AH81" s="17" t="s">
        <v>23</v>
      </c>
      <c r="AI81" s="612">
        <v>37.9</v>
      </c>
      <c r="AJ81" s="613">
        <v>36.6</v>
      </c>
      <c r="AK81" s="35" t="s">
        <v>35</v>
      </c>
      <c r="AL81" s="96"/>
    </row>
    <row r="82" spans="1:38" x14ac:dyDescent="0.15">
      <c r="A82" s="1751"/>
      <c r="B82" s="310">
        <v>44357</v>
      </c>
      <c r="C82" s="1607" t="str">
        <f t="shared" si="8"/>
        <v>(木)</v>
      </c>
      <c r="D82" s="627" t="s">
        <v>566</v>
      </c>
      <c r="E82" s="1493"/>
      <c r="F82" s="58">
        <v>24.2</v>
      </c>
      <c r="G82" s="22">
        <v>23.3</v>
      </c>
      <c r="H82" s="63">
        <v>23.1</v>
      </c>
      <c r="I82" s="62">
        <v>5.8</v>
      </c>
      <c r="J82" s="61">
        <v>2.8</v>
      </c>
      <c r="K82" s="22">
        <v>7.16</v>
      </c>
      <c r="L82" s="61">
        <v>7.14</v>
      </c>
      <c r="M82" s="62">
        <v>17</v>
      </c>
      <c r="N82" s="63">
        <v>15.6</v>
      </c>
      <c r="O82" s="49">
        <v>27.5</v>
      </c>
      <c r="P82" s="1199">
        <v>26.1</v>
      </c>
      <c r="Q82" s="49">
        <v>51.6</v>
      </c>
      <c r="R82" s="1199">
        <v>49.1</v>
      </c>
      <c r="S82" s="49">
        <v>37.9</v>
      </c>
      <c r="T82" s="1199">
        <v>36.6</v>
      </c>
      <c r="U82" s="49">
        <v>13.7</v>
      </c>
      <c r="V82" s="1229">
        <v>12.5</v>
      </c>
      <c r="W82" s="62">
        <v>13.5</v>
      </c>
      <c r="X82" s="63">
        <v>12.3</v>
      </c>
      <c r="Y82" s="67">
        <v>131</v>
      </c>
      <c r="Z82" s="68">
        <v>108</v>
      </c>
      <c r="AA82" s="797">
        <v>0.28000000000000003</v>
      </c>
      <c r="AB82" s="798">
        <v>0.11</v>
      </c>
      <c r="AC82" s="608">
        <v>522</v>
      </c>
      <c r="AD82" s="301">
        <v>46</v>
      </c>
      <c r="AE82" s="288"/>
      <c r="AF82" s="296"/>
      <c r="AG82" s="6" t="s">
        <v>362</v>
      </c>
      <c r="AH82" s="17" t="s">
        <v>23</v>
      </c>
      <c r="AI82" s="612">
        <v>13.7</v>
      </c>
      <c r="AJ82" s="613">
        <v>12.5</v>
      </c>
      <c r="AK82" s="35" t="s">
        <v>35</v>
      </c>
      <c r="AL82" s="96"/>
    </row>
    <row r="83" spans="1:38" x14ac:dyDescent="0.15">
      <c r="A83" s="1751"/>
      <c r="B83" s="310">
        <v>44358</v>
      </c>
      <c r="C83" s="1607" t="str">
        <f t="shared" si="8"/>
        <v>(金)</v>
      </c>
      <c r="D83" s="627" t="s">
        <v>566</v>
      </c>
      <c r="E83" s="1493"/>
      <c r="F83" s="58">
        <v>25.9</v>
      </c>
      <c r="G83" s="22">
        <v>24.6</v>
      </c>
      <c r="H83" s="63">
        <v>24.5</v>
      </c>
      <c r="I83" s="62">
        <v>7.1</v>
      </c>
      <c r="J83" s="61">
        <v>1.8</v>
      </c>
      <c r="K83" s="22">
        <v>7.62</v>
      </c>
      <c r="L83" s="61">
        <v>7.3</v>
      </c>
      <c r="M83" s="62">
        <v>17.5</v>
      </c>
      <c r="N83" s="63">
        <v>17.100000000000001</v>
      </c>
      <c r="O83" s="49"/>
      <c r="P83" s="1199">
        <v>26.5</v>
      </c>
      <c r="Q83" s="49"/>
      <c r="R83" s="1199">
        <v>52.7</v>
      </c>
      <c r="S83" s="49"/>
      <c r="T83" s="1199"/>
      <c r="U83" s="49"/>
      <c r="V83" s="1229"/>
      <c r="W83" s="62"/>
      <c r="X83" s="63">
        <v>14.9</v>
      </c>
      <c r="Y83" s="67"/>
      <c r="Z83" s="68">
        <v>116</v>
      </c>
      <c r="AA83" s="797"/>
      <c r="AB83" s="798">
        <v>0.08</v>
      </c>
      <c r="AC83" s="608">
        <v>1460</v>
      </c>
      <c r="AD83" s="301">
        <v>37</v>
      </c>
      <c r="AE83" s="288"/>
      <c r="AF83" s="296"/>
      <c r="AG83" s="6" t="s">
        <v>381</v>
      </c>
      <c r="AH83" s="17" t="s">
        <v>23</v>
      </c>
      <c r="AI83" s="36">
        <v>13.5</v>
      </c>
      <c r="AJ83" s="37">
        <v>12.3</v>
      </c>
      <c r="AK83" s="38" t="s">
        <v>35</v>
      </c>
      <c r="AL83" s="94"/>
    </row>
    <row r="84" spans="1:38" x14ac:dyDescent="0.15">
      <c r="A84" s="1751"/>
      <c r="B84" s="310">
        <v>44359</v>
      </c>
      <c r="C84" s="1607" t="str">
        <f t="shared" si="8"/>
        <v>(土)</v>
      </c>
      <c r="D84" s="627" t="s">
        <v>566</v>
      </c>
      <c r="E84" s="1493"/>
      <c r="F84" s="58">
        <v>24.2</v>
      </c>
      <c r="G84" s="22">
        <v>24.8</v>
      </c>
      <c r="H84" s="63">
        <v>24.8</v>
      </c>
      <c r="I84" s="62">
        <v>6.4</v>
      </c>
      <c r="J84" s="61">
        <v>1.6</v>
      </c>
      <c r="K84" s="22">
        <v>7.8</v>
      </c>
      <c r="L84" s="61">
        <v>7.45</v>
      </c>
      <c r="M84" s="62">
        <v>18.5</v>
      </c>
      <c r="N84" s="63">
        <v>18.5</v>
      </c>
      <c r="O84" s="49"/>
      <c r="P84" s="1199"/>
      <c r="Q84" s="49"/>
      <c r="R84" s="1199"/>
      <c r="S84" s="49"/>
      <c r="T84" s="1199"/>
      <c r="U84" s="49"/>
      <c r="V84" s="1229"/>
      <c r="W84" s="62"/>
      <c r="X84" s="63"/>
      <c r="Y84" s="67"/>
      <c r="Z84" s="68"/>
      <c r="AA84" s="797"/>
      <c r="AB84" s="798"/>
      <c r="AC84" s="608">
        <v>1234</v>
      </c>
      <c r="AD84" s="301">
        <v>42</v>
      </c>
      <c r="AE84" s="288"/>
      <c r="AF84" s="296"/>
      <c r="AG84" s="6" t="s">
        <v>382</v>
      </c>
      <c r="AH84" s="17" t="s">
        <v>23</v>
      </c>
      <c r="AI84" s="47">
        <v>131</v>
      </c>
      <c r="AJ84" s="48">
        <v>108</v>
      </c>
      <c r="AK84" s="24" t="s">
        <v>35</v>
      </c>
      <c r="AL84" s="25"/>
    </row>
    <row r="85" spans="1:38" x14ac:dyDescent="0.15">
      <c r="A85" s="1751"/>
      <c r="B85" s="310">
        <v>44360</v>
      </c>
      <c r="C85" s="1607" t="str">
        <f t="shared" si="8"/>
        <v>(日)</v>
      </c>
      <c r="D85" s="627" t="s">
        <v>566</v>
      </c>
      <c r="E85" s="1493"/>
      <c r="F85" s="58">
        <v>26.2</v>
      </c>
      <c r="G85" s="22">
        <v>25.3</v>
      </c>
      <c r="H85" s="63">
        <v>25.1</v>
      </c>
      <c r="I85" s="62">
        <v>6.5</v>
      </c>
      <c r="J85" s="61">
        <v>1.8</v>
      </c>
      <c r="K85" s="22">
        <v>7.74</v>
      </c>
      <c r="L85" s="61">
        <v>7.45</v>
      </c>
      <c r="M85" s="62">
        <v>20.2</v>
      </c>
      <c r="N85" s="63">
        <v>20.2</v>
      </c>
      <c r="O85" s="49"/>
      <c r="P85" s="1199"/>
      <c r="Q85" s="49"/>
      <c r="R85" s="1199"/>
      <c r="S85" s="49"/>
      <c r="T85" s="1199"/>
      <c r="U85" s="49"/>
      <c r="V85" s="1229"/>
      <c r="W85" s="62"/>
      <c r="X85" s="63"/>
      <c r="Y85" s="67"/>
      <c r="Z85" s="68"/>
      <c r="AA85" s="797"/>
      <c r="AB85" s="798"/>
      <c r="AC85" s="608">
        <v>693</v>
      </c>
      <c r="AD85" s="301">
        <v>43</v>
      </c>
      <c r="AE85" s="288"/>
      <c r="AF85" s="296"/>
      <c r="AG85" s="6" t="s">
        <v>383</v>
      </c>
      <c r="AH85" s="17" t="s">
        <v>23</v>
      </c>
      <c r="AI85" s="39">
        <v>0.28000000000000003</v>
      </c>
      <c r="AJ85" s="40">
        <v>0.11</v>
      </c>
      <c r="AK85" s="41" t="s">
        <v>35</v>
      </c>
      <c r="AL85" s="95"/>
    </row>
    <row r="86" spans="1:38" x14ac:dyDescent="0.15">
      <c r="A86" s="1751"/>
      <c r="B86" s="310">
        <v>44361</v>
      </c>
      <c r="C86" s="1607" t="str">
        <f t="shared" si="8"/>
        <v>(月)</v>
      </c>
      <c r="D86" s="627" t="s">
        <v>579</v>
      </c>
      <c r="E86" s="1493">
        <v>3.5</v>
      </c>
      <c r="F86" s="58">
        <v>22.7</v>
      </c>
      <c r="G86" s="22">
        <v>25</v>
      </c>
      <c r="H86" s="63">
        <v>25.1</v>
      </c>
      <c r="I86" s="62">
        <v>6.8</v>
      </c>
      <c r="J86" s="61">
        <v>1.5</v>
      </c>
      <c r="K86" s="22">
        <v>7.63</v>
      </c>
      <c r="L86" s="61">
        <v>7.41</v>
      </c>
      <c r="M86" s="62">
        <v>21.7</v>
      </c>
      <c r="N86" s="63">
        <v>21.6</v>
      </c>
      <c r="O86" s="49"/>
      <c r="P86" s="1199">
        <v>33</v>
      </c>
      <c r="Q86" s="49"/>
      <c r="R86" s="1199">
        <v>63.3</v>
      </c>
      <c r="S86" s="49"/>
      <c r="T86" s="1199"/>
      <c r="U86" s="49"/>
      <c r="V86" s="1229"/>
      <c r="W86" s="62"/>
      <c r="X86" s="63">
        <v>22</v>
      </c>
      <c r="Y86" s="67"/>
      <c r="Z86" s="68">
        <v>140</v>
      </c>
      <c r="AA86" s="797"/>
      <c r="AB86" s="798">
        <v>0.05</v>
      </c>
      <c r="AC86" s="608">
        <v>873</v>
      </c>
      <c r="AD86" s="301">
        <v>42</v>
      </c>
      <c r="AE86" s="288"/>
      <c r="AF86" s="296"/>
      <c r="AG86" s="6" t="s">
        <v>24</v>
      </c>
      <c r="AH86" s="17" t="s">
        <v>23</v>
      </c>
      <c r="AI86" s="22">
        <v>3.1</v>
      </c>
      <c r="AJ86" s="46">
        <v>3</v>
      </c>
      <c r="AK86" s="134" t="s">
        <v>35</v>
      </c>
      <c r="AL86" s="95"/>
    </row>
    <row r="87" spans="1:38" x14ac:dyDescent="0.15">
      <c r="A87" s="1751"/>
      <c r="B87" s="310">
        <v>44362</v>
      </c>
      <c r="C87" s="1607" t="str">
        <f t="shared" si="8"/>
        <v>(火)</v>
      </c>
      <c r="D87" s="627" t="s">
        <v>566</v>
      </c>
      <c r="E87" s="1493">
        <v>2.5</v>
      </c>
      <c r="F87" s="58">
        <v>24.3</v>
      </c>
      <c r="G87" s="22">
        <v>25.2</v>
      </c>
      <c r="H87" s="63">
        <v>25.1</v>
      </c>
      <c r="I87" s="62">
        <v>8.4</v>
      </c>
      <c r="J87" s="61">
        <v>2.2999999999999998</v>
      </c>
      <c r="K87" s="22">
        <v>7.47</v>
      </c>
      <c r="L87" s="61">
        <v>7.42</v>
      </c>
      <c r="M87" s="62">
        <v>22.8</v>
      </c>
      <c r="N87" s="63">
        <v>22.4</v>
      </c>
      <c r="O87" s="49"/>
      <c r="P87" s="1199">
        <v>38.9</v>
      </c>
      <c r="Q87" s="49"/>
      <c r="R87" s="1199">
        <v>67.099999999999994</v>
      </c>
      <c r="S87" s="49"/>
      <c r="T87" s="1199"/>
      <c r="U87" s="49"/>
      <c r="V87" s="1229"/>
      <c r="W87" s="62"/>
      <c r="X87" s="63">
        <v>19.8</v>
      </c>
      <c r="Y87" s="67"/>
      <c r="Z87" s="68">
        <v>150</v>
      </c>
      <c r="AA87" s="797"/>
      <c r="AB87" s="798">
        <v>0.08</v>
      </c>
      <c r="AC87" s="608">
        <v>521</v>
      </c>
      <c r="AD87" s="301">
        <v>65</v>
      </c>
      <c r="AE87" s="288"/>
      <c r="AF87" s="296"/>
      <c r="AG87" s="6" t="s">
        <v>25</v>
      </c>
      <c r="AH87" s="17" t="s">
        <v>23</v>
      </c>
      <c r="AI87" s="22">
        <v>1.1000000000000001</v>
      </c>
      <c r="AJ87" s="46">
        <v>0.9</v>
      </c>
      <c r="AK87" s="134" t="s">
        <v>35</v>
      </c>
      <c r="AL87" s="95"/>
    </row>
    <row r="88" spans="1:38" x14ac:dyDescent="0.15">
      <c r="A88" s="1751"/>
      <c r="B88" s="310">
        <v>44363</v>
      </c>
      <c r="C88" s="1607" t="str">
        <f t="shared" si="8"/>
        <v>(水)</v>
      </c>
      <c r="D88" s="627" t="s">
        <v>579</v>
      </c>
      <c r="E88" s="1493">
        <v>3</v>
      </c>
      <c r="F88" s="58">
        <v>23.2</v>
      </c>
      <c r="G88" s="22">
        <v>25.4</v>
      </c>
      <c r="H88" s="63">
        <v>25.3</v>
      </c>
      <c r="I88" s="62">
        <v>8.6</v>
      </c>
      <c r="J88" s="61">
        <v>2.5</v>
      </c>
      <c r="K88" s="22">
        <v>7.23</v>
      </c>
      <c r="L88" s="61">
        <v>7.36</v>
      </c>
      <c r="M88" s="62">
        <v>22.6</v>
      </c>
      <c r="N88" s="63">
        <v>22.6</v>
      </c>
      <c r="O88" s="49"/>
      <c r="P88" s="1199">
        <v>37.799999999999997</v>
      </c>
      <c r="Q88" s="49"/>
      <c r="R88" s="1199">
        <v>67.900000000000006</v>
      </c>
      <c r="S88" s="49"/>
      <c r="T88" s="1199"/>
      <c r="U88" s="49"/>
      <c r="V88" s="1229"/>
      <c r="W88" s="62"/>
      <c r="X88" s="63">
        <v>21.6</v>
      </c>
      <c r="Y88" s="67"/>
      <c r="Z88" s="68">
        <v>150</v>
      </c>
      <c r="AA88" s="797"/>
      <c r="AB88" s="798">
        <v>0.1</v>
      </c>
      <c r="AC88" s="608">
        <v>531</v>
      </c>
      <c r="AD88" s="301">
        <v>71</v>
      </c>
      <c r="AE88" s="288"/>
      <c r="AF88" s="296"/>
      <c r="AG88" s="6" t="s">
        <v>384</v>
      </c>
      <c r="AH88" s="17" t="s">
        <v>23</v>
      </c>
      <c r="AI88" s="22">
        <v>7</v>
      </c>
      <c r="AJ88" s="46">
        <v>8</v>
      </c>
      <c r="AK88" s="134" t="s">
        <v>35</v>
      </c>
      <c r="AL88" s="95"/>
    </row>
    <row r="89" spans="1:38" x14ac:dyDescent="0.15">
      <c r="A89" s="1751"/>
      <c r="B89" s="310">
        <v>44364</v>
      </c>
      <c r="C89" s="1607" t="str">
        <f t="shared" si="8"/>
        <v>(木)</v>
      </c>
      <c r="D89" s="627" t="s">
        <v>522</v>
      </c>
      <c r="E89" s="1493"/>
      <c r="F89" s="58">
        <v>23.2</v>
      </c>
      <c r="G89" s="22">
        <v>24.6</v>
      </c>
      <c r="H89" s="63">
        <v>24.8</v>
      </c>
      <c r="I89" s="62">
        <v>9.3000000000000007</v>
      </c>
      <c r="J89" s="61">
        <v>2.4</v>
      </c>
      <c r="K89" s="22">
        <v>7.19</v>
      </c>
      <c r="L89" s="61">
        <v>7.23</v>
      </c>
      <c r="M89" s="62">
        <v>21.7</v>
      </c>
      <c r="N89" s="63">
        <v>21.8</v>
      </c>
      <c r="O89" s="49"/>
      <c r="P89" s="1199">
        <v>34</v>
      </c>
      <c r="Q89" s="49"/>
      <c r="R89" s="1199">
        <v>66.5</v>
      </c>
      <c r="S89" s="49"/>
      <c r="T89" s="1199"/>
      <c r="U89" s="49"/>
      <c r="V89" s="1229"/>
      <c r="W89" s="62"/>
      <c r="X89" s="63">
        <v>20.6</v>
      </c>
      <c r="Y89" s="67"/>
      <c r="Z89" s="68">
        <v>153</v>
      </c>
      <c r="AA89" s="797"/>
      <c r="AB89" s="798">
        <v>0.11</v>
      </c>
      <c r="AC89" s="608">
        <v>531</v>
      </c>
      <c r="AD89" s="301">
        <v>102</v>
      </c>
      <c r="AE89" s="288"/>
      <c r="AF89" s="296"/>
      <c r="AG89" s="6" t="s">
        <v>385</v>
      </c>
      <c r="AH89" s="17" t="s">
        <v>23</v>
      </c>
      <c r="AI89" s="23">
        <v>0.05</v>
      </c>
      <c r="AJ89" s="43">
        <v>4.4999999999999998E-2</v>
      </c>
      <c r="AK89" s="45" t="s">
        <v>35</v>
      </c>
      <c r="AL89" s="97"/>
    </row>
    <row r="90" spans="1:38" x14ac:dyDescent="0.15">
      <c r="A90" s="1751"/>
      <c r="B90" s="310">
        <v>44365</v>
      </c>
      <c r="C90" s="1607" t="str">
        <f t="shared" si="8"/>
        <v>(金)</v>
      </c>
      <c r="D90" s="627" t="s">
        <v>566</v>
      </c>
      <c r="E90" s="1493"/>
      <c r="F90" s="58">
        <v>24.2</v>
      </c>
      <c r="G90" s="22">
        <v>23.6</v>
      </c>
      <c r="H90" s="63">
        <v>24.2</v>
      </c>
      <c r="I90" s="62">
        <v>15.1</v>
      </c>
      <c r="J90" s="61">
        <v>2</v>
      </c>
      <c r="K90" s="22">
        <v>7.07</v>
      </c>
      <c r="L90" s="61">
        <v>7.13</v>
      </c>
      <c r="M90" s="62">
        <v>19.100000000000001</v>
      </c>
      <c r="N90" s="63">
        <v>20.7</v>
      </c>
      <c r="O90" s="49"/>
      <c r="P90" s="1199">
        <v>35.200000000000003</v>
      </c>
      <c r="Q90" s="49"/>
      <c r="R90" s="1199">
        <v>64.099999999999994</v>
      </c>
      <c r="S90" s="49"/>
      <c r="T90" s="1199"/>
      <c r="U90" s="49"/>
      <c r="V90" s="1229"/>
      <c r="W90" s="62"/>
      <c r="X90" s="63">
        <v>18.399999999999999</v>
      </c>
      <c r="Y90" s="67"/>
      <c r="Z90" s="68">
        <v>148</v>
      </c>
      <c r="AA90" s="797"/>
      <c r="AB90" s="798">
        <v>0.08</v>
      </c>
      <c r="AC90" s="608">
        <v>522</v>
      </c>
      <c r="AD90" s="301">
        <v>105</v>
      </c>
      <c r="AE90" s="288"/>
      <c r="AF90" s="296"/>
      <c r="AG90" s="6" t="s">
        <v>26</v>
      </c>
      <c r="AH90" s="17" t="s">
        <v>23</v>
      </c>
      <c r="AI90" s="23">
        <v>0.11</v>
      </c>
      <c r="AJ90" s="43">
        <v>0.08</v>
      </c>
      <c r="AK90" s="41" t="s">
        <v>35</v>
      </c>
      <c r="AL90" s="95"/>
    </row>
    <row r="91" spans="1:38" x14ac:dyDescent="0.15">
      <c r="A91" s="1751"/>
      <c r="B91" s="310">
        <v>44366</v>
      </c>
      <c r="C91" s="1607" t="str">
        <f t="shared" si="8"/>
        <v>(土)</v>
      </c>
      <c r="D91" s="627" t="s">
        <v>579</v>
      </c>
      <c r="E91" s="1493">
        <v>6</v>
      </c>
      <c r="F91" s="58">
        <v>21.6</v>
      </c>
      <c r="G91" s="22">
        <v>24.2</v>
      </c>
      <c r="H91" s="63">
        <v>23.9</v>
      </c>
      <c r="I91" s="62">
        <v>8.8000000000000007</v>
      </c>
      <c r="J91" s="61">
        <v>2.4</v>
      </c>
      <c r="K91" s="22">
        <v>7.08</v>
      </c>
      <c r="L91" s="61">
        <v>7.11</v>
      </c>
      <c r="M91" s="62">
        <v>19.5</v>
      </c>
      <c r="N91" s="63">
        <v>21.8</v>
      </c>
      <c r="O91" s="49"/>
      <c r="P91" s="1199"/>
      <c r="Q91" s="49"/>
      <c r="R91" s="1199"/>
      <c r="S91" s="49"/>
      <c r="T91" s="1199"/>
      <c r="U91" s="49"/>
      <c r="V91" s="1229"/>
      <c r="W91" s="62"/>
      <c r="X91" s="63"/>
      <c r="Y91" s="67"/>
      <c r="Z91" s="68"/>
      <c r="AA91" s="797"/>
      <c r="AB91" s="798"/>
      <c r="AC91" s="608">
        <v>368</v>
      </c>
      <c r="AD91" s="301">
        <v>69</v>
      </c>
      <c r="AE91" s="288"/>
      <c r="AF91" s="296"/>
      <c r="AG91" s="6" t="s">
        <v>91</v>
      </c>
      <c r="AH91" s="17" t="s">
        <v>23</v>
      </c>
      <c r="AI91" s="23">
        <v>1.25</v>
      </c>
      <c r="AJ91" s="43">
        <v>1.35</v>
      </c>
      <c r="AK91" s="41" t="s">
        <v>35</v>
      </c>
      <c r="AL91" s="95"/>
    </row>
    <row r="92" spans="1:38" x14ac:dyDescent="0.15">
      <c r="A92" s="1751"/>
      <c r="B92" s="310">
        <v>44367</v>
      </c>
      <c r="C92" s="1607" t="str">
        <f t="shared" si="8"/>
        <v>(日)</v>
      </c>
      <c r="D92" s="627" t="s">
        <v>579</v>
      </c>
      <c r="E92" s="1493">
        <v>12.5</v>
      </c>
      <c r="F92" s="58">
        <v>21.3</v>
      </c>
      <c r="G92" s="22">
        <v>23.3</v>
      </c>
      <c r="H92" s="63">
        <v>23.8</v>
      </c>
      <c r="I92" s="62">
        <v>8.6</v>
      </c>
      <c r="J92" s="61">
        <v>2.1</v>
      </c>
      <c r="K92" s="22">
        <v>7.09</v>
      </c>
      <c r="L92" s="61">
        <v>7.09</v>
      </c>
      <c r="M92" s="62">
        <v>20.5</v>
      </c>
      <c r="N92" s="63">
        <v>20.2</v>
      </c>
      <c r="O92" s="49"/>
      <c r="P92" s="1199"/>
      <c r="Q92" s="49"/>
      <c r="R92" s="1199"/>
      <c r="S92" s="49"/>
      <c r="T92" s="1199"/>
      <c r="U92" s="49"/>
      <c r="V92" s="1229"/>
      <c r="W92" s="62"/>
      <c r="X92" s="63"/>
      <c r="Y92" s="67"/>
      <c r="Z92" s="68"/>
      <c r="AA92" s="797"/>
      <c r="AB92" s="798"/>
      <c r="AC92" s="608">
        <v>368</v>
      </c>
      <c r="AD92" s="301">
        <v>132</v>
      </c>
      <c r="AE92" s="288"/>
      <c r="AF92" s="296"/>
      <c r="AG92" s="6" t="s">
        <v>371</v>
      </c>
      <c r="AH92" s="17" t="s">
        <v>23</v>
      </c>
      <c r="AI92" s="23">
        <v>8.2000000000000003E-2</v>
      </c>
      <c r="AJ92" s="203">
        <v>8.1000000000000003E-2</v>
      </c>
      <c r="AK92" s="45" t="s">
        <v>35</v>
      </c>
      <c r="AL92" s="97"/>
    </row>
    <row r="93" spans="1:38" x14ac:dyDescent="0.15">
      <c r="A93" s="1751"/>
      <c r="B93" s="310">
        <v>44368</v>
      </c>
      <c r="C93" s="1607" t="str">
        <f t="shared" si="8"/>
        <v>(月)</v>
      </c>
      <c r="D93" s="627" t="s">
        <v>566</v>
      </c>
      <c r="E93" s="1493"/>
      <c r="F93" s="58">
        <v>22.2</v>
      </c>
      <c r="G93" s="22">
        <v>22.7</v>
      </c>
      <c r="H93" s="63">
        <v>23.5</v>
      </c>
      <c r="I93" s="62">
        <v>12.8</v>
      </c>
      <c r="J93" s="61">
        <v>1.8</v>
      </c>
      <c r="K93" s="22">
        <v>7.1</v>
      </c>
      <c r="L93" s="61">
        <v>7.13</v>
      </c>
      <c r="M93" s="62">
        <v>20.100000000000001</v>
      </c>
      <c r="N93" s="63">
        <v>21.3</v>
      </c>
      <c r="O93" s="49"/>
      <c r="P93" s="1199">
        <v>36.700000000000003</v>
      </c>
      <c r="Q93" s="49"/>
      <c r="R93" s="1199">
        <v>67.3</v>
      </c>
      <c r="S93" s="49"/>
      <c r="T93" s="1199"/>
      <c r="U93" s="49"/>
      <c r="V93" s="1229"/>
      <c r="W93" s="62"/>
      <c r="X93" s="63">
        <v>19.3</v>
      </c>
      <c r="Y93" s="67"/>
      <c r="Z93" s="68">
        <v>154</v>
      </c>
      <c r="AA93" s="797"/>
      <c r="AB93" s="798">
        <v>0.08</v>
      </c>
      <c r="AC93" s="608">
        <v>676</v>
      </c>
      <c r="AD93" s="301">
        <v>132</v>
      </c>
      <c r="AE93" s="288"/>
      <c r="AF93" s="296"/>
      <c r="AG93" s="6" t="s">
        <v>386</v>
      </c>
      <c r="AH93" s="17" t="s">
        <v>23</v>
      </c>
      <c r="AI93" s="1611" t="s">
        <v>590</v>
      </c>
      <c r="AJ93" s="1612" t="s">
        <v>590</v>
      </c>
      <c r="AK93" s="41" t="s">
        <v>35</v>
      </c>
      <c r="AL93" s="95"/>
    </row>
    <row r="94" spans="1:38" x14ac:dyDescent="0.15">
      <c r="A94" s="1751"/>
      <c r="B94" s="310">
        <v>44369</v>
      </c>
      <c r="C94" s="1607" t="str">
        <f t="shared" si="8"/>
        <v>(火)</v>
      </c>
      <c r="D94" s="627" t="s">
        <v>522</v>
      </c>
      <c r="E94" s="1493"/>
      <c r="F94" s="58">
        <v>23.8</v>
      </c>
      <c r="G94" s="22">
        <v>23.6</v>
      </c>
      <c r="H94" s="63">
        <v>23.4</v>
      </c>
      <c r="I94" s="62">
        <v>5.6</v>
      </c>
      <c r="J94" s="61">
        <v>1.9</v>
      </c>
      <c r="K94" s="22">
        <v>7.1</v>
      </c>
      <c r="L94" s="61">
        <v>7.11</v>
      </c>
      <c r="M94" s="62">
        <v>19.2</v>
      </c>
      <c r="N94" s="63">
        <v>20.7</v>
      </c>
      <c r="O94" s="49"/>
      <c r="P94" s="1199">
        <v>33</v>
      </c>
      <c r="Q94" s="49"/>
      <c r="R94" s="1199">
        <v>62.1</v>
      </c>
      <c r="S94" s="49"/>
      <c r="T94" s="1199"/>
      <c r="U94" s="49"/>
      <c r="V94" s="1229"/>
      <c r="W94" s="62"/>
      <c r="X94" s="63">
        <v>19.399999999999999</v>
      </c>
      <c r="Y94" s="67"/>
      <c r="Z94" s="68">
        <v>150</v>
      </c>
      <c r="AA94" s="797"/>
      <c r="AB94" s="798">
        <v>0.08</v>
      </c>
      <c r="AC94" s="608">
        <v>513</v>
      </c>
      <c r="AD94" s="301">
        <v>100</v>
      </c>
      <c r="AE94" s="288"/>
      <c r="AF94" s="296"/>
      <c r="AG94" s="6" t="s">
        <v>92</v>
      </c>
      <c r="AH94" s="17" t="s">
        <v>23</v>
      </c>
      <c r="AI94" s="22">
        <v>25</v>
      </c>
      <c r="AJ94" s="46">
        <v>23.5</v>
      </c>
      <c r="AK94" s="35" t="s">
        <v>35</v>
      </c>
      <c r="AL94" s="96"/>
    </row>
    <row r="95" spans="1:38" x14ac:dyDescent="0.15">
      <c r="A95" s="1751"/>
      <c r="B95" s="310">
        <v>44370</v>
      </c>
      <c r="C95" s="1607" t="str">
        <f t="shared" si="8"/>
        <v>(水)</v>
      </c>
      <c r="D95" s="627" t="s">
        <v>522</v>
      </c>
      <c r="E95" s="1493"/>
      <c r="F95" s="58">
        <v>22.9</v>
      </c>
      <c r="G95" s="22">
        <v>23.6</v>
      </c>
      <c r="H95" s="63">
        <v>23.5</v>
      </c>
      <c r="I95" s="62">
        <v>4.7</v>
      </c>
      <c r="J95" s="61">
        <v>2.2999999999999998</v>
      </c>
      <c r="K95" s="22">
        <v>7.16</v>
      </c>
      <c r="L95" s="61">
        <v>7.15</v>
      </c>
      <c r="M95" s="62">
        <v>18.399999999999999</v>
      </c>
      <c r="N95" s="63">
        <v>18.7</v>
      </c>
      <c r="O95" s="49"/>
      <c r="P95" s="1199">
        <v>31.9</v>
      </c>
      <c r="Q95" s="49"/>
      <c r="R95" s="1199">
        <v>60.1</v>
      </c>
      <c r="S95" s="49"/>
      <c r="T95" s="1199"/>
      <c r="U95" s="49"/>
      <c r="V95" s="1229"/>
      <c r="W95" s="62"/>
      <c r="X95" s="63">
        <v>14.8</v>
      </c>
      <c r="Y95" s="67"/>
      <c r="Z95" s="68">
        <v>140</v>
      </c>
      <c r="AA95" s="797"/>
      <c r="AB95" s="798">
        <v>0.11</v>
      </c>
      <c r="AC95" s="608">
        <v>351</v>
      </c>
      <c r="AD95" s="301">
        <v>82</v>
      </c>
      <c r="AE95" s="288"/>
      <c r="AF95" s="296"/>
      <c r="AG95" s="6" t="s">
        <v>27</v>
      </c>
      <c r="AH95" s="17" t="s">
        <v>23</v>
      </c>
      <c r="AI95" s="22">
        <v>17.7</v>
      </c>
      <c r="AJ95" s="46">
        <v>17</v>
      </c>
      <c r="AK95" s="35" t="s">
        <v>35</v>
      </c>
      <c r="AL95" s="96"/>
    </row>
    <row r="96" spans="1:38" x14ac:dyDescent="0.15">
      <c r="A96" s="1751"/>
      <c r="B96" s="310">
        <v>44371</v>
      </c>
      <c r="C96" s="1607" t="str">
        <f t="shared" si="8"/>
        <v>(木)</v>
      </c>
      <c r="D96" s="627" t="s">
        <v>522</v>
      </c>
      <c r="E96" s="1493"/>
      <c r="F96" s="58">
        <v>24</v>
      </c>
      <c r="G96" s="22">
        <v>23.5</v>
      </c>
      <c r="H96" s="63">
        <v>23.8</v>
      </c>
      <c r="I96" s="62">
        <v>6.8</v>
      </c>
      <c r="J96" s="61">
        <v>2.4</v>
      </c>
      <c r="K96" s="22">
        <v>7.22</v>
      </c>
      <c r="L96" s="61">
        <v>7.2</v>
      </c>
      <c r="M96" s="62">
        <v>18.399999999999999</v>
      </c>
      <c r="N96" s="63">
        <v>18.399999999999999</v>
      </c>
      <c r="O96" s="49"/>
      <c r="P96" s="1199">
        <v>32.799999999999997</v>
      </c>
      <c r="Q96" s="49"/>
      <c r="R96" s="1199">
        <v>59.7</v>
      </c>
      <c r="S96" s="49"/>
      <c r="T96" s="1199"/>
      <c r="U96" s="49"/>
      <c r="V96" s="1229"/>
      <c r="W96" s="62"/>
      <c r="X96" s="63">
        <v>14</v>
      </c>
      <c r="Y96" s="67"/>
      <c r="Z96" s="68">
        <v>142</v>
      </c>
      <c r="AA96" s="797"/>
      <c r="AB96" s="798">
        <v>0.11</v>
      </c>
      <c r="AC96" s="608">
        <v>522</v>
      </c>
      <c r="AD96" s="301">
        <v>86</v>
      </c>
      <c r="AE96" s="288"/>
      <c r="AF96" s="296"/>
      <c r="AG96" s="6" t="s">
        <v>374</v>
      </c>
      <c r="AH96" s="17" t="s">
        <v>379</v>
      </c>
      <c r="AI96" s="22">
        <v>4.0999999999999996</v>
      </c>
      <c r="AJ96" s="46">
        <v>3</v>
      </c>
      <c r="AK96" s="42" t="s">
        <v>35</v>
      </c>
      <c r="AL96" s="98"/>
    </row>
    <row r="97" spans="1:38" x14ac:dyDescent="0.15">
      <c r="A97" s="1751"/>
      <c r="B97" s="310">
        <v>44372</v>
      </c>
      <c r="C97" s="1607" t="str">
        <f t="shared" si="8"/>
        <v>(金)</v>
      </c>
      <c r="D97" s="627" t="s">
        <v>522</v>
      </c>
      <c r="E97" s="1493"/>
      <c r="F97" s="58">
        <v>24.3</v>
      </c>
      <c r="G97" s="22">
        <v>23.4</v>
      </c>
      <c r="H97" s="63">
        <v>23.6</v>
      </c>
      <c r="I97" s="62">
        <v>6.3</v>
      </c>
      <c r="J97" s="61">
        <v>2.1</v>
      </c>
      <c r="K97" s="22">
        <v>7.15</v>
      </c>
      <c r="L97" s="61">
        <v>7.22</v>
      </c>
      <c r="M97" s="62">
        <v>20.6</v>
      </c>
      <c r="N97" s="63">
        <v>19.399999999999999</v>
      </c>
      <c r="O97" s="49"/>
      <c r="P97" s="1199">
        <v>32.4</v>
      </c>
      <c r="Q97" s="49"/>
      <c r="R97" s="1199">
        <v>62.1</v>
      </c>
      <c r="S97" s="49"/>
      <c r="T97" s="1199"/>
      <c r="U97" s="49"/>
      <c r="V97" s="1229"/>
      <c r="W97" s="62"/>
      <c r="X97" s="63">
        <v>15.9</v>
      </c>
      <c r="Y97" s="67"/>
      <c r="Z97" s="68">
        <v>132</v>
      </c>
      <c r="AA97" s="797"/>
      <c r="AB97" s="798">
        <v>0.1</v>
      </c>
      <c r="AC97" s="608">
        <v>693</v>
      </c>
      <c r="AD97" s="301">
        <v>121</v>
      </c>
      <c r="AE97" s="288"/>
      <c r="AF97" s="296"/>
      <c r="AG97" s="6" t="s">
        <v>387</v>
      </c>
      <c r="AH97" s="17" t="s">
        <v>23</v>
      </c>
      <c r="AI97" s="49">
        <v>8.9</v>
      </c>
      <c r="AJ97" s="50">
        <v>5.4</v>
      </c>
      <c r="AK97" s="42" t="s">
        <v>35</v>
      </c>
      <c r="AL97" s="98"/>
    </row>
    <row r="98" spans="1:38" x14ac:dyDescent="0.15">
      <c r="A98" s="1751"/>
      <c r="B98" s="310">
        <v>44373</v>
      </c>
      <c r="C98" s="1607" t="str">
        <f t="shared" si="8"/>
        <v>(土)</v>
      </c>
      <c r="D98" s="627" t="s">
        <v>566</v>
      </c>
      <c r="E98" s="1493"/>
      <c r="F98" s="58">
        <v>25.3</v>
      </c>
      <c r="G98" s="22">
        <v>23.7</v>
      </c>
      <c r="H98" s="63">
        <v>23.9</v>
      </c>
      <c r="I98" s="62">
        <v>11</v>
      </c>
      <c r="J98" s="61">
        <v>1.9</v>
      </c>
      <c r="K98" s="22">
        <v>7.08</v>
      </c>
      <c r="L98" s="61">
        <v>7.12</v>
      </c>
      <c r="M98" s="62">
        <v>18.399999999999999</v>
      </c>
      <c r="N98" s="63">
        <v>20.2</v>
      </c>
      <c r="O98" s="49"/>
      <c r="P98" s="1199"/>
      <c r="Q98" s="49"/>
      <c r="R98" s="1199"/>
      <c r="S98" s="49"/>
      <c r="T98" s="1199"/>
      <c r="U98" s="49"/>
      <c r="V98" s="1229"/>
      <c r="W98" s="62"/>
      <c r="X98" s="63"/>
      <c r="Y98" s="67"/>
      <c r="Z98" s="68"/>
      <c r="AA98" s="797"/>
      <c r="AB98" s="798"/>
      <c r="AC98" s="608">
        <v>359</v>
      </c>
      <c r="AD98" s="301">
        <v>150</v>
      </c>
      <c r="AE98" s="288"/>
      <c r="AF98" s="296"/>
      <c r="AG98" s="18"/>
      <c r="AH98" s="8"/>
      <c r="AI98" s="19"/>
      <c r="AJ98" s="7"/>
      <c r="AK98" s="7"/>
      <c r="AL98" s="8"/>
    </row>
    <row r="99" spans="1:38" x14ac:dyDescent="0.15">
      <c r="A99" s="1751"/>
      <c r="B99" s="310">
        <v>44374</v>
      </c>
      <c r="C99" s="1607" t="str">
        <f t="shared" si="8"/>
        <v>(日)</v>
      </c>
      <c r="D99" s="627" t="s">
        <v>522</v>
      </c>
      <c r="E99" s="1493"/>
      <c r="F99" s="58">
        <v>25.2</v>
      </c>
      <c r="G99" s="22">
        <v>24.1</v>
      </c>
      <c r="H99" s="63">
        <v>24.2</v>
      </c>
      <c r="I99" s="62">
        <v>8.6999999999999993</v>
      </c>
      <c r="J99" s="61">
        <v>1.8</v>
      </c>
      <c r="K99" s="22">
        <v>7.11</v>
      </c>
      <c r="L99" s="61">
        <v>7.11</v>
      </c>
      <c r="M99" s="62">
        <v>18.7</v>
      </c>
      <c r="N99" s="63">
        <v>19.899999999999999</v>
      </c>
      <c r="O99" s="49"/>
      <c r="P99" s="1199"/>
      <c r="Q99" s="49"/>
      <c r="R99" s="1199"/>
      <c r="S99" s="49"/>
      <c r="T99" s="1199"/>
      <c r="U99" s="49"/>
      <c r="V99" s="1229"/>
      <c r="W99" s="62"/>
      <c r="X99" s="63"/>
      <c r="Y99" s="67"/>
      <c r="Z99" s="68"/>
      <c r="AA99" s="797"/>
      <c r="AB99" s="798"/>
      <c r="AC99" s="608">
        <v>333</v>
      </c>
      <c r="AD99" s="301">
        <v>176</v>
      </c>
      <c r="AE99" s="288"/>
      <c r="AF99" s="296"/>
      <c r="AG99" s="18"/>
      <c r="AH99" s="8"/>
      <c r="AI99" s="19"/>
      <c r="AJ99" s="7"/>
      <c r="AK99" s="7"/>
      <c r="AL99" s="8"/>
    </row>
    <row r="100" spans="1:38" x14ac:dyDescent="0.15">
      <c r="A100" s="1751"/>
      <c r="B100" s="310">
        <v>44375</v>
      </c>
      <c r="C100" s="1607" t="str">
        <f t="shared" si="8"/>
        <v>(月)</v>
      </c>
      <c r="D100" s="627" t="s">
        <v>566</v>
      </c>
      <c r="E100" s="1493"/>
      <c r="F100" s="58">
        <v>26.4</v>
      </c>
      <c r="G100" s="22">
        <v>23.9</v>
      </c>
      <c r="H100" s="63">
        <v>24</v>
      </c>
      <c r="I100" s="62">
        <v>9.6</v>
      </c>
      <c r="J100" s="61">
        <v>1.7</v>
      </c>
      <c r="K100" s="22">
        <v>7.11</v>
      </c>
      <c r="L100" s="61">
        <v>7.1</v>
      </c>
      <c r="M100" s="62">
        <v>18.3</v>
      </c>
      <c r="N100" s="63">
        <v>19</v>
      </c>
      <c r="O100" s="49"/>
      <c r="P100" s="1199">
        <v>31</v>
      </c>
      <c r="Q100" s="49"/>
      <c r="R100" s="1199">
        <v>59.3</v>
      </c>
      <c r="S100" s="49"/>
      <c r="T100" s="1199"/>
      <c r="U100" s="49"/>
      <c r="V100" s="1229"/>
      <c r="W100" s="62"/>
      <c r="X100" s="63">
        <v>15.3</v>
      </c>
      <c r="Y100" s="67"/>
      <c r="Z100" s="68">
        <v>131</v>
      </c>
      <c r="AA100" s="797"/>
      <c r="AB100" s="798">
        <v>0.09</v>
      </c>
      <c r="AC100" s="608">
        <v>710</v>
      </c>
      <c r="AD100" s="301">
        <v>132</v>
      </c>
      <c r="AE100" s="288"/>
      <c r="AF100" s="296"/>
      <c r="AG100" s="20"/>
      <c r="AH100" s="3"/>
      <c r="AI100" s="21"/>
      <c r="AJ100" s="9"/>
      <c r="AK100" s="9"/>
      <c r="AL100" s="3"/>
    </row>
    <row r="101" spans="1:38" x14ac:dyDescent="0.15">
      <c r="A101" s="1751"/>
      <c r="B101" s="310">
        <v>44376</v>
      </c>
      <c r="C101" s="1607" t="str">
        <f t="shared" si="8"/>
        <v>(火)</v>
      </c>
      <c r="D101" s="627" t="s">
        <v>579</v>
      </c>
      <c r="E101" s="1493">
        <v>41</v>
      </c>
      <c r="F101" s="58">
        <v>20.399999999999999</v>
      </c>
      <c r="G101" s="22">
        <v>24</v>
      </c>
      <c r="H101" s="63">
        <v>24</v>
      </c>
      <c r="I101" s="62">
        <v>10.9</v>
      </c>
      <c r="J101" s="61">
        <v>1.6</v>
      </c>
      <c r="K101" s="22">
        <v>7.14</v>
      </c>
      <c r="L101" s="61">
        <v>7.11</v>
      </c>
      <c r="M101" s="62">
        <v>25.2</v>
      </c>
      <c r="N101" s="63">
        <v>19.2</v>
      </c>
      <c r="O101" s="49"/>
      <c r="P101" s="1199">
        <v>31</v>
      </c>
      <c r="Q101" s="49"/>
      <c r="R101" s="1199">
        <v>59.5</v>
      </c>
      <c r="S101" s="49"/>
      <c r="T101" s="1199"/>
      <c r="U101" s="49"/>
      <c r="V101" s="1229"/>
      <c r="W101" s="62"/>
      <c r="X101" s="63">
        <v>16.600000000000001</v>
      </c>
      <c r="Y101" s="67"/>
      <c r="Z101" s="68">
        <v>133</v>
      </c>
      <c r="AA101" s="797"/>
      <c r="AB101" s="798">
        <v>0.09</v>
      </c>
      <c r="AC101" s="608">
        <v>513</v>
      </c>
      <c r="AD101" s="301">
        <v>107</v>
      </c>
      <c r="AE101" s="288"/>
      <c r="AF101" s="296"/>
      <c r="AG101" s="28" t="s">
        <v>376</v>
      </c>
      <c r="AH101" s="2" t="s">
        <v>35</v>
      </c>
      <c r="AI101" s="2" t="s">
        <v>35</v>
      </c>
      <c r="AJ101" s="2" t="s">
        <v>35</v>
      </c>
      <c r="AK101" s="2" t="s">
        <v>35</v>
      </c>
      <c r="AL101" s="99" t="s">
        <v>35</v>
      </c>
    </row>
    <row r="102" spans="1:38" x14ac:dyDescent="0.15">
      <c r="A102" s="1751"/>
      <c r="B102" s="310">
        <v>44377</v>
      </c>
      <c r="C102" s="1607" t="str">
        <f t="shared" si="8"/>
        <v>(水)</v>
      </c>
      <c r="D102" s="628" t="s">
        <v>522</v>
      </c>
      <c r="E102" s="1499">
        <v>2</v>
      </c>
      <c r="F102" s="119">
        <v>21.2</v>
      </c>
      <c r="G102" s="120">
        <v>24.2</v>
      </c>
      <c r="H102" s="123">
        <v>23.9</v>
      </c>
      <c r="I102" s="122">
        <v>4.4000000000000004</v>
      </c>
      <c r="J102" s="121">
        <v>1.5</v>
      </c>
      <c r="K102" s="120">
        <v>7.15</v>
      </c>
      <c r="L102" s="121">
        <v>7.13</v>
      </c>
      <c r="M102" s="122">
        <v>19</v>
      </c>
      <c r="N102" s="123">
        <v>21.6</v>
      </c>
      <c r="O102" s="632"/>
      <c r="P102" s="1213">
        <v>34.1</v>
      </c>
      <c r="Q102" s="632"/>
      <c r="R102" s="1213">
        <v>62.5</v>
      </c>
      <c r="S102" s="632"/>
      <c r="T102" s="1213"/>
      <c r="U102" s="632"/>
      <c r="V102" s="1230"/>
      <c r="W102" s="122"/>
      <c r="X102" s="123">
        <v>22.3</v>
      </c>
      <c r="Y102" s="126"/>
      <c r="Z102" s="127">
        <v>147</v>
      </c>
      <c r="AA102" s="811"/>
      <c r="AB102" s="812">
        <v>0.09</v>
      </c>
      <c r="AC102" s="629">
        <v>573</v>
      </c>
      <c r="AD102" s="305">
        <v>131</v>
      </c>
      <c r="AE102" s="288"/>
      <c r="AF102" s="296"/>
      <c r="AG102" s="10" t="s">
        <v>35</v>
      </c>
      <c r="AH102" s="2"/>
      <c r="AI102" s="2"/>
      <c r="AJ102" s="2"/>
      <c r="AK102" s="2"/>
      <c r="AL102" s="99"/>
    </row>
    <row r="103" spans="1:38" s="1" customFormat="1" ht="13.5" customHeight="1" x14ac:dyDescent="0.15">
      <c r="A103" s="1751"/>
      <c r="B103" s="1743" t="s">
        <v>388</v>
      </c>
      <c r="C103" s="1744"/>
      <c r="D103" s="374"/>
      <c r="E103" s="1494">
        <f>MAX(E73:E102)</f>
        <v>41</v>
      </c>
      <c r="F103" s="335">
        <f t="shared" ref="F103:AD103" si="9">IF(COUNT(F73:F102)=0,"",MAX(F73:F102))</f>
        <v>26.4</v>
      </c>
      <c r="G103" s="336">
        <f t="shared" si="9"/>
        <v>25.4</v>
      </c>
      <c r="H103" s="337">
        <f t="shared" si="9"/>
        <v>25.3</v>
      </c>
      <c r="I103" s="338">
        <f t="shared" si="9"/>
        <v>28.5</v>
      </c>
      <c r="J103" s="339">
        <f t="shared" si="9"/>
        <v>2.8</v>
      </c>
      <c r="K103" s="336">
        <f t="shared" si="9"/>
        <v>7.8</v>
      </c>
      <c r="L103" s="337">
        <f t="shared" si="9"/>
        <v>7.45</v>
      </c>
      <c r="M103" s="338">
        <f t="shared" si="9"/>
        <v>25.2</v>
      </c>
      <c r="N103" s="339">
        <f t="shared" si="9"/>
        <v>22.6</v>
      </c>
      <c r="O103" s="1200">
        <f t="shared" si="9"/>
        <v>27.5</v>
      </c>
      <c r="P103" s="1208">
        <f t="shared" si="9"/>
        <v>38.9</v>
      </c>
      <c r="Q103" s="1200">
        <f t="shared" si="9"/>
        <v>51.6</v>
      </c>
      <c r="R103" s="1208">
        <f t="shared" si="9"/>
        <v>67.900000000000006</v>
      </c>
      <c r="S103" s="1200">
        <f t="shared" si="9"/>
        <v>37.9</v>
      </c>
      <c r="T103" s="1208">
        <f t="shared" si="9"/>
        <v>36.6</v>
      </c>
      <c r="U103" s="1200">
        <f t="shared" si="9"/>
        <v>13.7</v>
      </c>
      <c r="V103" s="1208">
        <f t="shared" si="9"/>
        <v>12.5</v>
      </c>
      <c r="W103" s="338">
        <f t="shared" si="9"/>
        <v>13.5</v>
      </c>
      <c r="X103" s="540">
        <f t="shared" si="9"/>
        <v>22.3</v>
      </c>
      <c r="Y103" s="596">
        <f t="shared" si="9"/>
        <v>131</v>
      </c>
      <c r="Z103" s="597">
        <f t="shared" si="9"/>
        <v>154</v>
      </c>
      <c r="AA103" s="799">
        <f t="shared" si="9"/>
        <v>0.28000000000000003</v>
      </c>
      <c r="AB103" s="800">
        <f t="shared" si="9"/>
        <v>0.13</v>
      </c>
      <c r="AC103" s="651">
        <f t="shared" si="9"/>
        <v>2424</v>
      </c>
      <c r="AD103" s="538">
        <f t="shared" si="9"/>
        <v>176</v>
      </c>
      <c r="AE103" s="411"/>
      <c r="AF103" s="382"/>
      <c r="AG103" s="10"/>
      <c r="AH103" s="2"/>
      <c r="AI103" s="2"/>
      <c r="AJ103" s="2"/>
      <c r="AK103" s="2"/>
      <c r="AL103" s="99"/>
    </row>
    <row r="104" spans="1:38" s="1" customFormat="1" ht="13.5" customHeight="1" x14ac:dyDescent="0.15">
      <c r="A104" s="1751"/>
      <c r="B104" s="1735" t="s">
        <v>389</v>
      </c>
      <c r="C104" s="1736"/>
      <c r="D104" s="376"/>
      <c r="E104" s="1503"/>
      <c r="F104" s="340">
        <f t="shared" ref="F104:AD104" si="10">IF(COUNT(F73:F102)=0,"",MIN(F73:F102))</f>
        <v>20.399999999999999</v>
      </c>
      <c r="G104" s="341">
        <f t="shared" si="10"/>
        <v>19.899999999999999</v>
      </c>
      <c r="H104" s="342">
        <f t="shared" si="10"/>
        <v>20.8</v>
      </c>
      <c r="I104" s="343">
        <f t="shared" si="10"/>
        <v>4.3</v>
      </c>
      <c r="J104" s="386">
        <f t="shared" si="10"/>
        <v>1.5</v>
      </c>
      <c r="K104" s="341">
        <f t="shared" si="10"/>
        <v>7.06</v>
      </c>
      <c r="L104" s="340">
        <f t="shared" si="10"/>
        <v>6.99</v>
      </c>
      <c r="M104" s="343">
        <f t="shared" si="10"/>
        <v>14</v>
      </c>
      <c r="N104" s="386">
        <f t="shared" si="10"/>
        <v>15.2</v>
      </c>
      <c r="O104" s="1202">
        <f t="shared" si="10"/>
        <v>27.5</v>
      </c>
      <c r="P104" s="1203">
        <f t="shared" si="10"/>
        <v>23.6</v>
      </c>
      <c r="Q104" s="1202">
        <f t="shared" si="10"/>
        <v>51.6</v>
      </c>
      <c r="R104" s="1203">
        <f>IF(COUNT(R73:R102)=0,"",MIN(R73:R102))</f>
        <v>47.1</v>
      </c>
      <c r="S104" s="1202">
        <f t="shared" si="10"/>
        <v>37.9</v>
      </c>
      <c r="T104" s="1203">
        <f t="shared" si="10"/>
        <v>36.6</v>
      </c>
      <c r="U104" s="1202">
        <f t="shared" si="10"/>
        <v>13.7</v>
      </c>
      <c r="V104" s="1209">
        <f t="shared" si="10"/>
        <v>12.5</v>
      </c>
      <c r="W104" s="343">
        <f t="shared" si="10"/>
        <v>13.5</v>
      </c>
      <c r="X104" s="653">
        <f t="shared" si="10"/>
        <v>11.7</v>
      </c>
      <c r="Y104" s="602">
        <f t="shared" si="10"/>
        <v>131</v>
      </c>
      <c r="Z104" s="599">
        <f t="shared" si="10"/>
        <v>106</v>
      </c>
      <c r="AA104" s="801">
        <f t="shared" si="10"/>
        <v>0.28000000000000003</v>
      </c>
      <c r="AB104" s="802">
        <f t="shared" si="10"/>
        <v>0.05</v>
      </c>
      <c r="AC104" s="1593"/>
      <c r="AD104" s="539">
        <f t="shared" si="10"/>
        <v>34</v>
      </c>
      <c r="AE104" s="411"/>
      <c r="AF104" s="382"/>
      <c r="AG104" s="10"/>
      <c r="AH104" s="2"/>
      <c r="AI104" s="2"/>
      <c r="AJ104" s="2"/>
      <c r="AK104" s="2"/>
      <c r="AL104" s="99"/>
    </row>
    <row r="105" spans="1:38" s="1" customFormat="1" ht="13.5" customHeight="1" x14ac:dyDescent="0.15">
      <c r="A105" s="1751"/>
      <c r="B105" s="1735" t="s">
        <v>390</v>
      </c>
      <c r="C105" s="1736"/>
      <c r="D105" s="376"/>
      <c r="E105" s="1496"/>
      <c r="F105" s="541">
        <f t="shared" ref="F105:AD105" si="11">IF(COUNT(F73:F102)=0,"",AVERAGE(F73:F102))</f>
        <v>23.563333333333329</v>
      </c>
      <c r="G105" s="341">
        <f t="shared" si="11"/>
        <v>23.416666666666671</v>
      </c>
      <c r="H105" s="340">
        <f t="shared" si="11"/>
        <v>23.530000000000005</v>
      </c>
      <c r="I105" s="343">
        <f t="shared" si="11"/>
        <v>8.99</v>
      </c>
      <c r="J105" s="386">
        <f t="shared" si="11"/>
        <v>2.0066666666666664</v>
      </c>
      <c r="K105" s="341">
        <f t="shared" si="11"/>
        <v>7.2566666666666668</v>
      </c>
      <c r="L105" s="340">
        <f t="shared" si="11"/>
        <v>7.2030000000000021</v>
      </c>
      <c r="M105" s="343">
        <f t="shared" si="11"/>
        <v>19.156666666666663</v>
      </c>
      <c r="N105" s="386">
        <f t="shared" si="11"/>
        <v>19.57</v>
      </c>
      <c r="O105" s="1202">
        <f t="shared" si="11"/>
        <v>27.5</v>
      </c>
      <c r="P105" s="1203">
        <f t="shared" si="11"/>
        <v>31.290909090909086</v>
      </c>
      <c r="Q105" s="1202">
        <f t="shared" si="11"/>
        <v>51.6</v>
      </c>
      <c r="R105" s="1203">
        <f t="shared" si="11"/>
        <v>58.963636363636354</v>
      </c>
      <c r="S105" s="1202">
        <f t="shared" si="11"/>
        <v>37.9</v>
      </c>
      <c r="T105" s="1203">
        <f t="shared" si="11"/>
        <v>36.6</v>
      </c>
      <c r="U105" s="1202">
        <f t="shared" si="11"/>
        <v>13.7</v>
      </c>
      <c r="V105" s="1203">
        <f t="shared" si="11"/>
        <v>12.5</v>
      </c>
      <c r="W105" s="1252">
        <f t="shared" si="11"/>
        <v>13.5</v>
      </c>
      <c r="X105" s="653">
        <f t="shared" si="11"/>
        <v>17.113636363636363</v>
      </c>
      <c r="Y105" s="602">
        <f t="shared" si="11"/>
        <v>131</v>
      </c>
      <c r="Z105" s="665">
        <f t="shared" si="11"/>
        <v>134.95454545454547</v>
      </c>
      <c r="AA105" s="801">
        <f t="shared" si="11"/>
        <v>0.28000000000000003</v>
      </c>
      <c r="AB105" s="802">
        <f t="shared" si="11"/>
        <v>9.2727272727272769E-2</v>
      </c>
      <c r="AC105" s="1593"/>
      <c r="AD105" s="539">
        <f t="shared" si="11"/>
        <v>86.933333333333337</v>
      </c>
      <c r="AE105" s="411"/>
      <c r="AF105" s="382"/>
      <c r="AG105" s="10" t="s">
        <v>35</v>
      </c>
      <c r="AH105" s="2" t="s">
        <v>35</v>
      </c>
      <c r="AI105" s="2" t="s">
        <v>35</v>
      </c>
      <c r="AJ105" s="2" t="s">
        <v>35</v>
      </c>
      <c r="AK105" s="2" t="s">
        <v>35</v>
      </c>
      <c r="AL105" s="99" t="s">
        <v>35</v>
      </c>
    </row>
    <row r="106" spans="1:38" s="1" customFormat="1" ht="13.5" customHeight="1" x14ac:dyDescent="0.15">
      <c r="A106" s="1752"/>
      <c r="B106" s="1765" t="s">
        <v>391</v>
      </c>
      <c r="C106" s="1738"/>
      <c r="D106" s="376"/>
      <c r="E106" s="1497">
        <f>SUM(E73:E102)</f>
        <v>79</v>
      </c>
      <c r="F106" s="563"/>
      <c r="G106" s="560"/>
      <c r="H106" s="562"/>
      <c r="I106" s="560"/>
      <c r="J106" s="562"/>
      <c r="K106" s="1241"/>
      <c r="L106" s="1242"/>
      <c r="M106" s="1245"/>
      <c r="N106" s="1246"/>
      <c r="O106" s="1204"/>
      <c r="P106" s="1205"/>
      <c r="Q106" s="1204"/>
      <c r="R106" s="1222"/>
      <c r="S106" s="1204"/>
      <c r="T106" s="1205"/>
      <c r="U106" s="1204"/>
      <c r="V106" s="1222"/>
      <c r="W106" s="1253"/>
      <c r="X106" s="1254"/>
      <c r="Y106" s="662"/>
      <c r="Z106" s="592"/>
      <c r="AA106" s="803"/>
      <c r="AB106" s="804"/>
      <c r="AC106" s="595">
        <f>SUM(AC73:AC102)</f>
        <v>19893</v>
      </c>
      <c r="AD106" s="663"/>
      <c r="AE106" s="411"/>
      <c r="AF106" s="382"/>
      <c r="AG106" s="205"/>
      <c r="AH106" s="207"/>
      <c r="AI106" s="207"/>
      <c r="AJ106" s="207"/>
      <c r="AK106" s="207"/>
      <c r="AL106" s="206"/>
    </row>
    <row r="107" spans="1:38" ht="13.5" customHeight="1" x14ac:dyDescent="0.15">
      <c r="A107" s="1750" t="s">
        <v>311</v>
      </c>
      <c r="B107" s="429">
        <v>44378</v>
      </c>
      <c r="C107" s="856" t="str">
        <f>IF(B107="","",IF(WEEKDAY(B107)=1,"(日)",IF(WEEKDAY(B107)=2,"(月)",IF(WEEKDAY(B107)=3,"(火)",IF(WEEKDAY(B107)=4,"(水)",IF(WEEKDAY(B107)=5,"(木)",IF(WEEKDAY(B107)=6,"(金)","(土)")))))))</f>
        <v>(木)</v>
      </c>
      <c r="D107" s="626" t="s">
        <v>579</v>
      </c>
      <c r="E107" s="1492">
        <v>39.5</v>
      </c>
      <c r="F107" s="57">
        <v>21</v>
      </c>
      <c r="G107" s="59">
        <v>22.2</v>
      </c>
      <c r="H107" s="54">
        <v>23.5</v>
      </c>
      <c r="I107" s="53">
        <v>10.3</v>
      </c>
      <c r="J107" s="60">
        <v>2.1</v>
      </c>
      <c r="K107" s="59">
        <v>7.13</v>
      </c>
      <c r="L107" s="60">
        <v>7.14</v>
      </c>
      <c r="M107" s="53">
        <v>18.7</v>
      </c>
      <c r="N107" s="54">
        <v>19.100000000000001</v>
      </c>
      <c r="O107" s="1197" t="s">
        <v>35</v>
      </c>
      <c r="P107" s="1198">
        <v>31.7</v>
      </c>
      <c r="Q107" s="1197" t="s">
        <v>35</v>
      </c>
      <c r="R107" s="1198">
        <v>60.9</v>
      </c>
      <c r="S107" s="1197" t="s">
        <v>35</v>
      </c>
      <c r="T107" s="1198" t="s">
        <v>35</v>
      </c>
      <c r="U107" s="1197" t="s">
        <v>35</v>
      </c>
      <c r="V107" s="1198" t="s">
        <v>35</v>
      </c>
      <c r="W107" s="53" t="s">
        <v>35</v>
      </c>
      <c r="X107" s="54">
        <v>15.3</v>
      </c>
      <c r="Y107" s="55" t="s">
        <v>35</v>
      </c>
      <c r="Z107" s="56">
        <v>140</v>
      </c>
      <c r="AA107" s="795" t="s">
        <v>35</v>
      </c>
      <c r="AB107" s="796">
        <v>0.11</v>
      </c>
      <c r="AC107" s="606">
        <v>442</v>
      </c>
      <c r="AD107" s="615">
        <v>194</v>
      </c>
      <c r="AE107" s="288"/>
      <c r="AF107" s="296"/>
      <c r="AG107" s="208">
        <v>44385</v>
      </c>
      <c r="AH107" s="128" t="s">
        <v>3</v>
      </c>
      <c r="AI107" s="129">
        <v>23.8</v>
      </c>
      <c r="AJ107" s="130" t="s">
        <v>20</v>
      </c>
      <c r="AK107" s="131"/>
      <c r="AL107" s="132"/>
    </row>
    <row r="108" spans="1:38" x14ac:dyDescent="0.15">
      <c r="A108" s="1751"/>
      <c r="B108" s="310">
        <v>44379</v>
      </c>
      <c r="C108" s="1607" t="str">
        <f>IF(B108="","",IF(WEEKDAY(B108)=1,"(日)",IF(WEEKDAY(B108)=2,"(月)",IF(WEEKDAY(B108)=3,"(火)",IF(WEEKDAY(B108)=4,"(水)",IF(WEEKDAY(B108)=5,"(木)",IF(WEEKDAY(B108)=6,"(金)","(土)")))))))</f>
        <v>(金)</v>
      </c>
      <c r="D108" s="627" t="s">
        <v>579</v>
      </c>
      <c r="E108" s="1493">
        <v>54.5</v>
      </c>
      <c r="F108" s="58">
        <v>21.3</v>
      </c>
      <c r="G108" s="22">
        <v>21.4</v>
      </c>
      <c r="H108" s="63">
        <v>22.3</v>
      </c>
      <c r="I108" s="62">
        <v>17</v>
      </c>
      <c r="J108" s="61">
        <v>2.1</v>
      </c>
      <c r="K108" s="22">
        <v>7.12</v>
      </c>
      <c r="L108" s="61">
        <v>7.15</v>
      </c>
      <c r="M108" s="62">
        <v>16.7</v>
      </c>
      <c r="N108" s="63">
        <v>16.399999999999999</v>
      </c>
      <c r="O108" s="49" t="s">
        <v>35</v>
      </c>
      <c r="P108" s="1199">
        <v>30.2</v>
      </c>
      <c r="Q108" s="49" t="s">
        <v>35</v>
      </c>
      <c r="R108" s="1199">
        <v>51.3</v>
      </c>
      <c r="S108" s="49" t="s">
        <v>35</v>
      </c>
      <c r="T108" s="1199" t="s">
        <v>35</v>
      </c>
      <c r="U108" s="49" t="s">
        <v>35</v>
      </c>
      <c r="V108" s="1199" t="s">
        <v>35</v>
      </c>
      <c r="W108" s="62" t="s">
        <v>35</v>
      </c>
      <c r="X108" s="63">
        <v>12.6</v>
      </c>
      <c r="Y108" s="67" t="s">
        <v>35</v>
      </c>
      <c r="Z108" s="68">
        <v>116</v>
      </c>
      <c r="AA108" s="797" t="s">
        <v>35</v>
      </c>
      <c r="AB108" s="798">
        <v>0.12</v>
      </c>
      <c r="AC108" s="608">
        <v>717</v>
      </c>
      <c r="AD108" s="616">
        <v>278</v>
      </c>
      <c r="AE108" s="288"/>
      <c r="AF108" s="296"/>
      <c r="AG108" s="11" t="s">
        <v>87</v>
      </c>
      <c r="AH108" s="12" t="s">
        <v>377</v>
      </c>
      <c r="AI108" s="13" t="s">
        <v>5</v>
      </c>
      <c r="AJ108" s="14" t="s">
        <v>6</v>
      </c>
      <c r="AK108" s="15" t="s">
        <v>35</v>
      </c>
      <c r="AL108" s="92"/>
    </row>
    <row r="109" spans="1:38" x14ac:dyDescent="0.15">
      <c r="A109" s="1751"/>
      <c r="B109" s="310">
        <v>44380</v>
      </c>
      <c r="C109" s="1607" t="str">
        <f t="shared" ref="C109:C137" si="12">IF(B109="","",IF(WEEKDAY(B109)=1,"(日)",IF(WEEKDAY(B109)=2,"(月)",IF(WEEKDAY(B109)=3,"(火)",IF(WEEKDAY(B109)=4,"(水)",IF(WEEKDAY(B109)=5,"(木)",IF(WEEKDAY(B109)=6,"(金)","(土)")))))))</f>
        <v>(土)</v>
      </c>
      <c r="D109" s="631" t="s">
        <v>579</v>
      </c>
      <c r="E109" s="1493">
        <v>56</v>
      </c>
      <c r="F109" s="58">
        <v>20.9</v>
      </c>
      <c r="G109" s="22">
        <v>21.8</v>
      </c>
      <c r="H109" s="63">
        <v>21.7</v>
      </c>
      <c r="I109" s="62">
        <v>8.6999999999999993</v>
      </c>
      <c r="J109" s="61">
        <v>2.1</v>
      </c>
      <c r="K109" s="22">
        <v>7.14</v>
      </c>
      <c r="L109" s="61">
        <v>7.21</v>
      </c>
      <c r="M109" s="62">
        <v>14.9</v>
      </c>
      <c r="N109" s="63">
        <v>15.9</v>
      </c>
      <c r="O109" s="49" t="s">
        <v>35</v>
      </c>
      <c r="P109" s="1199" t="s">
        <v>35</v>
      </c>
      <c r="Q109" s="49" t="s">
        <v>35</v>
      </c>
      <c r="R109" s="1199" t="s">
        <v>35</v>
      </c>
      <c r="S109" s="49" t="s">
        <v>35</v>
      </c>
      <c r="T109" s="1199" t="s">
        <v>35</v>
      </c>
      <c r="U109" s="49" t="s">
        <v>35</v>
      </c>
      <c r="V109" s="1199" t="s">
        <v>35</v>
      </c>
      <c r="W109" s="62" t="s">
        <v>35</v>
      </c>
      <c r="X109" s="63" t="s">
        <v>35</v>
      </c>
      <c r="Y109" s="67" t="s">
        <v>35</v>
      </c>
      <c r="Z109" s="68" t="s">
        <v>35</v>
      </c>
      <c r="AA109" s="797" t="s">
        <v>35</v>
      </c>
      <c r="AB109" s="798" t="s">
        <v>35</v>
      </c>
      <c r="AC109" s="608">
        <v>540</v>
      </c>
      <c r="AD109" s="616">
        <v>376</v>
      </c>
      <c r="AE109" s="288"/>
      <c r="AF109" s="296"/>
      <c r="AG109" s="5" t="s">
        <v>88</v>
      </c>
      <c r="AH109" s="16" t="s">
        <v>20</v>
      </c>
      <c r="AI109" s="30">
        <v>22.4</v>
      </c>
      <c r="AJ109" s="31">
        <v>22.5</v>
      </c>
      <c r="AK109" s="32"/>
      <c r="AL109" s="93"/>
    </row>
    <row r="110" spans="1:38" x14ac:dyDescent="0.15">
      <c r="A110" s="1751"/>
      <c r="B110" s="310">
        <v>44381</v>
      </c>
      <c r="C110" s="1607" t="str">
        <f t="shared" si="12"/>
        <v>(日)</v>
      </c>
      <c r="D110" s="631" t="s">
        <v>579</v>
      </c>
      <c r="E110" s="1493">
        <v>9.5</v>
      </c>
      <c r="F110" s="58">
        <v>20.2</v>
      </c>
      <c r="G110" s="22">
        <v>21.7</v>
      </c>
      <c r="H110" s="63">
        <v>21.7</v>
      </c>
      <c r="I110" s="62">
        <v>4.7</v>
      </c>
      <c r="J110" s="61">
        <v>1.9</v>
      </c>
      <c r="K110" s="22">
        <v>7.09</v>
      </c>
      <c r="L110" s="61">
        <v>7.2</v>
      </c>
      <c r="M110" s="62">
        <v>16.899999999999999</v>
      </c>
      <c r="N110" s="63">
        <v>16.399999999999999</v>
      </c>
      <c r="O110" s="49" t="s">
        <v>35</v>
      </c>
      <c r="P110" s="1199" t="s">
        <v>35</v>
      </c>
      <c r="Q110" s="49" t="s">
        <v>35</v>
      </c>
      <c r="R110" s="1199" t="s">
        <v>35</v>
      </c>
      <c r="S110" s="49" t="s">
        <v>35</v>
      </c>
      <c r="T110" s="1199" t="s">
        <v>35</v>
      </c>
      <c r="U110" s="49" t="s">
        <v>35</v>
      </c>
      <c r="V110" s="1199" t="s">
        <v>35</v>
      </c>
      <c r="W110" s="62" t="s">
        <v>35</v>
      </c>
      <c r="X110" s="63" t="s">
        <v>35</v>
      </c>
      <c r="Y110" s="67" t="s">
        <v>35</v>
      </c>
      <c r="Z110" s="68" t="s">
        <v>35</v>
      </c>
      <c r="AA110" s="797" t="s">
        <v>35</v>
      </c>
      <c r="AB110" s="798" t="s">
        <v>35</v>
      </c>
      <c r="AC110" s="608">
        <v>540</v>
      </c>
      <c r="AD110" s="616">
        <v>264</v>
      </c>
      <c r="AE110" s="288"/>
      <c r="AF110" s="296"/>
      <c r="AG110" s="6" t="s">
        <v>378</v>
      </c>
      <c r="AH110" s="17" t="s">
        <v>379</v>
      </c>
      <c r="AI110" s="33">
        <v>14.8</v>
      </c>
      <c r="AJ110" s="34">
        <v>1.8</v>
      </c>
      <c r="AK110" s="38"/>
      <c r="AL110" s="94"/>
    </row>
    <row r="111" spans="1:38" x14ac:dyDescent="0.15">
      <c r="A111" s="1751"/>
      <c r="B111" s="310">
        <v>44382</v>
      </c>
      <c r="C111" s="1607" t="str">
        <f t="shared" si="12"/>
        <v>(月)</v>
      </c>
      <c r="D111" s="631" t="s">
        <v>579</v>
      </c>
      <c r="E111" s="1493">
        <v>0.5</v>
      </c>
      <c r="F111" s="58">
        <v>20.9</v>
      </c>
      <c r="G111" s="22">
        <v>21.7</v>
      </c>
      <c r="H111" s="63">
        <v>21.6</v>
      </c>
      <c r="I111" s="62">
        <v>16.7</v>
      </c>
      <c r="J111" s="61">
        <v>1.7</v>
      </c>
      <c r="K111" s="22">
        <v>7.14</v>
      </c>
      <c r="L111" s="61">
        <v>7.17</v>
      </c>
      <c r="M111" s="62">
        <v>18.5</v>
      </c>
      <c r="N111" s="63">
        <v>17.7</v>
      </c>
      <c r="O111" s="49" t="s">
        <v>35</v>
      </c>
      <c r="P111" s="1199">
        <v>36.799999999999997</v>
      </c>
      <c r="Q111" s="49" t="s">
        <v>35</v>
      </c>
      <c r="R111" s="1199">
        <v>60.7</v>
      </c>
      <c r="S111" s="49" t="s">
        <v>35</v>
      </c>
      <c r="T111" s="1199" t="s">
        <v>35</v>
      </c>
      <c r="U111" s="49" t="s">
        <v>35</v>
      </c>
      <c r="V111" s="1199" t="s">
        <v>35</v>
      </c>
      <c r="W111" s="62" t="s">
        <v>35</v>
      </c>
      <c r="X111" s="63">
        <v>10.4</v>
      </c>
      <c r="Y111" s="67" t="s">
        <v>35</v>
      </c>
      <c r="Z111" s="68">
        <v>126</v>
      </c>
      <c r="AA111" s="797" t="s">
        <v>35</v>
      </c>
      <c r="AB111" s="798">
        <v>0.11</v>
      </c>
      <c r="AC111" s="608">
        <v>734</v>
      </c>
      <c r="AD111" s="616">
        <v>214</v>
      </c>
      <c r="AE111" s="288"/>
      <c r="AF111" s="296"/>
      <c r="AG111" s="6" t="s">
        <v>21</v>
      </c>
      <c r="AH111" s="17"/>
      <c r="AI111" s="33">
        <v>7.18</v>
      </c>
      <c r="AJ111" s="34">
        <v>7.19</v>
      </c>
      <c r="AK111" s="41"/>
      <c r="AL111" s="95"/>
    </row>
    <row r="112" spans="1:38" x14ac:dyDescent="0.15">
      <c r="A112" s="1751"/>
      <c r="B112" s="310">
        <v>44383</v>
      </c>
      <c r="C112" s="1607" t="str">
        <f t="shared" si="12"/>
        <v>(火)</v>
      </c>
      <c r="D112" s="631" t="s">
        <v>522</v>
      </c>
      <c r="E112" s="1493" t="s">
        <v>35</v>
      </c>
      <c r="F112" s="58">
        <v>24.3</v>
      </c>
      <c r="G112" s="22">
        <v>21.8</v>
      </c>
      <c r="H112" s="63">
        <v>22.1</v>
      </c>
      <c r="I112" s="62">
        <v>12.1</v>
      </c>
      <c r="J112" s="61">
        <v>2.5</v>
      </c>
      <c r="K112" s="22">
        <v>7.16</v>
      </c>
      <c r="L112" s="61">
        <v>7.22</v>
      </c>
      <c r="M112" s="62">
        <v>19</v>
      </c>
      <c r="N112" s="63">
        <v>18.899999999999999</v>
      </c>
      <c r="O112" s="49" t="s">
        <v>35</v>
      </c>
      <c r="P112" s="1199">
        <v>38</v>
      </c>
      <c r="Q112" s="49" t="s">
        <v>35</v>
      </c>
      <c r="R112" s="1199">
        <v>65.099999999999994</v>
      </c>
      <c r="S112" s="49" t="s">
        <v>35</v>
      </c>
      <c r="T112" s="1199" t="s">
        <v>35</v>
      </c>
      <c r="U112" s="49" t="s">
        <v>35</v>
      </c>
      <c r="V112" s="1199" t="s">
        <v>35</v>
      </c>
      <c r="W112" s="62" t="s">
        <v>35</v>
      </c>
      <c r="X112" s="63">
        <v>11</v>
      </c>
      <c r="Y112" s="67" t="s">
        <v>35</v>
      </c>
      <c r="Z112" s="68">
        <v>140</v>
      </c>
      <c r="AA112" s="797" t="s">
        <v>35</v>
      </c>
      <c r="AB112" s="798">
        <v>0.16</v>
      </c>
      <c r="AC112" s="608">
        <v>425</v>
      </c>
      <c r="AD112" s="616">
        <v>194</v>
      </c>
      <c r="AE112" s="288"/>
      <c r="AF112" s="296"/>
      <c r="AG112" s="6" t="s">
        <v>356</v>
      </c>
      <c r="AH112" s="17" t="s">
        <v>22</v>
      </c>
      <c r="AI112" s="33">
        <v>16.7</v>
      </c>
      <c r="AJ112" s="34">
        <v>17.600000000000001</v>
      </c>
      <c r="AK112" s="35"/>
      <c r="AL112" s="96"/>
    </row>
    <row r="113" spans="1:38" x14ac:dyDescent="0.15">
      <c r="A113" s="1751"/>
      <c r="B113" s="310">
        <v>44384</v>
      </c>
      <c r="C113" s="1607" t="str">
        <f t="shared" si="12"/>
        <v>(水)</v>
      </c>
      <c r="D113" s="631" t="s">
        <v>579</v>
      </c>
      <c r="E113" s="1493" t="s">
        <v>35</v>
      </c>
      <c r="F113" s="58">
        <v>24.9</v>
      </c>
      <c r="G113" s="22">
        <v>21.9</v>
      </c>
      <c r="H113" s="63">
        <v>22</v>
      </c>
      <c r="I113" s="62">
        <v>13</v>
      </c>
      <c r="J113" s="61">
        <v>1.9</v>
      </c>
      <c r="K113" s="22">
        <v>7.17</v>
      </c>
      <c r="L113" s="61">
        <v>7.25</v>
      </c>
      <c r="M113" s="62">
        <v>19.5</v>
      </c>
      <c r="N113" s="63">
        <v>19</v>
      </c>
      <c r="O113" s="49" t="s">
        <v>35</v>
      </c>
      <c r="P113" s="1199">
        <v>38</v>
      </c>
      <c r="Q113" s="49" t="s">
        <v>35</v>
      </c>
      <c r="R113" s="1199">
        <v>65.3</v>
      </c>
      <c r="S113" s="49" t="s">
        <v>35</v>
      </c>
      <c r="T113" s="1199" t="s">
        <v>35</v>
      </c>
      <c r="U113" s="49" t="s">
        <v>35</v>
      </c>
      <c r="V113" s="1199" t="s">
        <v>35</v>
      </c>
      <c r="W113" s="62" t="s">
        <v>35</v>
      </c>
      <c r="X113" s="63">
        <v>11.4</v>
      </c>
      <c r="Y113" s="67" t="s">
        <v>35</v>
      </c>
      <c r="Z113" s="68">
        <v>142</v>
      </c>
      <c r="AA113" s="797" t="s">
        <v>35</v>
      </c>
      <c r="AB113" s="798">
        <v>0.11</v>
      </c>
      <c r="AC113" s="608">
        <v>1221</v>
      </c>
      <c r="AD113" s="616">
        <v>192</v>
      </c>
      <c r="AE113" s="288"/>
      <c r="AF113" s="296"/>
      <c r="AG113" s="6" t="s">
        <v>380</v>
      </c>
      <c r="AH113" s="17" t="s">
        <v>23</v>
      </c>
      <c r="AI113" s="612">
        <v>34.200000000000003</v>
      </c>
      <c r="AJ113" s="613">
        <v>34.1</v>
      </c>
      <c r="AK113" s="35"/>
      <c r="AL113" s="96"/>
    </row>
    <row r="114" spans="1:38" x14ac:dyDescent="0.15">
      <c r="A114" s="1751"/>
      <c r="B114" s="310">
        <v>44385</v>
      </c>
      <c r="C114" s="1607" t="str">
        <f t="shared" si="12"/>
        <v>(木)</v>
      </c>
      <c r="D114" s="631" t="s">
        <v>579</v>
      </c>
      <c r="E114" s="1493">
        <v>2</v>
      </c>
      <c r="F114" s="58">
        <v>23.8</v>
      </c>
      <c r="G114" s="22">
        <v>22.4</v>
      </c>
      <c r="H114" s="63">
        <v>22.5</v>
      </c>
      <c r="I114" s="62">
        <v>14.8</v>
      </c>
      <c r="J114" s="61">
        <v>1.8</v>
      </c>
      <c r="K114" s="22">
        <v>7.18</v>
      </c>
      <c r="L114" s="61">
        <v>7.19</v>
      </c>
      <c r="M114" s="62">
        <v>16.7</v>
      </c>
      <c r="N114" s="63">
        <v>17.600000000000001</v>
      </c>
      <c r="O114" s="49">
        <v>34.200000000000003</v>
      </c>
      <c r="P114" s="1199">
        <v>34.1</v>
      </c>
      <c r="Q114" s="49">
        <v>55.3</v>
      </c>
      <c r="R114" s="1199">
        <v>59.3</v>
      </c>
      <c r="S114" s="49">
        <v>40.1</v>
      </c>
      <c r="T114" s="1199">
        <v>43.3</v>
      </c>
      <c r="U114" s="49">
        <v>15.2</v>
      </c>
      <c r="V114" s="1199">
        <v>16</v>
      </c>
      <c r="W114" s="62">
        <v>10</v>
      </c>
      <c r="X114" s="63">
        <v>11</v>
      </c>
      <c r="Y114" s="67">
        <v>144</v>
      </c>
      <c r="Z114" s="68">
        <v>130</v>
      </c>
      <c r="AA114" s="797">
        <v>0.67</v>
      </c>
      <c r="AB114" s="798">
        <v>0.09</v>
      </c>
      <c r="AC114" s="608">
        <v>540</v>
      </c>
      <c r="AD114" s="616">
        <v>157</v>
      </c>
      <c r="AE114" s="288"/>
      <c r="AF114" s="296"/>
      <c r="AG114" s="6" t="s">
        <v>360</v>
      </c>
      <c r="AH114" s="17" t="s">
        <v>23</v>
      </c>
      <c r="AI114" s="612">
        <v>55.3</v>
      </c>
      <c r="AJ114" s="613">
        <v>59.3</v>
      </c>
      <c r="AK114" s="35"/>
      <c r="AL114" s="96"/>
    </row>
    <row r="115" spans="1:38" x14ac:dyDescent="0.15">
      <c r="A115" s="1751"/>
      <c r="B115" s="310">
        <v>44386</v>
      </c>
      <c r="C115" s="1607" t="str">
        <f t="shared" si="12"/>
        <v>(金)</v>
      </c>
      <c r="D115" s="631" t="s">
        <v>522</v>
      </c>
      <c r="E115" s="1493">
        <v>2.5</v>
      </c>
      <c r="F115" s="58">
        <v>23.4</v>
      </c>
      <c r="G115" s="22">
        <v>22.6</v>
      </c>
      <c r="H115" s="63">
        <v>22.7</v>
      </c>
      <c r="I115" s="62">
        <v>12.2</v>
      </c>
      <c r="J115" s="61">
        <v>1.5</v>
      </c>
      <c r="K115" s="22">
        <v>7.19</v>
      </c>
      <c r="L115" s="61">
        <v>7.19</v>
      </c>
      <c r="M115" s="62">
        <v>18.2</v>
      </c>
      <c r="N115" s="63">
        <v>18.100000000000001</v>
      </c>
      <c r="O115" s="49" t="s">
        <v>35</v>
      </c>
      <c r="P115" s="1199">
        <v>34.9</v>
      </c>
      <c r="Q115" s="49" t="s">
        <v>35</v>
      </c>
      <c r="R115" s="1199">
        <v>60.1</v>
      </c>
      <c r="S115" s="49" t="s">
        <v>35</v>
      </c>
      <c r="T115" s="1199" t="s">
        <v>35</v>
      </c>
      <c r="U115" s="49" t="s">
        <v>35</v>
      </c>
      <c r="V115" s="1199" t="s">
        <v>35</v>
      </c>
      <c r="W115" s="62" t="s">
        <v>35</v>
      </c>
      <c r="X115" s="63">
        <v>12.6</v>
      </c>
      <c r="Y115" s="67" t="s">
        <v>35</v>
      </c>
      <c r="Z115" s="68">
        <v>134</v>
      </c>
      <c r="AA115" s="797" t="s">
        <v>35</v>
      </c>
      <c r="AB115" s="798">
        <v>0.09</v>
      </c>
      <c r="AC115" s="608">
        <v>540</v>
      </c>
      <c r="AD115" s="616">
        <v>173</v>
      </c>
      <c r="AE115" s="288"/>
      <c r="AF115" s="296"/>
      <c r="AG115" s="6" t="s">
        <v>361</v>
      </c>
      <c r="AH115" s="17" t="s">
        <v>23</v>
      </c>
      <c r="AI115" s="612">
        <v>40.1</v>
      </c>
      <c r="AJ115" s="613">
        <v>43.3</v>
      </c>
      <c r="AK115" s="35"/>
      <c r="AL115" s="96"/>
    </row>
    <row r="116" spans="1:38" x14ac:dyDescent="0.15">
      <c r="A116" s="1751"/>
      <c r="B116" s="310">
        <v>44387</v>
      </c>
      <c r="C116" s="1607" t="str">
        <f t="shared" si="12"/>
        <v>(土)</v>
      </c>
      <c r="D116" s="631" t="s">
        <v>522</v>
      </c>
      <c r="E116" s="1493">
        <v>3.5</v>
      </c>
      <c r="F116" s="58">
        <v>26.2</v>
      </c>
      <c r="G116" s="22">
        <v>23.4</v>
      </c>
      <c r="H116" s="63">
        <v>23.1</v>
      </c>
      <c r="I116" s="62">
        <v>11.3</v>
      </c>
      <c r="J116" s="61">
        <v>1.5</v>
      </c>
      <c r="K116" s="22">
        <v>7.18</v>
      </c>
      <c r="L116" s="61">
        <v>7.23</v>
      </c>
      <c r="M116" s="62">
        <v>19</v>
      </c>
      <c r="N116" s="63">
        <v>19</v>
      </c>
      <c r="O116" s="49" t="s">
        <v>35</v>
      </c>
      <c r="P116" s="1199" t="s">
        <v>35</v>
      </c>
      <c r="Q116" s="49" t="s">
        <v>35</v>
      </c>
      <c r="R116" s="1199" t="s">
        <v>35</v>
      </c>
      <c r="S116" s="49" t="s">
        <v>35</v>
      </c>
      <c r="T116" s="1199" t="s">
        <v>35</v>
      </c>
      <c r="U116" s="49" t="s">
        <v>35</v>
      </c>
      <c r="V116" s="1199" t="s">
        <v>35</v>
      </c>
      <c r="W116" s="62" t="s">
        <v>35</v>
      </c>
      <c r="X116" s="63" t="s">
        <v>35</v>
      </c>
      <c r="Y116" s="67" t="s">
        <v>35</v>
      </c>
      <c r="Z116" s="68" t="s">
        <v>35</v>
      </c>
      <c r="AA116" s="797" t="s">
        <v>35</v>
      </c>
      <c r="AB116" s="798" t="s">
        <v>35</v>
      </c>
      <c r="AC116" s="608">
        <v>354</v>
      </c>
      <c r="AD116" s="616">
        <v>197</v>
      </c>
      <c r="AE116" s="288"/>
      <c r="AF116" s="296"/>
      <c r="AG116" s="6" t="s">
        <v>362</v>
      </c>
      <c r="AH116" s="17" t="s">
        <v>23</v>
      </c>
      <c r="AI116" s="612">
        <v>15.2</v>
      </c>
      <c r="AJ116" s="613">
        <v>16</v>
      </c>
      <c r="AK116" s="35"/>
      <c r="AL116" s="96"/>
    </row>
    <row r="117" spans="1:38" x14ac:dyDescent="0.15">
      <c r="A117" s="1751"/>
      <c r="B117" s="310">
        <v>44388</v>
      </c>
      <c r="C117" s="1607" t="str">
        <f t="shared" si="12"/>
        <v>(日)</v>
      </c>
      <c r="D117" s="631" t="s">
        <v>522</v>
      </c>
      <c r="E117" s="1493">
        <v>12.5</v>
      </c>
      <c r="F117" s="58">
        <v>25.9</v>
      </c>
      <c r="G117" s="22">
        <v>24.1</v>
      </c>
      <c r="H117" s="63">
        <v>24.1</v>
      </c>
      <c r="I117" s="62">
        <v>8.1</v>
      </c>
      <c r="J117" s="61">
        <v>1.6</v>
      </c>
      <c r="K117" s="22">
        <v>7.09</v>
      </c>
      <c r="L117" s="61">
        <v>7.25</v>
      </c>
      <c r="M117" s="62">
        <v>19.3</v>
      </c>
      <c r="N117" s="63">
        <v>19.100000000000001</v>
      </c>
      <c r="O117" s="49" t="s">
        <v>35</v>
      </c>
      <c r="P117" s="1199" t="s">
        <v>35</v>
      </c>
      <c r="Q117" s="49" t="s">
        <v>35</v>
      </c>
      <c r="R117" s="1199" t="s">
        <v>35</v>
      </c>
      <c r="S117" s="49" t="s">
        <v>35</v>
      </c>
      <c r="T117" s="1199" t="s">
        <v>35</v>
      </c>
      <c r="U117" s="49" t="s">
        <v>35</v>
      </c>
      <c r="V117" s="1199" t="s">
        <v>35</v>
      </c>
      <c r="W117" s="62" t="s">
        <v>35</v>
      </c>
      <c r="X117" s="63" t="s">
        <v>35</v>
      </c>
      <c r="Y117" s="67" t="s">
        <v>35</v>
      </c>
      <c r="Z117" s="68" t="s">
        <v>35</v>
      </c>
      <c r="AA117" s="797" t="s">
        <v>35</v>
      </c>
      <c r="AB117" s="798" t="s">
        <v>35</v>
      </c>
      <c r="AC117" s="608">
        <v>363</v>
      </c>
      <c r="AD117" s="616">
        <v>266</v>
      </c>
      <c r="AE117" s="288"/>
      <c r="AF117" s="296"/>
      <c r="AG117" s="6" t="s">
        <v>381</v>
      </c>
      <c r="AH117" s="17" t="s">
        <v>23</v>
      </c>
      <c r="AI117" s="33">
        <v>10</v>
      </c>
      <c r="AJ117" s="34">
        <v>11</v>
      </c>
      <c r="AK117" s="38"/>
      <c r="AL117" s="94"/>
    </row>
    <row r="118" spans="1:38" x14ac:dyDescent="0.15">
      <c r="A118" s="1751"/>
      <c r="B118" s="310">
        <v>44389</v>
      </c>
      <c r="C118" s="1607" t="str">
        <f t="shared" si="12"/>
        <v>(月)</v>
      </c>
      <c r="D118" s="631" t="s">
        <v>566</v>
      </c>
      <c r="E118" s="1493" t="s">
        <v>35</v>
      </c>
      <c r="F118" s="58">
        <v>26.8</v>
      </c>
      <c r="G118" s="22">
        <v>24.9</v>
      </c>
      <c r="H118" s="63">
        <v>24.6</v>
      </c>
      <c r="I118" s="62">
        <v>11.3</v>
      </c>
      <c r="J118" s="61">
        <v>1.6</v>
      </c>
      <c r="K118" s="22">
        <v>7.11</v>
      </c>
      <c r="L118" s="61">
        <v>7.24</v>
      </c>
      <c r="M118" s="62">
        <v>17.399999999999999</v>
      </c>
      <c r="N118" s="63">
        <v>18.100000000000001</v>
      </c>
      <c r="O118" s="49" t="s">
        <v>35</v>
      </c>
      <c r="P118" s="1199">
        <v>34.4</v>
      </c>
      <c r="Q118" s="49" t="s">
        <v>35</v>
      </c>
      <c r="R118" s="1199">
        <v>59.3</v>
      </c>
      <c r="S118" s="49" t="s">
        <v>35</v>
      </c>
      <c r="T118" s="1199" t="s">
        <v>35</v>
      </c>
      <c r="U118" s="49" t="s">
        <v>35</v>
      </c>
      <c r="V118" s="1199" t="s">
        <v>35</v>
      </c>
      <c r="W118" s="62" t="s">
        <v>35</v>
      </c>
      <c r="X118" s="63">
        <v>12.3</v>
      </c>
      <c r="Y118" s="67" t="s">
        <v>35</v>
      </c>
      <c r="Z118" s="68">
        <v>134</v>
      </c>
      <c r="AA118" s="797" t="s">
        <v>35</v>
      </c>
      <c r="AB118" s="798">
        <v>0.09</v>
      </c>
      <c r="AC118" s="608">
        <v>717</v>
      </c>
      <c r="AD118" s="616">
        <v>365</v>
      </c>
      <c r="AE118" s="288"/>
      <c r="AF118" s="296"/>
      <c r="AG118" s="6" t="s">
        <v>382</v>
      </c>
      <c r="AH118" s="17" t="s">
        <v>23</v>
      </c>
      <c r="AI118" s="612">
        <v>144</v>
      </c>
      <c r="AJ118" s="613">
        <v>130</v>
      </c>
      <c r="AK118" s="24"/>
      <c r="AL118" s="25"/>
    </row>
    <row r="119" spans="1:38" x14ac:dyDescent="0.15">
      <c r="A119" s="1751"/>
      <c r="B119" s="310">
        <v>44390</v>
      </c>
      <c r="C119" s="1607" t="str">
        <f t="shared" si="12"/>
        <v>(火)</v>
      </c>
      <c r="D119" s="631" t="s">
        <v>522</v>
      </c>
      <c r="E119" s="1493">
        <v>4</v>
      </c>
      <c r="F119" s="58">
        <v>25.9</v>
      </c>
      <c r="G119" s="22">
        <v>24.2</v>
      </c>
      <c r="H119" s="63">
        <v>24.9</v>
      </c>
      <c r="I119" s="62">
        <v>14.2</v>
      </c>
      <c r="J119" s="61">
        <v>1.3</v>
      </c>
      <c r="K119" s="22">
        <v>7.08</v>
      </c>
      <c r="L119" s="61">
        <v>7.15</v>
      </c>
      <c r="M119" s="62">
        <v>15.2</v>
      </c>
      <c r="N119" s="63">
        <v>16.5</v>
      </c>
      <c r="O119" s="49" t="s">
        <v>35</v>
      </c>
      <c r="P119" s="1199">
        <v>31.9</v>
      </c>
      <c r="Q119" s="49" t="s">
        <v>35</v>
      </c>
      <c r="R119" s="1199">
        <v>56.1</v>
      </c>
      <c r="S119" s="49" t="s">
        <v>35</v>
      </c>
      <c r="T119" s="1199" t="s">
        <v>35</v>
      </c>
      <c r="U119" s="49" t="s">
        <v>35</v>
      </c>
      <c r="V119" s="1199" t="s">
        <v>35</v>
      </c>
      <c r="W119" s="62" t="s">
        <v>35</v>
      </c>
      <c r="X119" s="63">
        <v>10.7</v>
      </c>
      <c r="Y119" s="67" t="s">
        <v>35</v>
      </c>
      <c r="Z119" s="68">
        <v>128</v>
      </c>
      <c r="AA119" s="797" t="s">
        <v>35</v>
      </c>
      <c r="AB119" s="798">
        <v>7.0000000000000007E-2</v>
      </c>
      <c r="AC119" s="608">
        <v>726</v>
      </c>
      <c r="AD119" s="616">
        <v>310</v>
      </c>
      <c r="AE119" s="288"/>
      <c r="AF119" s="296"/>
      <c r="AG119" s="6" t="s">
        <v>383</v>
      </c>
      <c r="AH119" s="17" t="s">
        <v>23</v>
      </c>
      <c r="AI119" s="39">
        <v>0.67</v>
      </c>
      <c r="AJ119" s="40">
        <v>0.09</v>
      </c>
      <c r="AK119" s="41"/>
      <c r="AL119" s="95"/>
    </row>
    <row r="120" spans="1:38" x14ac:dyDescent="0.15">
      <c r="A120" s="1751"/>
      <c r="B120" s="310">
        <v>44391</v>
      </c>
      <c r="C120" s="1607" t="str">
        <f t="shared" si="12"/>
        <v>(水)</v>
      </c>
      <c r="D120" s="631" t="s">
        <v>522</v>
      </c>
      <c r="E120" s="1493" t="s">
        <v>35</v>
      </c>
      <c r="F120" s="58">
        <v>25.6</v>
      </c>
      <c r="G120" s="22">
        <v>24.2</v>
      </c>
      <c r="H120" s="63">
        <v>24.3</v>
      </c>
      <c r="I120" s="62">
        <v>4.5999999999999996</v>
      </c>
      <c r="J120" s="61">
        <v>1.4</v>
      </c>
      <c r="K120" s="22">
        <v>6.98</v>
      </c>
      <c r="L120" s="61">
        <v>7.09</v>
      </c>
      <c r="M120" s="62">
        <v>16.600000000000001</v>
      </c>
      <c r="N120" s="63">
        <v>16.5</v>
      </c>
      <c r="O120" s="49" t="s">
        <v>35</v>
      </c>
      <c r="P120" s="1199">
        <v>32.700000000000003</v>
      </c>
      <c r="Q120" s="49" t="s">
        <v>35</v>
      </c>
      <c r="R120" s="1199">
        <v>56.1</v>
      </c>
      <c r="S120" s="49" t="s">
        <v>35</v>
      </c>
      <c r="T120" s="1199" t="s">
        <v>35</v>
      </c>
      <c r="U120" s="49" t="s">
        <v>35</v>
      </c>
      <c r="V120" s="1199" t="s">
        <v>35</v>
      </c>
      <c r="W120" s="62" t="s">
        <v>35</v>
      </c>
      <c r="X120" s="63">
        <v>10.6</v>
      </c>
      <c r="Y120" s="67" t="s">
        <v>35</v>
      </c>
      <c r="Z120" s="68">
        <v>128</v>
      </c>
      <c r="AA120" s="797" t="s">
        <v>35</v>
      </c>
      <c r="AB120" s="798">
        <v>0.05</v>
      </c>
      <c r="AC120" s="608">
        <v>920</v>
      </c>
      <c r="AD120" s="616">
        <v>295</v>
      </c>
      <c r="AE120" s="288"/>
      <c r="AF120" s="296"/>
      <c r="AG120" s="6" t="s">
        <v>24</v>
      </c>
      <c r="AH120" s="17" t="s">
        <v>23</v>
      </c>
      <c r="AI120" s="1235">
        <v>3.9</v>
      </c>
      <c r="AJ120" s="672">
        <v>2.6</v>
      </c>
      <c r="AK120" s="134"/>
      <c r="AL120" s="95"/>
    </row>
    <row r="121" spans="1:38" x14ac:dyDescent="0.15">
      <c r="A121" s="1751"/>
      <c r="B121" s="310">
        <v>44392</v>
      </c>
      <c r="C121" s="1607" t="str">
        <f t="shared" si="12"/>
        <v>(木)</v>
      </c>
      <c r="D121" s="631" t="s">
        <v>522</v>
      </c>
      <c r="E121" s="1493" t="s">
        <v>35</v>
      </c>
      <c r="F121" s="58">
        <v>26.7</v>
      </c>
      <c r="G121" s="22">
        <v>23.7</v>
      </c>
      <c r="H121" s="63">
        <v>24.4</v>
      </c>
      <c r="I121" s="62">
        <v>9.9</v>
      </c>
      <c r="J121" s="61">
        <v>1.8</v>
      </c>
      <c r="K121" s="22">
        <v>7.07</v>
      </c>
      <c r="L121" s="61">
        <v>7.14</v>
      </c>
      <c r="M121" s="62">
        <v>15.7</v>
      </c>
      <c r="N121" s="63">
        <v>16.5</v>
      </c>
      <c r="O121" s="49" t="s">
        <v>35</v>
      </c>
      <c r="P121" s="1199">
        <v>32</v>
      </c>
      <c r="Q121" s="49" t="s">
        <v>35</v>
      </c>
      <c r="R121" s="1199">
        <v>55.7</v>
      </c>
      <c r="S121" s="49" t="s">
        <v>35</v>
      </c>
      <c r="T121" s="1199" t="s">
        <v>35</v>
      </c>
      <c r="U121" s="49" t="s">
        <v>35</v>
      </c>
      <c r="V121" s="1199" t="s">
        <v>35</v>
      </c>
      <c r="W121" s="62" t="s">
        <v>35</v>
      </c>
      <c r="X121" s="63">
        <v>10.5</v>
      </c>
      <c r="Y121" s="67" t="s">
        <v>35</v>
      </c>
      <c r="Z121" s="68">
        <v>126</v>
      </c>
      <c r="AA121" s="797" t="s">
        <v>35</v>
      </c>
      <c r="AB121" s="798">
        <v>0.06</v>
      </c>
      <c r="AC121" s="608">
        <v>549</v>
      </c>
      <c r="AD121" s="616">
        <v>262</v>
      </c>
      <c r="AE121" s="288"/>
      <c r="AF121" s="296"/>
      <c r="AG121" s="6" t="s">
        <v>25</v>
      </c>
      <c r="AH121" s="17" t="s">
        <v>23</v>
      </c>
      <c r="AI121" s="1236">
        <v>1</v>
      </c>
      <c r="AJ121" s="1237">
        <v>0.9</v>
      </c>
      <c r="AK121" s="35"/>
      <c r="AL121" s="95"/>
    </row>
    <row r="122" spans="1:38" x14ac:dyDescent="0.15">
      <c r="A122" s="1751"/>
      <c r="B122" s="310">
        <v>44393</v>
      </c>
      <c r="C122" s="1607" t="str">
        <f t="shared" si="12"/>
        <v>(金)</v>
      </c>
      <c r="D122" s="631" t="s">
        <v>566</v>
      </c>
      <c r="E122" s="1493" t="s">
        <v>35</v>
      </c>
      <c r="F122" s="58">
        <v>28.8</v>
      </c>
      <c r="G122" s="22">
        <v>24.2</v>
      </c>
      <c r="H122" s="63">
        <v>24.5</v>
      </c>
      <c r="I122" s="62">
        <v>16.8</v>
      </c>
      <c r="J122" s="61">
        <v>1.8</v>
      </c>
      <c r="K122" s="22">
        <v>7.09</v>
      </c>
      <c r="L122" s="61">
        <v>7.17</v>
      </c>
      <c r="M122" s="62">
        <v>16.100000000000001</v>
      </c>
      <c r="N122" s="63">
        <v>16.3</v>
      </c>
      <c r="O122" s="49" t="s">
        <v>35</v>
      </c>
      <c r="P122" s="1199">
        <v>31.8</v>
      </c>
      <c r="Q122" s="49" t="s">
        <v>35</v>
      </c>
      <c r="R122" s="1199">
        <v>51.9</v>
      </c>
      <c r="S122" s="49" t="s">
        <v>35</v>
      </c>
      <c r="T122" s="1199" t="s">
        <v>35</v>
      </c>
      <c r="U122" s="49" t="s">
        <v>35</v>
      </c>
      <c r="V122" s="1199" t="s">
        <v>35</v>
      </c>
      <c r="W122" s="62" t="s">
        <v>35</v>
      </c>
      <c r="X122" s="63">
        <v>10.4</v>
      </c>
      <c r="Y122" s="67" t="s">
        <v>35</v>
      </c>
      <c r="Z122" s="68">
        <v>122</v>
      </c>
      <c r="AA122" s="797" t="s">
        <v>35</v>
      </c>
      <c r="AB122" s="798">
        <v>0.06</v>
      </c>
      <c r="AC122" s="608">
        <v>637</v>
      </c>
      <c r="AD122" s="616">
        <v>278</v>
      </c>
      <c r="AE122" s="288"/>
      <c r="AF122" s="296"/>
      <c r="AG122" s="6" t="s">
        <v>384</v>
      </c>
      <c r="AH122" s="17" t="s">
        <v>23</v>
      </c>
      <c r="AI122" s="1235">
        <v>6.7</v>
      </c>
      <c r="AJ122" s="672">
        <v>7.4</v>
      </c>
      <c r="AK122" s="35"/>
      <c r="AL122" s="95"/>
    </row>
    <row r="123" spans="1:38" x14ac:dyDescent="0.15">
      <c r="A123" s="1751"/>
      <c r="B123" s="310">
        <v>44394</v>
      </c>
      <c r="C123" s="1607" t="str">
        <f t="shared" si="12"/>
        <v>(土)</v>
      </c>
      <c r="D123" s="631" t="s">
        <v>566</v>
      </c>
      <c r="E123" s="1493" t="s">
        <v>35</v>
      </c>
      <c r="F123" s="58">
        <v>28.1</v>
      </c>
      <c r="G123" s="22">
        <v>24.6</v>
      </c>
      <c r="H123" s="63">
        <v>25</v>
      </c>
      <c r="I123" s="62">
        <v>16.600000000000001</v>
      </c>
      <c r="J123" s="61">
        <v>2</v>
      </c>
      <c r="K123" s="22">
        <v>7.1</v>
      </c>
      <c r="L123" s="61">
        <v>7.19</v>
      </c>
      <c r="M123" s="62">
        <v>16.2</v>
      </c>
      <c r="N123" s="63">
        <v>15.9</v>
      </c>
      <c r="O123" s="49" t="s">
        <v>35</v>
      </c>
      <c r="P123" s="1199" t="s">
        <v>35</v>
      </c>
      <c r="Q123" s="49" t="s">
        <v>35</v>
      </c>
      <c r="R123" s="1199" t="s">
        <v>35</v>
      </c>
      <c r="S123" s="49" t="s">
        <v>35</v>
      </c>
      <c r="T123" s="1199" t="s">
        <v>35</v>
      </c>
      <c r="U123" s="49" t="s">
        <v>35</v>
      </c>
      <c r="V123" s="1199" t="s">
        <v>35</v>
      </c>
      <c r="W123" s="62" t="s">
        <v>35</v>
      </c>
      <c r="X123" s="63" t="s">
        <v>35</v>
      </c>
      <c r="Y123" s="67" t="s">
        <v>35</v>
      </c>
      <c r="Z123" s="68" t="s">
        <v>35</v>
      </c>
      <c r="AA123" s="797" t="s">
        <v>35</v>
      </c>
      <c r="AB123" s="798" t="s">
        <v>35</v>
      </c>
      <c r="AC123" s="608">
        <v>625</v>
      </c>
      <c r="AD123" s="616">
        <v>211</v>
      </c>
      <c r="AE123" s="288"/>
      <c r="AF123" s="296"/>
      <c r="AG123" s="6" t="s">
        <v>385</v>
      </c>
      <c r="AH123" s="17" t="s">
        <v>23</v>
      </c>
      <c r="AI123" s="1238">
        <v>6.2E-2</v>
      </c>
      <c r="AJ123" s="674">
        <v>3.6999999999999998E-2</v>
      </c>
      <c r="AK123" s="45"/>
      <c r="AL123" s="97"/>
    </row>
    <row r="124" spans="1:38" x14ac:dyDescent="0.15">
      <c r="A124" s="1751"/>
      <c r="B124" s="310">
        <v>44395</v>
      </c>
      <c r="C124" s="1607" t="str">
        <f t="shared" si="12"/>
        <v>(日)</v>
      </c>
      <c r="D124" s="631" t="s">
        <v>566</v>
      </c>
      <c r="E124" s="1493" t="s">
        <v>35</v>
      </c>
      <c r="F124" s="58">
        <v>29.5</v>
      </c>
      <c r="G124" s="22">
        <v>26.1</v>
      </c>
      <c r="H124" s="63">
        <v>25.7</v>
      </c>
      <c r="I124" s="62">
        <v>12</v>
      </c>
      <c r="J124" s="61">
        <v>1.7</v>
      </c>
      <c r="K124" s="22">
        <v>7.07</v>
      </c>
      <c r="L124" s="61">
        <v>7.23</v>
      </c>
      <c r="M124" s="62">
        <v>16.399999999999999</v>
      </c>
      <c r="N124" s="63">
        <v>16.3</v>
      </c>
      <c r="O124" s="49" t="s">
        <v>35</v>
      </c>
      <c r="P124" s="1199" t="s">
        <v>35</v>
      </c>
      <c r="Q124" s="49" t="s">
        <v>35</v>
      </c>
      <c r="R124" s="1199" t="s">
        <v>35</v>
      </c>
      <c r="S124" s="49" t="s">
        <v>35</v>
      </c>
      <c r="T124" s="1199" t="s">
        <v>35</v>
      </c>
      <c r="U124" s="49" t="s">
        <v>35</v>
      </c>
      <c r="V124" s="1199" t="s">
        <v>35</v>
      </c>
      <c r="W124" s="62" t="s">
        <v>35</v>
      </c>
      <c r="X124" s="63" t="s">
        <v>35</v>
      </c>
      <c r="Y124" s="67" t="s">
        <v>35</v>
      </c>
      <c r="Z124" s="68" t="s">
        <v>35</v>
      </c>
      <c r="AA124" s="797" t="s">
        <v>35</v>
      </c>
      <c r="AB124" s="798" t="s">
        <v>35</v>
      </c>
      <c r="AC124" s="608">
        <v>522</v>
      </c>
      <c r="AD124" s="616">
        <v>168</v>
      </c>
      <c r="AE124" s="288"/>
      <c r="AF124" s="296"/>
      <c r="AG124" s="6" t="s">
        <v>26</v>
      </c>
      <c r="AH124" s="17" t="s">
        <v>23</v>
      </c>
      <c r="AI124" s="1238">
        <v>0.1</v>
      </c>
      <c r="AJ124" s="674">
        <v>7.0000000000000007E-2</v>
      </c>
      <c r="AK124" s="41"/>
      <c r="AL124" s="95"/>
    </row>
    <row r="125" spans="1:38" x14ac:dyDescent="0.15">
      <c r="A125" s="1751"/>
      <c r="B125" s="310">
        <v>44396</v>
      </c>
      <c r="C125" s="1607" t="str">
        <f t="shared" si="12"/>
        <v>(月)</v>
      </c>
      <c r="D125" s="631" t="s">
        <v>566</v>
      </c>
      <c r="E125" s="1493" t="s">
        <v>35</v>
      </c>
      <c r="F125" s="58">
        <v>29.6</v>
      </c>
      <c r="G125" s="22">
        <v>27</v>
      </c>
      <c r="H125" s="63">
        <v>27</v>
      </c>
      <c r="I125" s="62">
        <v>10.5</v>
      </c>
      <c r="J125" s="61">
        <v>1.8</v>
      </c>
      <c r="K125" s="22">
        <v>7.12</v>
      </c>
      <c r="L125" s="61">
        <v>7.3</v>
      </c>
      <c r="M125" s="62">
        <v>17.7</v>
      </c>
      <c r="N125" s="63">
        <v>17.100000000000001</v>
      </c>
      <c r="O125" s="49" t="s">
        <v>35</v>
      </c>
      <c r="P125" s="1199">
        <v>33</v>
      </c>
      <c r="Q125" s="49" t="s">
        <v>35</v>
      </c>
      <c r="R125" s="1199">
        <v>56.9</v>
      </c>
      <c r="S125" s="49" t="s">
        <v>35</v>
      </c>
      <c r="T125" s="1199" t="s">
        <v>35</v>
      </c>
      <c r="U125" s="49" t="s">
        <v>35</v>
      </c>
      <c r="V125" s="1199" t="s">
        <v>35</v>
      </c>
      <c r="W125" s="62" t="s">
        <v>35</v>
      </c>
      <c r="X125" s="63">
        <v>10.6</v>
      </c>
      <c r="Y125" s="67" t="s">
        <v>35</v>
      </c>
      <c r="Z125" s="68">
        <v>126</v>
      </c>
      <c r="AA125" s="797" t="s">
        <v>35</v>
      </c>
      <c r="AB125" s="798">
        <v>7.0000000000000007E-2</v>
      </c>
      <c r="AC125" s="608">
        <v>342</v>
      </c>
      <c r="AD125" s="616">
        <v>133</v>
      </c>
      <c r="AE125" s="288"/>
      <c r="AF125" s="296"/>
      <c r="AG125" s="6" t="s">
        <v>91</v>
      </c>
      <c r="AH125" s="17" t="s">
        <v>23</v>
      </c>
      <c r="AI125" s="1238">
        <v>1.4</v>
      </c>
      <c r="AJ125" s="674">
        <v>1.48</v>
      </c>
      <c r="AK125" s="41"/>
      <c r="AL125" s="95"/>
    </row>
    <row r="126" spans="1:38" x14ac:dyDescent="0.15">
      <c r="A126" s="1751"/>
      <c r="B126" s="310">
        <v>44397</v>
      </c>
      <c r="C126" s="1607" t="str">
        <f t="shared" si="12"/>
        <v>(火)</v>
      </c>
      <c r="D126" s="631" t="s">
        <v>566</v>
      </c>
      <c r="E126" s="1493" t="s">
        <v>35</v>
      </c>
      <c r="F126" s="58">
        <v>30.2</v>
      </c>
      <c r="G126" s="22">
        <v>28.4</v>
      </c>
      <c r="H126" s="63">
        <v>28.3</v>
      </c>
      <c r="I126" s="62">
        <v>9.9</v>
      </c>
      <c r="J126" s="61">
        <v>1.8</v>
      </c>
      <c r="K126" s="22">
        <v>7.18</v>
      </c>
      <c r="L126" s="61">
        <v>7.37</v>
      </c>
      <c r="M126" s="62">
        <v>18.600000000000001</v>
      </c>
      <c r="N126" s="63">
        <v>18.399999999999999</v>
      </c>
      <c r="O126" s="49" t="s">
        <v>35</v>
      </c>
      <c r="P126" s="1199">
        <v>36.1</v>
      </c>
      <c r="Q126" s="49" t="s">
        <v>35</v>
      </c>
      <c r="R126" s="1199">
        <v>60.9</v>
      </c>
      <c r="S126" s="49" t="s">
        <v>35</v>
      </c>
      <c r="T126" s="1199" t="s">
        <v>35</v>
      </c>
      <c r="U126" s="49" t="s">
        <v>35</v>
      </c>
      <c r="V126" s="1199" t="s">
        <v>35</v>
      </c>
      <c r="W126" s="62" t="s">
        <v>35</v>
      </c>
      <c r="X126" s="63">
        <v>12</v>
      </c>
      <c r="Y126" s="67" t="s">
        <v>35</v>
      </c>
      <c r="Z126" s="68">
        <v>136</v>
      </c>
      <c r="AA126" s="797" t="s">
        <v>35</v>
      </c>
      <c r="AB126" s="798">
        <v>7.0000000000000007E-2</v>
      </c>
      <c r="AC126" s="608">
        <v>522</v>
      </c>
      <c r="AD126" s="616">
        <v>108</v>
      </c>
      <c r="AE126" s="288"/>
      <c r="AF126" s="296"/>
      <c r="AG126" s="6" t="s">
        <v>371</v>
      </c>
      <c r="AH126" s="17" t="s">
        <v>23</v>
      </c>
      <c r="AI126" s="1238">
        <v>0.129</v>
      </c>
      <c r="AJ126" s="674">
        <v>5.2999999999999999E-2</v>
      </c>
      <c r="AK126" s="45"/>
      <c r="AL126" s="97"/>
    </row>
    <row r="127" spans="1:38" x14ac:dyDescent="0.15">
      <c r="A127" s="1751"/>
      <c r="B127" s="310">
        <v>44398</v>
      </c>
      <c r="C127" s="1607" t="str">
        <f t="shared" si="12"/>
        <v>(水)</v>
      </c>
      <c r="D127" s="631" t="s">
        <v>566</v>
      </c>
      <c r="E127" s="1493" t="s">
        <v>35</v>
      </c>
      <c r="F127" s="58">
        <v>29.9</v>
      </c>
      <c r="G127" s="22">
        <v>29.3</v>
      </c>
      <c r="H127" s="63">
        <v>28.6</v>
      </c>
      <c r="I127" s="62">
        <v>21.8</v>
      </c>
      <c r="J127" s="61">
        <v>2</v>
      </c>
      <c r="K127" s="22">
        <v>7.29</v>
      </c>
      <c r="L127" s="61">
        <v>7.3</v>
      </c>
      <c r="M127" s="62">
        <v>20.100000000000001</v>
      </c>
      <c r="N127" s="63">
        <v>20.2</v>
      </c>
      <c r="O127" s="49" t="s">
        <v>35</v>
      </c>
      <c r="P127" s="1199">
        <v>38.4</v>
      </c>
      <c r="Q127" s="49" t="s">
        <v>35</v>
      </c>
      <c r="R127" s="1199">
        <v>65.099999999999994</v>
      </c>
      <c r="S127" s="49" t="s">
        <v>35</v>
      </c>
      <c r="T127" s="1199" t="s">
        <v>35</v>
      </c>
      <c r="U127" s="49" t="s">
        <v>35</v>
      </c>
      <c r="V127" s="1199" t="s">
        <v>35</v>
      </c>
      <c r="W127" s="62" t="s">
        <v>35</v>
      </c>
      <c r="X127" s="63">
        <v>15.4</v>
      </c>
      <c r="Y127" s="67" t="s">
        <v>35</v>
      </c>
      <c r="Z127" s="68">
        <v>144</v>
      </c>
      <c r="AA127" s="797" t="s">
        <v>35</v>
      </c>
      <c r="AB127" s="798">
        <v>0.06</v>
      </c>
      <c r="AC127" s="608">
        <v>890</v>
      </c>
      <c r="AD127" s="616">
        <v>94</v>
      </c>
      <c r="AE127" s="288"/>
      <c r="AF127" s="296"/>
      <c r="AG127" s="6" t="s">
        <v>386</v>
      </c>
      <c r="AH127" s="17" t="s">
        <v>23</v>
      </c>
      <c r="AI127" s="1235" t="s">
        <v>590</v>
      </c>
      <c r="AJ127" s="672" t="s">
        <v>590</v>
      </c>
      <c r="AK127" s="41"/>
      <c r="AL127" s="95"/>
    </row>
    <row r="128" spans="1:38" x14ac:dyDescent="0.15">
      <c r="A128" s="1751"/>
      <c r="B128" s="310">
        <v>44399</v>
      </c>
      <c r="C128" s="1607" t="str">
        <f t="shared" si="12"/>
        <v>(木)</v>
      </c>
      <c r="D128" s="631" t="s">
        <v>566</v>
      </c>
      <c r="E128" s="1493" t="s">
        <v>35</v>
      </c>
      <c r="F128" s="58">
        <v>29.8</v>
      </c>
      <c r="G128" s="22">
        <v>28.6</v>
      </c>
      <c r="H128" s="63">
        <v>28.6</v>
      </c>
      <c r="I128" s="62">
        <v>12.2</v>
      </c>
      <c r="J128" s="61">
        <v>1.7</v>
      </c>
      <c r="K128" s="22">
        <v>7.45</v>
      </c>
      <c r="L128" s="61">
        <v>7.35</v>
      </c>
      <c r="M128" s="62">
        <v>20.399999999999999</v>
      </c>
      <c r="N128" s="63">
        <v>21.7</v>
      </c>
      <c r="O128" s="49" t="s">
        <v>35</v>
      </c>
      <c r="P128" s="1199" t="s">
        <v>35</v>
      </c>
      <c r="Q128" s="49" t="s">
        <v>35</v>
      </c>
      <c r="R128" s="1199" t="s">
        <v>35</v>
      </c>
      <c r="S128" s="49" t="s">
        <v>35</v>
      </c>
      <c r="T128" s="1199" t="s">
        <v>35</v>
      </c>
      <c r="U128" s="49" t="s">
        <v>35</v>
      </c>
      <c r="V128" s="1199" t="s">
        <v>35</v>
      </c>
      <c r="W128" s="62" t="s">
        <v>35</v>
      </c>
      <c r="X128" s="63" t="s">
        <v>35</v>
      </c>
      <c r="Y128" s="67" t="s">
        <v>35</v>
      </c>
      <c r="Z128" s="68" t="s">
        <v>35</v>
      </c>
      <c r="AA128" s="797" t="s">
        <v>35</v>
      </c>
      <c r="AB128" s="798" t="s">
        <v>35</v>
      </c>
      <c r="AC128" s="608">
        <v>744</v>
      </c>
      <c r="AD128" s="616">
        <v>86</v>
      </c>
      <c r="AE128" s="288"/>
      <c r="AF128" s="296"/>
      <c r="AG128" s="6" t="s">
        <v>92</v>
      </c>
      <c r="AH128" s="17" t="s">
        <v>23</v>
      </c>
      <c r="AI128" s="1235">
        <v>22.7</v>
      </c>
      <c r="AJ128" s="672">
        <v>24.7</v>
      </c>
      <c r="AK128" s="35"/>
      <c r="AL128" s="96"/>
    </row>
    <row r="129" spans="1:38" x14ac:dyDescent="0.15">
      <c r="A129" s="1751"/>
      <c r="B129" s="310">
        <v>44400</v>
      </c>
      <c r="C129" s="1607" t="str">
        <f t="shared" si="12"/>
        <v>(金)</v>
      </c>
      <c r="D129" s="631" t="s">
        <v>566</v>
      </c>
      <c r="E129" s="1493" t="s">
        <v>35</v>
      </c>
      <c r="F129" s="58">
        <v>29.5</v>
      </c>
      <c r="G129" s="22">
        <v>29.5</v>
      </c>
      <c r="H129" s="63">
        <v>29.5</v>
      </c>
      <c r="I129" s="62">
        <v>14.6</v>
      </c>
      <c r="J129" s="61">
        <v>1.7</v>
      </c>
      <c r="K129" s="22">
        <v>7.56</v>
      </c>
      <c r="L129" s="61">
        <v>7.39</v>
      </c>
      <c r="M129" s="62">
        <v>22.6</v>
      </c>
      <c r="N129" s="63">
        <v>22.5</v>
      </c>
      <c r="O129" s="49" t="s">
        <v>35</v>
      </c>
      <c r="P129" s="1199" t="s">
        <v>35</v>
      </c>
      <c r="Q129" s="49" t="s">
        <v>35</v>
      </c>
      <c r="R129" s="1199" t="s">
        <v>35</v>
      </c>
      <c r="S129" s="49" t="s">
        <v>35</v>
      </c>
      <c r="T129" s="1199" t="s">
        <v>35</v>
      </c>
      <c r="U129" s="49" t="s">
        <v>35</v>
      </c>
      <c r="V129" s="1199" t="s">
        <v>35</v>
      </c>
      <c r="W129" s="62" t="s">
        <v>35</v>
      </c>
      <c r="X129" s="63" t="s">
        <v>35</v>
      </c>
      <c r="Y129" s="67" t="s">
        <v>35</v>
      </c>
      <c r="Z129" s="68" t="s">
        <v>35</v>
      </c>
      <c r="AA129" s="797" t="s">
        <v>35</v>
      </c>
      <c r="AB129" s="798" t="s">
        <v>35</v>
      </c>
      <c r="AC129" s="608">
        <v>692</v>
      </c>
      <c r="AD129" s="616">
        <v>79</v>
      </c>
      <c r="AE129" s="288"/>
      <c r="AF129" s="296"/>
      <c r="AG129" s="6" t="s">
        <v>27</v>
      </c>
      <c r="AH129" s="17" t="s">
        <v>23</v>
      </c>
      <c r="AI129" s="1235">
        <v>20.5</v>
      </c>
      <c r="AJ129" s="672">
        <v>20.100000000000001</v>
      </c>
      <c r="AK129" s="35"/>
      <c r="AL129" s="96"/>
    </row>
    <row r="130" spans="1:38" x14ac:dyDescent="0.15">
      <c r="A130" s="1751"/>
      <c r="B130" s="310">
        <v>44401</v>
      </c>
      <c r="C130" s="1607" t="str">
        <f t="shared" si="12"/>
        <v>(土)</v>
      </c>
      <c r="D130" s="631" t="s">
        <v>566</v>
      </c>
      <c r="E130" s="1493" t="s">
        <v>35</v>
      </c>
      <c r="F130" s="58">
        <v>29.5</v>
      </c>
      <c r="G130" s="22">
        <v>29.1</v>
      </c>
      <c r="H130" s="63">
        <v>29.6</v>
      </c>
      <c r="I130" s="62">
        <v>16.600000000000001</v>
      </c>
      <c r="J130" s="61">
        <v>1.8</v>
      </c>
      <c r="K130" s="22">
        <v>7.68</v>
      </c>
      <c r="L130" s="61">
        <v>7.5</v>
      </c>
      <c r="M130" s="62">
        <v>21</v>
      </c>
      <c r="N130" s="63">
        <v>22.4</v>
      </c>
      <c r="O130" s="49" t="s">
        <v>35</v>
      </c>
      <c r="P130" s="1199" t="s">
        <v>35</v>
      </c>
      <c r="Q130" s="49" t="s">
        <v>35</v>
      </c>
      <c r="R130" s="1199" t="s">
        <v>35</v>
      </c>
      <c r="S130" s="49" t="s">
        <v>35</v>
      </c>
      <c r="T130" s="1199" t="s">
        <v>35</v>
      </c>
      <c r="U130" s="49" t="s">
        <v>35</v>
      </c>
      <c r="V130" s="1199" t="s">
        <v>35</v>
      </c>
      <c r="W130" s="62" t="s">
        <v>35</v>
      </c>
      <c r="X130" s="63" t="s">
        <v>35</v>
      </c>
      <c r="Y130" s="67" t="s">
        <v>35</v>
      </c>
      <c r="Z130" s="68" t="s">
        <v>35</v>
      </c>
      <c r="AA130" s="797" t="s">
        <v>35</v>
      </c>
      <c r="AB130" s="798" t="s">
        <v>35</v>
      </c>
      <c r="AC130" s="608">
        <v>1044</v>
      </c>
      <c r="AD130" s="616">
        <v>82</v>
      </c>
      <c r="AE130" s="288"/>
      <c r="AF130" s="296"/>
      <c r="AG130" s="6" t="s">
        <v>374</v>
      </c>
      <c r="AH130" s="17" t="s">
        <v>379</v>
      </c>
      <c r="AI130" s="1239">
        <v>5.6</v>
      </c>
      <c r="AJ130" s="1240">
        <v>3.5</v>
      </c>
      <c r="AK130" s="42"/>
      <c r="AL130" s="98"/>
    </row>
    <row r="131" spans="1:38" x14ac:dyDescent="0.15">
      <c r="A131" s="1751"/>
      <c r="B131" s="310">
        <v>44402</v>
      </c>
      <c r="C131" s="1607" t="str">
        <f t="shared" si="12"/>
        <v>(日)</v>
      </c>
      <c r="D131" s="631" t="s">
        <v>566</v>
      </c>
      <c r="E131" s="1493" t="s">
        <v>35</v>
      </c>
      <c r="F131" s="58">
        <v>29.4</v>
      </c>
      <c r="G131" s="22">
        <v>29.3</v>
      </c>
      <c r="H131" s="63">
        <v>29.5</v>
      </c>
      <c r="I131" s="62">
        <v>7.7</v>
      </c>
      <c r="J131" s="61">
        <v>1.7</v>
      </c>
      <c r="K131" s="22">
        <v>7.4</v>
      </c>
      <c r="L131" s="61">
        <v>7.45</v>
      </c>
      <c r="M131" s="62">
        <v>22.9</v>
      </c>
      <c r="N131" s="63">
        <v>22.9</v>
      </c>
      <c r="O131" s="49" t="s">
        <v>35</v>
      </c>
      <c r="P131" s="1199" t="s">
        <v>35</v>
      </c>
      <c r="Q131" s="49" t="s">
        <v>35</v>
      </c>
      <c r="R131" s="1199" t="s">
        <v>35</v>
      </c>
      <c r="S131" s="49" t="s">
        <v>35</v>
      </c>
      <c r="T131" s="1199" t="s">
        <v>35</v>
      </c>
      <c r="U131" s="49" t="s">
        <v>35</v>
      </c>
      <c r="V131" s="1199" t="s">
        <v>35</v>
      </c>
      <c r="W131" s="62" t="s">
        <v>35</v>
      </c>
      <c r="X131" s="63" t="s">
        <v>35</v>
      </c>
      <c r="Y131" s="67" t="s">
        <v>35</v>
      </c>
      <c r="Z131" s="68" t="s">
        <v>35</v>
      </c>
      <c r="AA131" s="797" t="s">
        <v>35</v>
      </c>
      <c r="AB131" s="798" t="s">
        <v>35</v>
      </c>
      <c r="AC131" s="608">
        <v>693</v>
      </c>
      <c r="AD131" s="616">
        <v>86</v>
      </c>
      <c r="AE131" s="288"/>
      <c r="AF131" s="296"/>
      <c r="AG131" s="6" t="s">
        <v>387</v>
      </c>
      <c r="AH131" s="17" t="s">
        <v>23</v>
      </c>
      <c r="AI131" s="496">
        <v>27</v>
      </c>
      <c r="AJ131" s="497">
        <v>3.2</v>
      </c>
      <c r="AK131" s="42"/>
      <c r="AL131" s="98"/>
    </row>
    <row r="132" spans="1:38" x14ac:dyDescent="0.15">
      <c r="A132" s="1751"/>
      <c r="B132" s="310">
        <v>44403</v>
      </c>
      <c r="C132" s="1607" t="str">
        <f t="shared" si="12"/>
        <v>(月)</v>
      </c>
      <c r="D132" s="631" t="s">
        <v>566</v>
      </c>
      <c r="E132" s="1493">
        <v>1</v>
      </c>
      <c r="F132" s="58">
        <v>28.5</v>
      </c>
      <c r="G132" s="22">
        <v>28.8</v>
      </c>
      <c r="H132" s="63">
        <v>29.4</v>
      </c>
      <c r="I132" s="62">
        <v>15.3</v>
      </c>
      <c r="J132" s="61">
        <v>1.9</v>
      </c>
      <c r="K132" s="22">
        <v>7.33</v>
      </c>
      <c r="L132" s="61">
        <v>7.41</v>
      </c>
      <c r="M132" s="62">
        <v>20.399999999999999</v>
      </c>
      <c r="N132" s="63">
        <v>21.9</v>
      </c>
      <c r="O132" s="49" t="s">
        <v>35</v>
      </c>
      <c r="P132" s="1199">
        <v>43.4</v>
      </c>
      <c r="Q132" s="49" t="s">
        <v>35</v>
      </c>
      <c r="R132" s="1199">
        <v>65.099999999999994</v>
      </c>
      <c r="S132" s="49" t="s">
        <v>35</v>
      </c>
      <c r="T132" s="1199" t="s">
        <v>35</v>
      </c>
      <c r="U132" s="49" t="s">
        <v>35</v>
      </c>
      <c r="V132" s="1199" t="s">
        <v>35</v>
      </c>
      <c r="W132" s="62" t="s">
        <v>35</v>
      </c>
      <c r="X132" s="63">
        <v>17</v>
      </c>
      <c r="Y132" s="67" t="s">
        <v>35</v>
      </c>
      <c r="Z132" s="68">
        <v>156</v>
      </c>
      <c r="AA132" s="797" t="s">
        <v>35</v>
      </c>
      <c r="AB132" s="798">
        <v>0.06</v>
      </c>
      <c r="AC132" s="608">
        <v>522</v>
      </c>
      <c r="AD132" s="616">
        <v>98</v>
      </c>
      <c r="AE132" s="288"/>
      <c r="AF132" s="296"/>
      <c r="AG132" s="18"/>
      <c r="AH132" s="8"/>
      <c r="AI132" s="19"/>
      <c r="AJ132" s="7"/>
      <c r="AK132" s="7"/>
      <c r="AL132" s="8"/>
    </row>
    <row r="133" spans="1:38" x14ac:dyDescent="0.15">
      <c r="A133" s="1751"/>
      <c r="B133" s="310">
        <v>44404</v>
      </c>
      <c r="C133" s="1607" t="str">
        <f t="shared" si="12"/>
        <v>(火)</v>
      </c>
      <c r="D133" s="631" t="s">
        <v>522</v>
      </c>
      <c r="E133" s="1493">
        <v>27</v>
      </c>
      <c r="F133" s="58">
        <v>23.6</v>
      </c>
      <c r="G133" s="22">
        <v>27.8</v>
      </c>
      <c r="H133" s="63">
        <v>28.4</v>
      </c>
      <c r="I133" s="62">
        <v>13.7</v>
      </c>
      <c r="J133" s="61">
        <v>1.8</v>
      </c>
      <c r="K133" s="22">
        <v>7.31</v>
      </c>
      <c r="L133" s="61">
        <v>7.35</v>
      </c>
      <c r="M133" s="62">
        <v>26.1</v>
      </c>
      <c r="N133" s="63">
        <v>21.9</v>
      </c>
      <c r="O133" s="49" t="s">
        <v>35</v>
      </c>
      <c r="P133" s="1199">
        <v>45.1</v>
      </c>
      <c r="Q133" s="49" t="s">
        <v>35</v>
      </c>
      <c r="R133" s="1199">
        <v>70.7</v>
      </c>
      <c r="S133" s="49" t="s">
        <v>35</v>
      </c>
      <c r="T133" s="1199" t="s">
        <v>35</v>
      </c>
      <c r="U133" s="49" t="s">
        <v>35</v>
      </c>
      <c r="V133" s="1199" t="s">
        <v>35</v>
      </c>
      <c r="W133" s="62" t="s">
        <v>35</v>
      </c>
      <c r="X133" s="63">
        <v>17.7</v>
      </c>
      <c r="Y133" s="67" t="s">
        <v>35</v>
      </c>
      <c r="Z133" s="68">
        <v>147</v>
      </c>
      <c r="AA133" s="797" t="s">
        <v>35</v>
      </c>
      <c r="AB133" s="798">
        <v>7.0000000000000007E-2</v>
      </c>
      <c r="AC133" s="608">
        <v>864</v>
      </c>
      <c r="AD133" s="616">
        <v>92</v>
      </c>
      <c r="AE133" s="288"/>
      <c r="AF133" s="296"/>
      <c r="AG133" s="18"/>
      <c r="AH133" s="8"/>
      <c r="AI133" s="19"/>
      <c r="AJ133" s="7"/>
      <c r="AK133" s="7"/>
      <c r="AL133" s="8"/>
    </row>
    <row r="134" spans="1:38" x14ac:dyDescent="0.15">
      <c r="A134" s="1751"/>
      <c r="B134" s="310">
        <v>44405</v>
      </c>
      <c r="C134" s="1607" t="str">
        <f t="shared" si="12"/>
        <v>(水)</v>
      </c>
      <c r="D134" s="631" t="s">
        <v>566</v>
      </c>
      <c r="E134" s="1493" t="s">
        <v>35</v>
      </c>
      <c r="F134" s="58">
        <v>28.5</v>
      </c>
      <c r="G134" s="22">
        <v>27.7</v>
      </c>
      <c r="H134" s="63">
        <v>27.8</v>
      </c>
      <c r="I134" s="62">
        <v>11.6</v>
      </c>
      <c r="J134" s="61">
        <v>1.8</v>
      </c>
      <c r="K134" s="22">
        <v>7.26</v>
      </c>
      <c r="L134" s="61">
        <v>7.26</v>
      </c>
      <c r="M134" s="62">
        <v>25.2</v>
      </c>
      <c r="N134" s="63">
        <v>23.9</v>
      </c>
      <c r="O134" s="49" t="s">
        <v>35</v>
      </c>
      <c r="P134" s="1199">
        <v>46.3</v>
      </c>
      <c r="Q134" s="49" t="s">
        <v>35</v>
      </c>
      <c r="R134" s="1199">
        <v>72.7</v>
      </c>
      <c r="S134" s="49" t="s">
        <v>35</v>
      </c>
      <c r="T134" s="1199" t="s">
        <v>35</v>
      </c>
      <c r="U134" s="49" t="s">
        <v>35</v>
      </c>
      <c r="V134" s="1199" t="s">
        <v>35</v>
      </c>
      <c r="W134" s="62" t="s">
        <v>35</v>
      </c>
      <c r="X134" s="63">
        <v>21.3</v>
      </c>
      <c r="Y134" s="67" t="s">
        <v>35</v>
      </c>
      <c r="Z134" s="68">
        <v>160</v>
      </c>
      <c r="AA134" s="797" t="s">
        <v>35</v>
      </c>
      <c r="AB134" s="798">
        <v>7.0000000000000007E-2</v>
      </c>
      <c r="AC134" s="608">
        <v>702</v>
      </c>
      <c r="AD134" s="616">
        <v>89</v>
      </c>
      <c r="AE134" s="288"/>
      <c r="AF134" s="296"/>
      <c r="AG134" s="20"/>
      <c r="AH134" s="3"/>
      <c r="AI134" s="21"/>
      <c r="AJ134" s="9"/>
      <c r="AK134" s="9"/>
      <c r="AL134" s="3"/>
    </row>
    <row r="135" spans="1:38" x14ac:dyDescent="0.15">
      <c r="A135" s="1751"/>
      <c r="B135" s="310">
        <v>44406</v>
      </c>
      <c r="C135" s="1607" t="str">
        <f t="shared" si="12"/>
        <v>(木)</v>
      </c>
      <c r="D135" s="631" t="s">
        <v>522</v>
      </c>
      <c r="E135" s="1493" t="s">
        <v>35</v>
      </c>
      <c r="F135" s="58">
        <v>29.2</v>
      </c>
      <c r="G135" s="22">
        <v>28</v>
      </c>
      <c r="H135" s="63">
        <v>28.1</v>
      </c>
      <c r="I135" s="62">
        <v>11.7</v>
      </c>
      <c r="J135" s="61">
        <v>1.7</v>
      </c>
      <c r="K135" s="22">
        <v>7.32</v>
      </c>
      <c r="L135" s="61">
        <v>7.25</v>
      </c>
      <c r="M135" s="62">
        <v>23.6</v>
      </c>
      <c r="N135" s="63">
        <v>24.1</v>
      </c>
      <c r="O135" s="49" t="s">
        <v>35</v>
      </c>
      <c r="P135" s="1199">
        <v>44.5</v>
      </c>
      <c r="Q135" s="49" t="s">
        <v>35</v>
      </c>
      <c r="R135" s="1199">
        <v>71.900000000000006</v>
      </c>
      <c r="S135" s="49" t="s">
        <v>35</v>
      </c>
      <c r="T135" s="1199" t="s">
        <v>35</v>
      </c>
      <c r="U135" s="49" t="s">
        <v>35</v>
      </c>
      <c r="V135" s="1199" t="s">
        <v>35</v>
      </c>
      <c r="W135" s="62" t="s">
        <v>35</v>
      </c>
      <c r="X135" s="63">
        <v>22.2</v>
      </c>
      <c r="Y135" s="67" t="s">
        <v>35</v>
      </c>
      <c r="Z135" s="68">
        <v>156</v>
      </c>
      <c r="AA135" s="797" t="s">
        <v>35</v>
      </c>
      <c r="AB135" s="798">
        <v>7.0000000000000007E-2</v>
      </c>
      <c r="AC135" s="608">
        <v>702</v>
      </c>
      <c r="AD135" s="616">
        <v>93</v>
      </c>
      <c r="AE135" s="288"/>
      <c r="AF135" s="296"/>
      <c r="AG135" s="28" t="s">
        <v>376</v>
      </c>
      <c r="AH135" s="2" t="s">
        <v>35</v>
      </c>
      <c r="AI135" s="2" t="s">
        <v>35</v>
      </c>
      <c r="AJ135" s="2" t="s">
        <v>35</v>
      </c>
      <c r="AK135" s="2" t="s">
        <v>35</v>
      </c>
      <c r="AL135" s="99" t="s">
        <v>35</v>
      </c>
    </row>
    <row r="136" spans="1:38" x14ac:dyDescent="0.15">
      <c r="A136" s="1751"/>
      <c r="B136" s="310">
        <v>44407</v>
      </c>
      <c r="C136" s="1607" t="str">
        <f t="shared" si="12"/>
        <v>(金)</v>
      </c>
      <c r="D136" s="631" t="s">
        <v>522</v>
      </c>
      <c r="E136" s="1493" t="s">
        <v>35</v>
      </c>
      <c r="F136" s="58">
        <v>28.2</v>
      </c>
      <c r="G136" s="22">
        <v>28.3</v>
      </c>
      <c r="H136" s="63">
        <v>28.4</v>
      </c>
      <c r="I136" s="62">
        <v>7.2</v>
      </c>
      <c r="J136" s="61">
        <v>1.9</v>
      </c>
      <c r="K136" s="22">
        <v>7.29</v>
      </c>
      <c r="L136" s="61">
        <v>7.33</v>
      </c>
      <c r="M136" s="62">
        <v>23.9</v>
      </c>
      <c r="N136" s="63">
        <v>22.8</v>
      </c>
      <c r="O136" s="49" t="s">
        <v>35</v>
      </c>
      <c r="P136" s="1199">
        <v>44.1</v>
      </c>
      <c r="Q136" s="49" t="s">
        <v>35</v>
      </c>
      <c r="R136" s="1199">
        <v>72.3</v>
      </c>
      <c r="S136" s="49" t="s">
        <v>35</v>
      </c>
      <c r="T136" s="1199" t="s">
        <v>35</v>
      </c>
      <c r="U136" s="49" t="s">
        <v>35</v>
      </c>
      <c r="V136" s="1199" t="s">
        <v>35</v>
      </c>
      <c r="W136" s="62" t="s">
        <v>35</v>
      </c>
      <c r="X136" s="63">
        <v>19.100000000000001</v>
      </c>
      <c r="Y136" s="67" t="s">
        <v>35</v>
      </c>
      <c r="Z136" s="68">
        <v>153</v>
      </c>
      <c r="AA136" s="797" t="s">
        <v>35</v>
      </c>
      <c r="AB136" s="798">
        <v>0.06</v>
      </c>
      <c r="AC136" s="608">
        <v>521</v>
      </c>
      <c r="AD136" s="616">
        <v>105</v>
      </c>
      <c r="AE136" s="288"/>
      <c r="AF136" s="296"/>
      <c r="AG136" s="10" t="s">
        <v>35</v>
      </c>
      <c r="AH136" s="2" t="s">
        <v>35</v>
      </c>
      <c r="AI136" s="2" t="s">
        <v>35</v>
      </c>
      <c r="AJ136" s="2" t="s">
        <v>35</v>
      </c>
      <c r="AK136" s="2" t="s">
        <v>35</v>
      </c>
      <c r="AL136" s="99" t="s">
        <v>35</v>
      </c>
    </row>
    <row r="137" spans="1:38" x14ac:dyDescent="0.15">
      <c r="A137" s="1751"/>
      <c r="B137" s="310">
        <v>44408</v>
      </c>
      <c r="C137" s="1607" t="str">
        <f t="shared" si="12"/>
        <v>(土)</v>
      </c>
      <c r="D137" s="135" t="s">
        <v>566</v>
      </c>
      <c r="E137" s="1499" t="s">
        <v>35</v>
      </c>
      <c r="F137" s="119">
        <v>28.6</v>
      </c>
      <c r="G137" s="120">
        <v>26.9</v>
      </c>
      <c r="H137" s="121">
        <v>27.5</v>
      </c>
      <c r="I137" s="122">
        <v>10.8</v>
      </c>
      <c r="J137" s="123">
        <v>1.9</v>
      </c>
      <c r="K137" s="120">
        <v>7.17</v>
      </c>
      <c r="L137" s="121">
        <v>7.23</v>
      </c>
      <c r="M137" s="122">
        <v>19.399999999999999</v>
      </c>
      <c r="N137" s="123">
        <v>20.5</v>
      </c>
      <c r="O137" s="632" t="s">
        <v>35</v>
      </c>
      <c r="P137" s="1213" t="s">
        <v>35</v>
      </c>
      <c r="Q137" s="632" t="s">
        <v>35</v>
      </c>
      <c r="R137" s="1213" t="s">
        <v>35</v>
      </c>
      <c r="S137" s="632" t="s">
        <v>35</v>
      </c>
      <c r="T137" s="1213" t="s">
        <v>35</v>
      </c>
      <c r="U137" s="632" t="s">
        <v>35</v>
      </c>
      <c r="V137" s="1213" t="s">
        <v>35</v>
      </c>
      <c r="W137" s="122" t="s">
        <v>35</v>
      </c>
      <c r="X137" s="123" t="s">
        <v>35</v>
      </c>
      <c r="Y137" s="126" t="s">
        <v>35</v>
      </c>
      <c r="Z137" s="127" t="s">
        <v>35</v>
      </c>
      <c r="AA137" s="811" t="s">
        <v>35</v>
      </c>
      <c r="AB137" s="812" t="s">
        <v>35</v>
      </c>
      <c r="AC137" s="694">
        <v>693</v>
      </c>
      <c r="AD137" s="695">
        <v>198</v>
      </c>
      <c r="AE137" s="288"/>
      <c r="AF137" s="296"/>
      <c r="AG137" s="10" t="s">
        <v>35</v>
      </c>
      <c r="AH137" s="2" t="s">
        <v>35</v>
      </c>
      <c r="AI137" s="2" t="s">
        <v>35</v>
      </c>
      <c r="AJ137" s="2" t="s">
        <v>35</v>
      </c>
      <c r="AK137" s="2" t="s">
        <v>35</v>
      </c>
      <c r="AL137" s="99" t="s">
        <v>35</v>
      </c>
    </row>
    <row r="138" spans="1:38" s="1" customFormat="1" ht="13.5" customHeight="1" x14ac:dyDescent="0.15">
      <c r="A138" s="1751"/>
      <c r="B138" s="1743" t="s">
        <v>388</v>
      </c>
      <c r="C138" s="1744"/>
      <c r="D138" s="374"/>
      <c r="E138" s="1494">
        <f>MAX(E107:E137)</f>
        <v>56</v>
      </c>
      <c r="F138" s="335">
        <f t="shared" ref="F138:AD138" si="13">IF(COUNT(F107:F137)=0,"",MAX(F107:F137))</f>
        <v>30.2</v>
      </c>
      <c r="G138" s="336">
        <f t="shared" si="13"/>
        <v>29.5</v>
      </c>
      <c r="H138" s="337">
        <f t="shared" si="13"/>
        <v>29.6</v>
      </c>
      <c r="I138" s="338">
        <f t="shared" si="13"/>
        <v>21.8</v>
      </c>
      <c r="J138" s="339">
        <f t="shared" si="13"/>
        <v>2.5</v>
      </c>
      <c r="K138" s="336">
        <f t="shared" si="13"/>
        <v>7.68</v>
      </c>
      <c r="L138" s="337">
        <f t="shared" si="13"/>
        <v>7.5</v>
      </c>
      <c r="M138" s="338">
        <f t="shared" si="13"/>
        <v>26.1</v>
      </c>
      <c r="N138" s="339">
        <f t="shared" si="13"/>
        <v>24.1</v>
      </c>
      <c r="O138" s="1200">
        <f t="shared" si="13"/>
        <v>34.200000000000003</v>
      </c>
      <c r="P138" s="1208">
        <f t="shared" si="13"/>
        <v>46.3</v>
      </c>
      <c r="Q138" s="1200">
        <f t="shared" si="13"/>
        <v>55.3</v>
      </c>
      <c r="R138" s="1208">
        <f t="shared" si="13"/>
        <v>72.7</v>
      </c>
      <c r="S138" s="1200">
        <f t="shared" si="13"/>
        <v>40.1</v>
      </c>
      <c r="T138" s="1208">
        <f t="shared" si="13"/>
        <v>43.3</v>
      </c>
      <c r="U138" s="1200">
        <f t="shared" si="13"/>
        <v>15.2</v>
      </c>
      <c r="V138" s="1208">
        <f t="shared" si="13"/>
        <v>16</v>
      </c>
      <c r="W138" s="338">
        <f t="shared" si="13"/>
        <v>10</v>
      </c>
      <c r="X138" s="540">
        <f t="shared" si="13"/>
        <v>22.2</v>
      </c>
      <c r="Y138" s="596">
        <f t="shared" si="13"/>
        <v>144</v>
      </c>
      <c r="Z138" s="597">
        <f t="shared" si="13"/>
        <v>160</v>
      </c>
      <c r="AA138" s="799">
        <f t="shared" si="13"/>
        <v>0.67</v>
      </c>
      <c r="AB138" s="800">
        <f t="shared" si="13"/>
        <v>0.16</v>
      </c>
      <c r="AC138" s="651">
        <f t="shared" si="13"/>
        <v>1221</v>
      </c>
      <c r="AD138" s="538">
        <f t="shared" si="13"/>
        <v>376</v>
      </c>
      <c r="AE138" s="411"/>
      <c r="AF138" s="382"/>
      <c r="AG138" s="10" t="s">
        <v>35</v>
      </c>
      <c r="AH138" s="2" t="s">
        <v>35</v>
      </c>
      <c r="AI138" s="2" t="s">
        <v>35</v>
      </c>
      <c r="AJ138" s="2" t="s">
        <v>35</v>
      </c>
      <c r="AK138" s="2" t="s">
        <v>35</v>
      </c>
      <c r="AL138" s="99" t="s">
        <v>35</v>
      </c>
    </row>
    <row r="139" spans="1:38" s="1" customFormat="1" ht="13.5" customHeight="1" x14ac:dyDescent="0.15">
      <c r="A139" s="1751"/>
      <c r="B139" s="1735" t="s">
        <v>389</v>
      </c>
      <c r="C139" s="1736"/>
      <c r="D139" s="376"/>
      <c r="E139" s="1503"/>
      <c r="F139" s="340">
        <f t="shared" ref="F139:AD139" si="14">IF(COUNT(F107:F137)=0,"",MIN(F107:F137))</f>
        <v>20.2</v>
      </c>
      <c r="G139" s="341">
        <f t="shared" si="14"/>
        <v>21.4</v>
      </c>
      <c r="H139" s="342">
        <f t="shared" si="14"/>
        <v>21.6</v>
      </c>
      <c r="I139" s="343">
        <f t="shared" si="14"/>
        <v>4.5999999999999996</v>
      </c>
      <c r="J139" s="344">
        <f t="shared" si="14"/>
        <v>1.3</v>
      </c>
      <c r="K139" s="341">
        <f t="shared" si="14"/>
        <v>6.98</v>
      </c>
      <c r="L139" s="342">
        <f t="shared" si="14"/>
        <v>7.09</v>
      </c>
      <c r="M139" s="343">
        <f t="shared" si="14"/>
        <v>14.9</v>
      </c>
      <c r="N139" s="344">
        <f t="shared" si="14"/>
        <v>15.9</v>
      </c>
      <c r="O139" s="1202">
        <f t="shared" si="14"/>
        <v>34.200000000000003</v>
      </c>
      <c r="P139" s="1209">
        <f t="shared" si="14"/>
        <v>30.2</v>
      </c>
      <c r="Q139" s="1202">
        <f t="shared" si="14"/>
        <v>55.3</v>
      </c>
      <c r="R139" s="1209">
        <f t="shared" si="14"/>
        <v>51.3</v>
      </c>
      <c r="S139" s="1202">
        <f t="shared" si="14"/>
        <v>40.1</v>
      </c>
      <c r="T139" s="1209">
        <f t="shared" si="14"/>
        <v>43.3</v>
      </c>
      <c r="U139" s="1202">
        <f t="shared" si="14"/>
        <v>15.2</v>
      </c>
      <c r="V139" s="1209">
        <f t="shared" si="14"/>
        <v>16</v>
      </c>
      <c r="W139" s="343">
        <f t="shared" si="14"/>
        <v>10</v>
      </c>
      <c r="X139" s="653">
        <f t="shared" si="14"/>
        <v>10.4</v>
      </c>
      <c r="Y139" s="600">
        <f t="shared" si="14"/>
        <v>144</v>
      </c>
      <c r="Z139" s="601">
        <f t="shared" si="14"/>
        <v>116</v>
      </c>
      <c r="AA139" s="801">
        <f t="shared" si="14"/>
        <v>0.67</v>
      </c>
      <c r="AB139" s="802">
        <f t="shared" si="14"/>
        <v>0.05</v>
      </c>
      <c r="AC139" s="1623"/>
      <c r="AD139" s="539">
        <f t="shared" si="14"/>
        <v>79</v>
      </c>
      <c r="AE139" s="411"/>
      <c r="AF139" s="382"/>
      <c r="AG139" s="10" t="s">
        <v>35</v>
      </c>
      <c r="AH139" s="2" t="s">
        <v>35</v>
      </c>
      <c r="AI139" s="2" t="s">
        <v>35</v>
      </c>
      <c r="AJ139" s="2" t="s">
        <v>35</v>
      </c>
      <c r="AK139" s="2" t="s">
        <v>35</v>
      </c>
      <c r="AL139" s="99" t="s">
        <v>35</v>
      </c>
    </row>
    <row r="140" spans="1:38" s="1" customFormat="1" ht="13.5" customHeight="1" x14ac:dyDescent="0.15">
      <c r="A140" s="1751"/>
      <c r="B140" s="1735" t="s">
        <v>390</v>
      </c>
      <c r="C140" s="1736"/>
      <c r="D140" s="376"/>
      <c r="E140" s="1496"/>
      <c r="F140" s="541">
        <f t="shared" ref="F140:AD140" si="15">IF(COUNT(F107:F137)=0,"",AVERAGE(F107:F137))</f>
        <v>26.409677419354843</v>
      </c>
      <c r="G140" s="542">
        <f t="shared" si="15"/>
        <v>25.341935483870962</v>
      </c>
      <c r="H140" s="543">
        <f t="shared" si="15"/>
        <v>25.529032258064511</v>
      </c>
      <c r="I140" s="544">
        <f t="shared" si="15"/>
        <v>12.190322580645162</v>
      </c>
      <c r="J140" s="545">
        <f t="shared" si="15"/>
        <v>1.7999999999999998</v>
      </c>
      <c r="K140" s="542">
        <f t="shared" si="15"/>
        <v>7.2080645161290322</v>
      </c>
      <c r="L140" s="543">
        <f t="shared" si="15"/>
        <v>7.2548387096774185</v>
      </c>
      <c r="M140" s="544">
        <f t="shared" si="15"/>
        <v>19.125806451612902</v>
      </c>
      <c r="N140" s="545">
        <f t="shared" si="15"/>
        <v>19.148387096774186</v>
      </c>
      <c r="O140" s="1210">
        <f t="shared" si="15"/>
        <v>34.200000000000003</v>
      </c>
      <c r="P140" s="1211">
        <f t="shared" si="15"/>
        <v>36.869999999999997</v>
      </c>
      <c r="Q140" s="1210">
        <f t="shared" si="15"/>
        <v>55.3</v>
      </c>
      <c r="R140" s="1211">
        <f t="shared" si="15"/>
        <v>61.870000000000005</v>
      </c>
      <c r="S140" s="1210">
        <f t="shared" si="15"/>
        <v>40.1</v>
      </c>
      <c r="T140" s="1211">
        <f t="shared" si="15"/>
        <v>43.3</v>
      </c>
      <c r="U140" s="1210">
        <f t="shared" si="15"/>
        <v>15.2</v>
      </c>
      <c r="V140" s="1211">
        <f t="shared" si="15"/>
        <v>16</v>
      </c>
      <c r="W140" s="1255">
        <f t="shared" si="15"/>
        <v>10</v>
      </c>
      <c r="X140" s="658">
        <f t="shared" si="15"/>
        <v>13.704999999999998</v>
      </c>
      <c r="Y140" s="643">
        <f t="shared" si="15"/>
        <v>144</v>
      </c>
      <c r="Z140" s="644">
        <f t="shared" si="15"/>
        <v>137.19999999999999</v>
      </c>
      <c r="AA140" s="807">
        <f t="shared" si="15"/>
        <v>0.67</v>
      </c>
      <c r="AB140" s="808">
        <f t="shared" si="15"/>
        <v>8.2500000000000032E-2</v>
      </c>
      <c r="AC140" s="1624"/>
      <c r="AD140" s="652">
        <f t="shared" si="15"/>
        <v>185.06451612903226</v>
      </c>
      <c r="AE140" s="411"/>
      <c r="AF140" s="382"/>
      <c r="AG140" s="10" t="s">
        <v>35</v>
      </c>
      <c r="AH140" s="2" t="s">
        <v>35</v>
      </c>
      <c r="AI140" s="2" t="s">
        <v>35</v>
      </c>
      <c r="AJ140" s="2" t="s">
        <v>35</v>
      </c>
      <c r="AK140" s="2" t="s">
        <v>35</v>
      </c>
      <c r="AL140" s="99" t="s">
        <v>35</v>
      </c>
    </row>
    <row r="141" spans="1:38" s="1" customFormat="1" ht="13.5" customHeight="1" x14ac:dyDescent="0.15">
      <c r="A141" s="1752"/>
      <c r="B141" s="1737" t="s">
        <v>391</v>
      </c>
      <c r="C141" s="1738"/>
      <c r="D141" s="376"/>
      <c r="E141" s="1497">
        <f>SUM(E107:E137)</f>
        <v>212.5</v>
      </c>
      <c r="F141" s="563"/>
      <c r="G141" s="563"/>
      <c r="H141" s="561"/>
      <c r="I141" s="563"/>
      <c r="J141" s="561"/>
      <c r="K141" s="1241"/>
      <c r="L141" s="1242"/>
      <c r="M141" s="1247"/>
      <c r="N141" s="1248"/>
      <c r="O141" s="1205"/>
      <c r="P141" s="1212"/>
      <c r="Q141" s="1223"/>
      <c r="R141" s="1212"/>
      <c r="S141" s="1204"/>
      <c r="T141" s="1205"/>
      <c r="U141" s="1204"/>
      <c r="V141" s="1222"/>
      <c r="W141" s="1256"/>
      <c r="X141" s="1257"/>
      <c r="Y141" s="592"/>
      <c r="Z141" s="657"/>
      <c r="AA141" s="809"/>
      <c r="AB141" s="810"/>
      <c r="AC141" s="648">
        <f>SUM(AC107:AC137)</f>
        <v>20043</v>
      </c>
      <c r="AD141" s="649"/>
      <c r="AE141" s="411"/>
      <c r="AF141" s="382"/>
      <c r="AG141" s="205"/>
      <c r="AH141" s="207"/>
      <c r="AI141" s="207"/>
      <c r="AJ141" s="207"/>
      <c r="AK141" s="207"/>
      <c r="AL141" s="206"/>
    </row>
    <row r="142" spans="1:38" ht="13.5" customHeight="1" x14ac:dyDescent="0.15">
      <c r="A142" s="1753" t="s">
        <v>312</v>
      </c>
      <c r="B142" s="429">
        <v>44409</v>
      </c>
      <c r="C142" s="856" t="str">
        <f>IF(B142="","",IF(WEEKDAY(B142)=1,"(日)",IF(WEEKDAY(B142)=2,"(月)",IF(WEEKDAY(B142)=3,"(火)",IF(WEEKDAY(B142)=4,"(水)",IF(WEEKDAY(B142)=5,"(木)",IF(WEEKDAY(B142)=6,"(金)","(土)")))))))</f>
        <v>(日)</v>
      </c>
      <c r="D142" s="626" t="s">
        <v>566</v>
      </c>
      <c r="E142" s="1492" t="s">
        <v>35</v>
      </c>
      <c r="F142" s="57">
        <v>30</v>
      </c>
      <c r="G142" s="59">
        <v>27.7</v>
      </c>
      <c r="H142" s="54">
        <v>27.5</v>
      </c>
      <c r="I142" s="53">
        <v>11.4</v>
      </c>
      <c r="J142" s="60">
        <v>1.7</v>
      </c>
      <c r="K142" s="59">
        <v>7.07</v>
      </c>
      <c r="L142" s="60">
        <v>7.09</v>
      </c>
      <c r="M142" s="53">
        <v>16.899999999999999</v>
      </c>
      <c r="N142" s="54">
        <v>16.2</v>
      </c>
      <c r="O142" s="1197" t="s">
        <v>35</v>
      </c>
      <c r="P142" s="1198" t="s">
        <v>35</v>
      </c>
      <c r="Q142" s="1197" t="s">
        <v>35</v>
      </c>
      <c r="R142" s="1198" t="s">
        <v>35</v>
      </c>
      <c r="S142" s="1197" t="s">
        <v>35</v>
      </c>
      <c r="T142" s="1198" t="s">
        <v>35</v>
      </c>
      <c r="U142" s="1197" t="s">
        <v>35</v>
      </c>
      <c r="V142" s="1198" t="s">
        <v>35</v>
      </c>
      <c r="W142" s="53" t="s">
        <v>35</v>
      </c>
      <c r="X142" s="54" t="s">
        <v>35</v>
      </c>
      <c r="Y142" s="55" t="s">
        <v>35</v>
      </c>
      <c r="Z142" s="56" t="s">
        <v>35</v>
      </c>
      <c r="AA142" s="795" t="s">
        <v>35</v>
      </c>
      <c r="AB142" s="796" t="s">
        <v>35</v>
      </c>
      <c r="AC142" s="606">
        <v>614</v>
      </c>
      <c r="AD142" s="615">
        <v>194</v>
      </c>
      <c r="AE142" s="288"/>
      <c r="AF142" s="296"/>
      <c r="AG142" s="208">
        <v>44420</v>
      </c>
      <c r="AH142" s="128" t="s">
        <v>3</v>
      </c>
      <c r="AI142" s="129" t="s">
        <v>620</v>
      </c>
      <c r="AJ142" s="130" t="s">
        <v>20</v>
      </c>
      <c r="AK142" s="131"/>
      <c r="AL142" s="132"/>
    </row>
    <row r="143" spans="1:38" x14ac:dyDescent="0.15">
      <c r="A143" s="1754"/>
      <c r="B143" s="310">
        <v>44410</v>
      </c>
      <c r="C143" s="1607" t="str">
        <f>IF(B143="","",IF(WEEKDAY(B143)=1,"(日)",IF(WEEKDAY(B143)=2,"(月)",IF(WEEKDAY(B143)=3,"(火)",IF(WEEKDAY(B143)=4,"(水)",IF(WEEKDAY(B143)=5,"(木)",IF(WEEKDAY(B143)=6,"(金)","(土)")))))))</f>
        <v>(月)</v>
      </c>
      <c r="D143" s="730" t="s">
        <v>566</v>
      </c>
      <c r="E143" s="1493" t="s">
        <v>35</v>
      </c>
      <c r="F143" s="58">
        <v>30.6</v>
      </c>
      <c r="G143" s="22">
        <v>28</v>
      </c>
      <c r="H143" s="63">
        <v>28.4</v>
      </c>
      <c r="I143" s="62">
        <v>13.8</v>
      </c>
      <c r="J143" s="61">
        <v>1.5</v>
      </c>
      <c r="K143" s="22">
        <v>7.1</v>
      </c>
      <c r="L143" s="61">
        <v>7.16</v>
      </c>
      <c r="M143" s="62">
        <v>18.7</v>
      </c>
      <c r="N143" s="63">
        <v>18.8</v>
      </c>
      <c r="O143" s="49" t="s">
        <v>35</v>
      </c>
      <c r="P143" s="1199">
        <v>36</v>
      </c>
      <c r="Q143" s="49" t="s">
        <v>35</v>
      </c>
      <c r="R143" s="1199">
        <v>62.7</v>
      </c>
      <c r="S143" s="49" t="s">
        <v>35</v>
      </c>
      <c r="T143" s="1199" t="s">
        <v>35</v>
      </c>
      <c r="U143" s="49" t="s">
        <v>35</v>
      </c>
      <c r="V143" s="1199" t="s">
        <v>35</v>
      </c>
      <c r="W143" s="62" t="s">
        <v>35</v>
      </c>
      <c r="X143" s="63">
        <v>12.7</v>
      </c>
      <c r="Y143" s="67" t="s">
        <v>35</v>
      </c>
      <c r="Z143" s="68">
        <v>146</v>
      </c>
      <c r="AA143" s="797" t="s">
        <v>35</v>
      </c>
      <c r="AB143" s="798">
        <v>0.06</v>
      </c>
      <c r="AC143" s="608">
        <v>531</v>
      </c>
      <c r="AD143" s="616">
        <v>129</v>
      </c>
      <c r="AE143" s="288"/>
      <c r="AF143" s="296"/>
      <c r="AG143" s="11" t="s">
        <v>87</v>
      </c>
      <c r="AH143" s="12" t="s">
        <v>377</v>
      </c>
      <c r="AI143" s="13" t="s">
        <v>5</v>
      </c>
      <c r="AJ143" s="14" t="s">
        <v>6</v>
      </c>
      <c r="AK143" s="15" t="s">
        <v>35</v>
      </c>
      <c r="AL143" s="92"/>
    </row>
    <row r="144" spans="1:38" x14ac:dyDescent="0.15">
      <c r="A144" s="1754"/>
      <c r="B144" s="310">
        <v>44411</v>
      </c>
      <c r="C144" s="1607" t="str">
        <f t="shared" ref="C144:C172" si="16">IF(B144="","",IF(WEEKDAY(B144)=1,"(日)",IF(WEEKDAY(B144)=2,"(月)",IF(WEEKDAY(B144)=3,"(火)",IF(WEEKDAY(B144)=4,"(水)",IF(WEEKDAY(B144)=5,"(木)",IF(WEEKDAY(B144)=6,"(金)","(土)")))))))</f>
        <v>(火)</v>
      </c>
      <c r="D144" s="730" t="s">
        <v>566</v>
      </c>
      <c r="E144" s="1493" t="s">
        <v>35</v>
      </c>
      <c r="F144" s="58">
        <v>30.8</v>
      </c>
      <c r="G144" s="22">
        <v>28.6</v>
      </c>
      <c r="H144" s="63">
        <v>28.7</v>
      </c>
      <c r="I144" s="62">
        <v>9.3000000000000007</v>
      </c>
      <c r="J144" s="61">
        <v>2</v>
      </c>
      <c r="K144" s="22">
        <v>7.17</v>
      </c>
      <c r="L144" s="61">
        <v>7.19</v>
      </c>
      <c r="M144" s="62">
        <v>19.100000000000001</v>
      </c>
      <c r="N144" s="63">
        <v>18.8</v>
      </c>
      <c r="O144" s="49" t="s">
        <v>35</v>
      </c>
      <c r="P144" s="1199">
        <v>37.700000000000003</v>
      </c>
      <c r="Q144" s="49" t="s">
        <v>35</v>
      </c>
      <c r="R144" s="1199">
        <v>62.1</v>
      </c>
      <c r="S144" s="49" t="s">
        <v>35</v>
      </c>
      <c r="T144" s="1199" t="s">
        <v>35</v>
      </c>
      <c r="U144" s="49" t="s">
        <v>35</v>
      </c>
      <c r="V144" s="1199" t="s">
        <v>35</v>
      </c>
      <c r="W144" s="62" t="s">
        <v>35</v>
      </c>
      <c r="X144" s="63">
        <v>12.3</v>
      </c>
      <c r="Y144" s="67" t="s">
        <v>35</v>
      </c>
      <c r="Z144" s="68">
        <v>146</v>
      </c>
      <c r="AA144" s="797" t="s">
        <v>35</v>
      </c>
      <c r="AB144" s="798">
        <v>7.0000000000000007E-2</v>
      </c>
      <c r="AC144" s="608">
        <v>726</v>
      </c>
      <c r="AD144" s="616">
        <v>104</v>
      </c>
      <c r="AE144" s="288"/>
      <c r="AF144" s="296"/>
      <c r="AG144" s="5" t="s">
        <v>88</v>
      </c>
      <c r="AH144" s="16" t="s">
        <v>20</v>
      </c>
      <c r="AI144" s="30">
        <v>28.5</v>
      </c>
      <c r="AJ144" s="31">
        <v>28.3</v>
      </c>
      <c r="AK144" s="32" t="s">
        <v>35</v>
      </c>
      <c r="AL144" s="93"/>
    </row>
    <row r="145" spans="1:38" x14ac:dyDescent="0.15">
      <c r="A145" s="1754"/>
      <c r="B145" s="310">
        <v>44412</v>
      </c>
      <c r="C145" s="1607" t="str">
        <f t="shared" si="16"/>
        <v>(水)</v>
      </c>
      <c r="D145" s="730" t="s">
        <v>566</v>
      </c>
      <c r="E145" s="1493" t="s">
        <v>35</v>
      </c>
      <c r="F145" s="58">
        <v>29.9</v>
      </c>
      <c r="G145" s="22">
        <v>29.4</v>
      </c>
      <c r="H145" s="63">
        <v>28.9</v>
      </c>
      <c r="I145" s="62">
        <v>8.4</v>
      </c>
      <c r="J145" s="61">
        <v>1.3</v>
      </c>
      <c r="K145" s="22">
        <v>7.2</v>
      </c>
      <c r="L145" s="61">
        <v>7.25</v>
      </c>
      <c r="M145" s="62">
        <v>19.8</v>
      </c>
      <c r="N145" s="63">
        <v>20.100000000000001</v>
      </c>
      <c r="O145" s="49" t="s">
        <v>35</v>
      </c>
      <c r="P145" s="1199">
        <v>38.6</v>
      </c>
      <c r="Q145" s="49" t="s">
        <v>35</v>
      </c>
      <c r="R145" s="1199">
        <v>65.900000000000006</v>
      </c>
      <c r="S145" s="49" t="s">
        <v>35</v>
      </c>
      <c r="T145" s="1199" t="s">
        <v>35</v>
      </c>
      <c r="U145" s="49" t="s">
        <v>35</v>
      </c>
      <c r="V145" s="1199" t="s">
        <v>35</v>
      </c>
      <c r="W145" s="62" t="s">
        <v>35</v>
      </c>
      <c r="X145" s="63">
        <v>15.1</v>
      </c>
      <c r="Y145" s="67" t="s">
        <v>35</v>
      </c>
      <c r="Z145" s="68">
        <v>143</v>
      </c>
      <c r="AA145" s="797" t="s">
        <v>35</v>
      </c>
      <c r="AB145" s="798">
        <v>0.05</v>
      </c>
      <c r="AC145" s="608">
        <v>558</v>
      </c>
      <c r="AD145" s="616">
        <v>83</v>
      </c>
      <c r="AE145" s="288"/>
      <c r="AF145" s="296"/>
      <c r="AG145" s="6" t="s">
        <v>378</v>
      </c>
      <c r="AH145" s="17" t="s">
        <v>379</v>
      </c>
      <c r="AI145" s="33">
        <v>23.5</v>
      </c>
      <c r="AJ145" s="34">
        <v>1.8</v>
      </c>
      <c r="AK145" s="38" t="s">
        <v>35</v>
      </c>
      <c r="AL145" s="94"/>
    </row>
    <row r="146" spans="1:38" x14ac:dyDescent="0.15">
      <c r="A146" s="1754"/>
      <c r="B146" s="310">
        <v>44413</v>
      </c>
      <c r="C146" s="1607" t="str">
        <f t="shared" si="16"/>
        <v>(木)</v>
      </c>
      <c r="D146" s="730" t="s">
        <v>566</v>
      </c>
      <c r="E146" s="1493" t="s">
        <v>35</v>
      </c>
      <c r="F146" s="58">
        <v>30.8</v>
      </c>
      <c r="G146" s="22">
        <v>29.6</v>
      </c>
      <c r="H146" s="63">
        <v>29.5</v>
      </c>
      <c r="I146" s="62">
        <v>7</v>
      </c>
      <c r="J146" s="61">
        <v>1.4</v>
      </c>
      <c r="K146" s="22">
        <v>7.38</v>
      </c>
      <c r="L146" s="61">
        <v>7.25</v>
      </c>
      <c r="M146" s="62">
        <v>21.9</v>
      </c>
      <c r="N146" s="63">
        <v>21.4</v>
      </c>
      <c r="O146" s="49" t="s">
        <v>35</v>
      </c>
      <c r="P146" s="1199">
        <v>39</v>
      </c>
      <c r="Q146" s="49" t="s">
        <v>35</v>
      </c>
      <c r="R146" s="1199">
        <v>67.099999999999994</v>
      </c>
      <c r="S146" s="49" t="s">
        <v>35</v>
      </c>
      <c r="T146" s="1199" t="s">
        <v>35</v>
      </c>
      <c r="U146" s="49" t="s">
        <v>35</v>
      </c>
      <c r="V146" s="1199" t="s">
        <v>35</v>
      </c>
      <c r="W146" s="62" t="s">
        <v>35</v>
      </c>
      <c r="X146" s="63">
        <v>17.7</v>
      </c>
      <c r="Y146" s="67" t="s">
        <v>35</v>
      </c>
      <c r="Z146" s="68">
        <v>154</v>
      </c>
      <c r="AA146" s="797" t="s">
        <v>35</v>
      </c>
      <c r="AB146" s="798">
        <v>0.05</v>
      </c>
      <c r="AC146" s="608">
        <v>1521</v>
      </c>
      <c r="AD146" s="616">
        <v>65</v>
      </c>
      <c r="AE146" s="288"/>
      <c r="AF146" s="296"/>
      <c r="AG146" s="6" t="s">
        <v>21</v>
      </c>
      <c r="AH146" s="17"/>
      <c r="AI146" s="33">
        <v>7.31</v>
      </c>
      <c r="AJ146" s="34">
        <v>7.3</v>
      </c>
      <c r="AK146" s="41" t="s">
        <v>35</v>
      </c>
      <c r="AL146" s="95"/>
    </row>
    <row r="147" spans="1:38" x14ac:dyDescent="0.15">
      <c r="A147" s="1754"/>
      <c r="B147" s="310">
        <v>44414</v>
      </c>
      <c r="C147" s="1607" t="str">
        <f t="shared" si="16"/>
        <v>(金)</v>
      </c>
      <c r="D147" s="730" t="s">
        <v>566</v>
      </c>
      <c r="E147" s="1493" t="s">
        <v>35</v>
      </c>
      <c r="F147" s="58">
        <v>30.4</v>
      </c>
      <c r="G147" s="22">
        <v>30.2</v>
      </c>
      <c r="H147" s="63">
        <v>30</v>
      </c>
      <c r="I147" s="62">
        <v>10.8</v>
      </c>
      <c r="J147" s="61">
        <v>1.3</v>
      </c>
      <c r="K147" s="22">
        <v>7.63</v>
      </c>
      <c r="L147" s="61">
        <v>7.39</v>
      </c>
      <c r="M147" s="62">
        <v>20.100000000000001</v>
      </c>
      <c r="N147" s="63">
        <v>20.9</v>
      </c>
      <c r="O147" s="49" t="s">
        <v>35</v>
      </c>
      <c r="P147" s="1199">
        <v>39.9</v>
      </c>
      <c r="Q147" s="49" t="s">
        <v>35</v>
      </c>
      <c r="R147" s="1199">
        <v>68.099999999999994</v>
      </c>
      <c r="S147" s="49" t="s">
        <v>35</v>
      </c>
      <c r="T147" s="1199" t="s">
        <v>35</v>
      </c>
      <c r="U147" s="49" t="s">
        <v>35</v>
      </c>
      <c r="V147" s="1199" t="s">
        <v>35</v>
      </c>
      <c r="W147" s="62" t="s">
        <v>35</v>
      </c>
      <c r="X147" s="63">
        <v>15.9</v>
      </c>
      <c r="Y147" s="67" t="s">
        <v>35</v>
      </c>
      <c r="Z147" s="68">
        <v>148</v>
      </c>
      <c r="AA147" s="797" t="s">
        <v>35</v>
      </c>
      <c r="AB147" s="798">
        <v>0.04</v>
      </c>
      <c r="AC147" s="608">
        <v>1087</v>
      </c>
      <c r="AD147" s="616">
        <v>51</v>
      </c>
      <c r="AE147" s="288"/>
      <c r="AF147" s="296"/>
      <c r="AG147" s="6" t="s">
        <v>356</v>
      </c>
      <c r="AH147" s="17" t="s">
        <v>22</v>
      </c>
      <c r="AI147" s="33">
        <v>21.7</v>
      </c>
      <c r="AJ147" s="34">
        <v>24.4</v>
      </c>
      <c r="AK147" s="35" t="s">
        <v>35</v>
      </c>
      <c r="AL147" s="96"/>
    </row>
    <row r="148" spans="1:38" x14ac:dyDescent="0.15">
      <c r="A148" s="1754"/>
      <c r="B148" s="310">
        <v>44415</v>
      </c>
      <c r="C148" s="1607" t="str">
        <f t="shared" si="16"/>
        <v>(土)</v>
      </c>
      <c r="D148" s="730" t="s">
        <v>522</v>
      </c>
      <c r="E148" s="1493">
        <v>6.5</v>
      </c>
      <c r="F148" s="58">
        <v>29.8</v>
      </c>
      <c r="G148" s="22">
        <v>30.6</v>
      </c>
      <c r="H148" s="63">
        <v>30.7</v>
      </c>
      <c r="I148" s="62">
        <v>9.3000000000000007</v>
      </c>
      <c r="J148" s="61">
        <v>1.4</v>
      </c>
      <c r="K148" s="22">
        <v>7.55</v>
      </c>
      <c r="L148" s="61">
        <v>7.45</v>
      </c>
      <c r="M148" s="62">
        <v>21.6</v>
      </c>
      <c r="N148" s="63">
        <v>21.6</v>
      </c>
      <c r="O148" s="49" t="s">
        <v>35</v>
      </c>
      <c r="P148" s="1199" t="s">
        <v>35</v>
      </c>
      <c r="Q148" s="49" t="s">
        <v>35</v>
      </c>
      <c r="R148" s="1199" t="s">
        <v>35</v>
      </c>
      <c r="S148" s="49" t="s">
        <v>35</v>
      </c>
      <c r="T148" s="1199" t="s">
        <v>35</v>
      </c>
      <c r="U148" s="49" t="s">
        <v>35</v>
      </c>
      <c r="V148" s="1199" t="s">
        <v>35</v>
      </c>
      <c r="W148" s="62" t="s">
        <v>35</v>
      </c>
      <c r="X148" s="63" t="s">
        <v>35</v>
      </c>
      <c r="Y148" s="67" t="s">
        <v>35</v>
      </c>
      <c r="Z148" s="68" t="s">
        <v>35</v>
      </c>
      <c r="AA148" s="797" t="s">
        <v>35</v>
      </c>
      <c r="AB148" s="798" t="s">
        <v>35</v>
      </c>
      <c r="AC148" s="608">
        <v>540</v>
      </c>
      <c r="AD148" s="616">
        <v>53</v>
      </c>
      <c r="AE148" s="288"/>
      <c r="AF148" s="296"/>
      <c r="AG148" s="6" t="s">
        <v>380</v>
      </c>
      <c r="AH148" s="17" t="s">
        <v>23</v>
      </c>
      <c r="AI148" s="612">
        <v>45.5</v>
      </c>
      <c r="AJ148" s="613">
        <v>45.1</v>
      </c>
      <c r="AK148" s="35" t="s">
        <v>35</v>
      </c>
      <c r="AL148" s="96"/>
    </row>
    <row r="149" spans="1:38" x14ac:dyDescent="0.15">
      <c r="A149" s="1754"/>
      <c r="B149" s="310">
        <v>44416</v>
      </c>
      <c r="C149" s="1607" t="str">
        <f t="shared" si="16"/>
        <v>(日)</v>
      </c>
      <c r="D149" s="730" t="s">
        <v>579</v>
      </c>
      <c r="E149" s="1493">
        <v>96</v>
      </c>
      <c r="F149" s="58">
        <v>25.3</v>
      </c>
      <c r="G149" s="22">
        <v>29.5</v>
      </c>
      <c r="H149" s="63">
        <v>29.8</v>
      </c>
      <c r="I149" s="62">
        <v>10.7</v>
      </c>
      <c r="J149" s="61">
        <v>2</v>
      </c>
      <c r="K149" s="22">
        <v>7.44</v>
      </c>
      <c r="L149" s="61">
        <v>7.43</v>
      </c>
      <c r="M149" s="62">
        <v>22.3</v>
      </c>
      <c r="N149" s="63">
        <v>22.1</v>
      </c>
      <c r="O149" s="49" t="s">
        <v>35</v>
      </c>
      <c r="P149" s="1199" t="s">
        <v>35</v>
      </c>
      <c r="Q149" s="49" t="s">
        <v>35</v>
      </c>
      <c r="R149" s="1199" t="s">
        <v>35</v>
      </c>
      <c r="S149" s="49" t="s">
        <v>35</v>
      </c>
      <c r="T149" s="1199" t="s">
        <v>35</v>
      </c>
      <c r="U149" s="49" t="s">
        <v>35</v>
      </c>
      <c r="V149" s="1199" t="s">
        <v>35</v>
      </c>
      <c r="W149" s="62" t="s">
        <v>35</v>
      </c>
      <c r="X149" s="63" t="s">
        <v>35</v>
      </c>
      <c r="Y149" s="67" t="s">
        <v>35</v>
      </c>
      <c r="Z149" s="68" t="s">
        <v>35</v>
      </c>
      <c r="AA149" s="797" t="s">
        <v>35</v>
      </c>
      <c r="AB149" s="798" t="s">
        <v>35</v>
      </c>
      <c r="AC149" s="608">
        <v>549</v>
      </c>
      <c r="AD149" s="616">
        <v>76</v>
      </c>
      <c r="AE149" s="288"/>
      <c r="AF149" s="296"/>
      <c r="AG149" s="6" t="s">
        <v>360</v>
      </c>
      <c r="AH149" s="17" t="s">
        <v>23</v>
      </c>
      <c r="AI149" s="612">
        <v>69.900000000000006</v>
      </c>
      <c r="AJ149" s="613">
        <v>72.7</v>
      </c>
      <c r="AK149" s="35" t="s">
        <v>35</v>
      </c>
      <c r="AL149" s="96"/>
    </row>
    <row r="150" spans="1:38" x14ac:dyDescent="0.15">
      <c r="A150" s="1754"/>
      <c r="B150" s="310">
        <v>44417</v>
      </c>
      <c r="C150" s="1607" t="str">
        <f t="shared" si="16"/>
        <v>(月)</v>
      </c>
      <c r="D150" s="730" t="s">
        <v>522</v>
      </c>
      <c r="E150" s="1493">
        <v>3.5</v>
      </c>
      <c r="F150" s="58">
        <v>29.8</v>
      </c>
      <c r="G150" s="22">
        <v>28.2</v>
      </c>
      <c r="H150" s="63">
        <v>28.7</v>
      </c>
      <c r="I150" s="62">
        <v>8.1</v>
      </c>
      <c r="J150" s="61">
        <v>1.7</v>
      </c>
      <c r="K150" s="22">
        <v>7.24</v>
      </c>
      <c r="L150" s="61">
        <v>7.22</v>
      </c>
      <c r="M150" s="62">
        <v>20.5</v>
      </c>
      <c r="N150" s="63">
        <v>22.5</v>
      </c>
      <c r="O150" s="49" t="s">
        <v>35</v>
      </c>
      <c r="P150" s="1199" t="s">
        <v>35</v>
      </c>
      <c r="Q150" s="49" t="s">
        <v>35</v>
      </c>
      <c r="R150" s="1199" t="s">
        <v>35</v>
      </c>
      <c r="S150" s="49" t="s">
        <v>35</v>
      </c>
      <c r="T150" s="1199" t="s">
        <v>35</v>
      </c>
      <c r="U150" s="49" t="s">
        <v>35</v>
      </c>
      <c r="V150" s="1199" t="s">
        <v>35</v>
      </c>
      <c r="W150" s="62" t="s">
        <v>35</v>
      </c>
      <c r="X150" s="63" t="s">
        <v>35</v>
      </c>
      <c r="Y150" s="67" t="s">
        <v>35</v>
      </c>
      <c r="Z150" s="68" t="s">
        <v>35</v>
      </c>
      <c r="AA150" s="797" t="s">
        <v>35</v>
      </c>
      <c r="AB150" s="798" t="s">
        <v>35</v>
      </c>
      <c r="AC150" s="608">
        <v>540</v>
      </c>
      <c r="AD150" s="616">
        <v>121</v>
      </c>
      <c r="AE150" s="288"/>
      <c r="AF150" s="296"/>
      <c r="AG150" s="6" t="s">
        <v>361</v>
      </c>
      <c r="AH150" s="17" t="s">
        <v>23</v>
      </c>
      <c r="AI150" s="612">
        <v>51</v>
      </c>
      <c r="AJ150" s="613">
        <v>53.4</v>
      </c>
      <c r="AK150" s="35" t="s">
        <v>35</v>
      </c>
      <c r="AL150" s="96"/>
    </row>
    <row r="151" spans="1:38" x14ac:dyDescent="0.15">
      <c r="A151" s="1754"/>
      <c r="B151" s="310">
        <v>44418</v>
      </c>
      <c r="C151" s="1607" t="str">
        <f t="shared" si="16"/>
        <v>(火)</v>
      </c>
      <c r="D151" s="730" t="s">
        <v>566</v>
      </c>
      <c r="E151" s="1493" t="s">
        <v>35</v>
      </c>
      <c r="F151" s="58">
        <v>31.3</v>
      </c>
      <c r="G151" s="22">
        <v>27.7</v>
      </c>
      <c r="H151" s="63">
        <v>28</v>
      </c>
      <c r="I151" s="62">
        <v>10.8</v>
      </c>
      <c r="J151" s="61">
        <v>1.6</v>
      </c>
      <c r="K151" s="22">
        <v>7.37</v>
      </c>
      <c r="L151" s="61">
        <v>7.29</v>
      </c>
      <c r="M151" s="62">
        <v>25.5</v>
      </c>
      <c r="N151" s="63">
        <v>23.1</v>
      </c>
      <c r="O151" s="49" t="s">
        <v>35</v>
      </c>
      <c r="P151" s="1199">
        <v>43.8</v>
      </c>
      <c r="Q151" s="49" t="s">
        <v>35</v>
      </c>
      <c r="R151" s="1199">
        <v>68.7</v>
      </c>
      <c r="S151" s="49" t="s">
        <v>35</v>
      </c>
      <c r="T151" s="1199" t="s">
        <v>35</v>
      </c>
      <c r="U151" s="49" t="s">
        <v>35</v>
      </c>
      <c r="V151" s="1199" t="s">
        <v>35</v>
      </c>
      <c r="W151" s="62" t="s">
        <v>35</v>
      </c>
      <c r="X151" s="63">
        <v>20.100000000000001</v>
      </c>
      <c r="Y151" s="67" t="s">
        <v>35</v>
      </c>
      <c r="Z151" s="68">
        <v>146</v>
      </c>
      <c r="AA151" s="797" t="s">
        <v>35</v>
      </c>
      <c r="AB151" s="798">
        <v>0.06</v>
      </c>
      <c r="AC151" s="608">
        <v>717</v>
      </c>
      <c r="AD151" s="616">
        <v>77</v>
      </c>
      <c r="AE151" s="288"/>
      <c r="AF151" s="296"/>
      <c r="AG151" s="6" t="s">
        <v>362</v>
      </c>
      <c r="AH151" s="17" t="s">
        <v>23</v>
      </c>
      <c r="AI151" s="612">
        <v>18.899999999999999</v>
      </c>
      <c r="AJ151" s="613">
        <v>19.3</v>
      </c>
      <c r="AK151" s="35" t="s">
        <v>35</v>
      </c>
      <c r="AL151" s="96"/>
    </row>
    <row r="152" spans="1:38" x14ac:dyDescent="0.15">
      <c r="A152" s="1754"/>
      <c r="B152" s="310">
        <v>44419</v>
      </c>
      <c r="C152" s="1607" t="str">
        <f t="shared" si="16"/>
        <v>(水)</v>
      </c>
      <c r="D152" s="730" t="s">
        <v>566</v>
      </c>
      <c r="E152" s="1493" t="s">
        <v>35</v>
      </c>
      <c r="F152" s="58">
        <v>30.8</v>
      </c>
      <c r="G152" s="22">
        <v>28.2</v>
      </c>
      <c r="H152" s="63">
        <v>28.2</v>
      </c>
      <c r="I152" s="62">
        <v>3.5</v>
      </c>
      <c r="J152" s="61">
        <v>1.7</v>
      </c>
      <c r="K152" s="22">
        <v>7.22</v>
      </c>
      <c r="L152" s="61">
        <v>7.26</v>
      </c>
      <c r="M152" s="62">
        <v>24.6</v>
      </c>
      <c r="N152" s="63">
        <v>24.6</v>
      </c>
      <c r="O152" s="49" t="s">
        <v>35</v>
      </c>
      <c r="P152" s="1199">
        <v>45</v>
      </c>
      <c r="Q152" s="49" t="s">
        <v>35</v>
      </c>
      <c r="R152" s="1199">
        <v>72.5</v>
      </c>
      <c r="S152" s="49" t="s">
        <v>35</v>
      </c>
      <c r="T152" s="1199" t="s">
        <v>35</v>
      </c>
      <c r="U152" s="49" t="s">
        <v>35</v>
      </c>
      <c r="V152" s="1199" t="s">
        <v>35</v>
      </c>
      <c r="W152" s="62" t="s">
        <v>35</v>
      </c>
      <c r="X152" s="63">
        <v>22.5</v>
      </c>
      <c r="Y152" s="67" t="s">
        <v>35</v>
      </c>
      <c r="Z152" s="68">
        <v>160</v>
      </c>
      <c r="AA152" s="797" t="s">
        <v>35</v>
      </c>
      <c r="AB152" s="798">
        <v>0.08</v>
      </c>
      <c r="AC152" s="608">
        <v>415</v>
      </c>
      <c r="AD152" s="616">
        <v>63</v>
      </c>
      <c r="AE152" s="288"/>
      <c r="AF152" s="296"/>
      <c r="AG152" s="6" t="s">
        <v>381</v>
      </c>
      <c r="AH152" s="17" t="s">
        <v>23</v>
      </c>
      <c r="AI152" s="36">
        <v>15</v>
      </c>
      <c r="AJ152" s="37">
        <v>22.8</v>
      </c>
      <c r="AK152" s="38" t="s">
        <v>35</v>
      </c>
      <c r="AL152" s="94"/>
    </row>
    <row r="153" spans="1:38" x14ac:dyDescent="0.15">
      <c r="A153" s="1754"/>
      <c r="B153" s="310">
        <v>44420</v>
      </c>
      <c r="C153" s="1607" t="str">
        <f t="shared" si="16"/>
        <v>(木)</v>
      </c>
      <c r="D153" s="730" t="s">
        <v>522</v>
      </c>
      <c r="E153" s="1493" t="s">
        <v>35</v>
      </c>
      <c r="F153" s="58">
        <v>25.4</v>
      </c>
      <c r="G153" s="22">
        <v>28.5</v>
      </c>
      <c r="H153" s="63">
        <v>28.3</v>
      </c>
      <c r="I153" s="62">
        <v>23.5</v>
      </c>
      <c r="J153" s="61">
        <v>1.8</v>
      </c>
      <c r="K153" s="22">
        <v>7.31</v>
      </c>
      <c r="L153" s="61">
        <v>7.3</v>
      </c>
      <c r="M153" s="62">
        <v>21.7</v>
      </c>
      <c r="N153" s="63">
        <v>24.4</v>
      </c>
      <c r="O153" s="49">
        <v>45.5</v>
      </c>
      <c r="P153" s="1199">
        <v>45.1</v>
      </c>
      <c r="Q153" s="49">
        <v>69.900000000000006</v>
      </c>
      <c r="R153" s="1199">
        <v>72.7</v>
      </c>
      <c r="S153" s="49">
        <v>51</v>
      </c>
      <c r="T153" s="1199">
        <v>53.4</v>
      </c>
      <c r="U153" s="49">
        <v>18.899999999999999</v>
      </c>
      <c r="V153" s="1199">
        <v>19.3</v>
      </c>
      <c r="W153" s="62">
        <v>15</v>
      </c>
      <c r="X153" s="63">
        <v>22.8</v>
      </c>
      <c r="Y153" s="67">
        <v>154</v>
      </c>
      <c r="Z153" s="68">
        <v>158</v>
      </c>
      <c r="AA153" s="797">
        <v>0.36</v>
      </c>
      <c r="AB153" s="798">
        <v>0.08</v>
      </c>
      <c r="AC153" s="608">
        <v>283</v>
      </c>
      <c r="AD153" s="616">
        <v>82</v>
      </c>
      <c r="AE153" s="288"/>
      <c r="AF153" s="296"/>
      <c r="AG153" s="6" t="s">
        <v>382</v>
      </c>
      <c r="AH153" s="17" t="s">
        <v>23</v>
      </c>
      <c r="AI153" s="47">
        <v>154</v>
      </c>
      <c r="AJ153" s="48">
        <v>158</v>
      </c>
      <c r="AK153" s="24" t="s">
        <v>35</v>
      </c>
      <c r="AL153" s="25"/>
    </row>
    <row r="154" spans="1:38" x14ac:dyDescent="0.15">
      <c r="A154" s="1754"/>
      <c r="B154" s="310">
        <v>44421</v>
      </c>
      <c r="C154" s="1607" t="str">
        <f t="shared" si="16"/>
        <v>(金)</v>
      </c>
      <c r="D154" s="730" t="s">
        <v>522</v>
      </c>
      <c r="E154" s="1493">
        <v>12</v>
      </c>
      <c r="F154" s="58">
        <v>22.6</v>
      </c>
      <c r="G154" s="22">
        <v>27.9</v>
      </c>
      <c r="H154" s="63">
        <v>28.1</v>
      </c>
      <c r="I154" s="62">
        <v>4.3</v>
      </c>
      <c r="J154" s="61">
        <v>1.7</v>
      </c>
      <c r="K154" s="22">
        <v>7.32</v>
      </c>
      <c r="L154" s="61">
        <v>7.3</v>
      </c>
      <c r="M154" s="62">
        <v>23.7</v>
      </c>
      <c r="N154" s="63">
        <v>23</v>
      </c>
      <c r="O154" s="49" t="s">
        <v>35</v>
      </c>
      <c r="P154" s="1199">
        <v>46.1</v>
      </c>
      <c r="Q154" s="49" t="s">
        <v>35</v>
      </c>
      <c r="R154" s="1199">
        <v>72.099999999999994</v>
      </c>
      <c r="S154" s="49" t="s">
        <v>35</v>
      </c>
      <c r="T154" s="1199" t="s">
        <v>35</v>
      </c>
      <c r="U154" s="49" t="s">
        <v>35</v>
      </c>
      <c r="V154" s="1199" t="s">
        <v>35</v>
      </c>
      <c r="W154" s="62" t="s">
        <v>35</v>
      </c>
      <c r="X154" s="63">
        <v>17.5</v>
      </c>
      <c r="Y154" s="67" t="s">
        <v>35</v>
      </c>
      <c r="Z154" s="68">
        <v>153</v>
      </c>
      <c r="AA154" s="797" t="s">
        <v>35</v>
      </c>
      <c r="AB154" s="798">
        <v>0.06</v>
      </c>
      <c r="AC154" s="608">
        <v>398</v>
      </c>
      <c r="AD154" s="616">
        <v>84</v>
      </c>
      <c r="AE154" s="288"/>
      <c r="AF154" s="296"/>
      <c r="AG154" s="6" t="s">
        <v>383</v>
      </c>
      <c r="AH154" s="17" t="s">
        <v>23</v>
      </c>
      <c r="AI154" s="40">
        <v>0.36</v>
      </c>
      <c r="AJ154" s="1504">
        <v>0.08</v>
      </c>
      <c r="AK154" s="41" t="s">
        <v>35</v>
      </c>
      <c r="AL154" s="95"/>
    </row>
    <row r="155" spans="1:38" x14ac:dyDescent="0.15">
      <c r="A155" s="1754"/>
      <c r="B155" s="310">
        <v>44422</v>
      </c>
      <c r="C155" s="1607" t="str">
        <f t="shared" si="16"/>
        <v>(土)</v>
      </c>
      <c r="D155" s="730" t="s">
        <v>579</v>
      </c>
      <c r="E155" s="1493">
        <v>64.5</v>
      </c>
      <c r="F155" s="58">
        <v>23.7</v>
      </c>
      <c r="G155" s="22">
        <v>24.9</v>
      </c>
      <c r="H155" s="63">
        <v>26.8</v>
      </c>
      <c r="I155" s="62">
        <v>12.3</v>
      </c>
      <c r="J155" s="61">
        <v>2</v>
      </c>
      <c r="K155" s="22">
        <v>7.25</v>
      </c>
      <c r="L155" s="61">
        <v>7.25</v>
      </c>
      <c r="M155" s="62">
        <v>17.5</v>
      </c>
      <c r="N155" s="63">
        <v>21.4</v>
      </c>
      <c r="O155" s="49" t="s">
        <v>35</v>
      </c>
      <c r="P155" s="1199" t="s">
        <v>35</v>
      </c>
      <c r="Q155" s="49" t="s">
        <v>35</v>
      </c>
      <c r="R155" s="1199" t="s">
        <v>35</v>
      </c>
      <c r="S155" s="49" t="s">
        <v>35</v>
      </c>
      <c r="T155" s="1199" t="s">
        <v>35</v>
      </c>
      <c r="U155" s="49" t="s">
        <v>35</v>
      </c>
      <c r="V155" s="1199" t="s">
        <v>35</v>
      </c>
      <c r="W155" s="62" t="s">
        <v>35</v>
      </c>
      <c r="X155" s="63" t="s">
        <v>35</v>
      </c>
      <c r="Y155" s="67" t="s">
        <v>35</v>
      </c>
      <c r="Z155" s="68" t="s">
        <v>35</v>
      </c>
      <c r="AA155" s="797" t="s">
        <v>35</v>
      </c>
      <c r="AB155" s="798" t="s">
        <v>35</v>
      </c>
      <c r="AC155" s="608">
        <v>336</v>
      </c>
      <c r="AD155" s="616">
        <v>247</v>
      </c>
      <c r="AE155" s="288"/>
      <c r="AF155" s="296"/>
      <c r="AG155" s="6" t="s">
        <v>24</v>
      </c>
      <c r="AH155" s="17" t="s">
        <v>23</v>
      </c>
      <c r="AI155" s="22">
        <v>6.5</v>
      </c>
      <c r="AJ155" s="46">
        <v>3.4</v>
      </c>
      <c r="AK155" s="134" t="s">
        <v>35</v>
      </c>
      <c r="AL155" s="95"/>
    </row>
    <row r="156" spans="1:38" x14ac:dyDescent="0.15">
      <c r="A156" s="1754"/>
      <c r="B156" s="310">
        <v>44423</v>
      </c>
      <c r="C156" s="1607" t="str">
        <f t="shared" si="16"/>
        <v>(日)</v>
      </c>
      <c r="D156" s="627" t="s">
        <v>579</v>
      </c>
      <c r="E156" s="1493">
        <v>105</v>
      </c>
      <c r="F156" s="58">
        <v>19.2</v>
      </c>
      <c r="G156" s="22">
        <v>22.1</v>
      </c>
      <c r="H156" s="63">
        <v>24.3</v>
      </c>
      <c r="I156" s="62">
        <v>7.7</v>
      </c>
      <c r="J156" s="61">
        <v>1.9</v>
      </c>
      <c r="K156" s="22">
        <v>7.14</v>
      </c>
      <c r="L156" s="61">
        <v>7.23</v>
      </c>
      <c r="M156" s="62">
        <v>11.2</v>
      </c>
      <c r="N156" s="63">
        <v>17.7</v>
      </c>
      <c r="O156" s="49" t="s">
        <v>35</v>
      </c>
      <c r="P156" s="1199" t="s">
        <v>35</v>
      </c>
      <c r="Q156" s="49" t="s">
        <v>35</v>
      </c>
      <c r="R156" s="1199" t="s">
        <v>35</v>
      </c>
      <c r="S156" s="49" t="s">
        <v>35</v>
      </c>
      <c r="T156" s="1199" t="s">
        <v>35</v>
      </c>
      <c r="U156" s="49" t="s">
        <v>35</v>
      </c>
      <c r="V156" s="1199" t="s">
        <v>35</v>
      </c>
      <c r="W156" s="62" t="s">
        <v>35</v>
      </c>
      <c r="X156" s="63" t="s">
        <v>35</v>
      </c>
      <c r="Y156" s="67" t="s">
        <v>35</v>
      </c>
      <c r="Z156" s="68" t="s">
        <v>35</v>
      </c>
      <c r="AA156" s="797" t="s">
        <v>35</v>
      </c>
      <c r="AB156" s="798" t="s">
        <v>35</v>
      </c>
      <c r="AC156" s="608">
        <v>751</v>
      </c>
      <c r="AD156" s="616">
        <v>731</v>
      </c>
      <c r="AE156" s="288"/>
      <c r="AF156" s="296"/>
      <c r="AG156" s="6" t="s">
        <v>25</v>
      </c>
      <c r="AH156" s="17" t="s">
        <v>23</v>
      </c>
      <c r="AI156" s="22">
        <v>3</v>
      </c>
      <c r="AJ156" s="46">
        <v>0.9</v>
      </c>
      <c r="AK156" s="35" t="s">
        <v>35</v>
      </c>
      <c r="AL156" s="95"/>
    </row>
    <row r="157" spans="1:38" x14ac:dyDescent="0.15">
      <c r="A157" s="1754"/>
      <c r="B157" s="310">
        <v>44424</v>
      </c>
      <c r="C157" s="1607" t="str">
        <f t="shared" si="16"/>
        <v>(月)</v>
      </c>
      <c r="D157" s="730" t="s">
        <v>522</v>
      </c>
      <c r="E157" s="1493">
        <v>0.5</v>
      </c>
      <c r="F157" s="58">
        <v>20.8</v>
      </c>
      <c r="G157" s="22">
        <v>20.6</v>
      </c>
      <c r="H157" s="63">
        <v>21.7</v>
      </c>
      <c r="I157" s="62">
        <v>93</v>
      </c>
      <c r="J157" s="61">
        <v>1.7</v>
      </c>
      <c r="K157" s="22">
        <v>7.02</v>
      </c>
      <c r="L157" s="61">
        <v>6.92</v>
      </c>
      <c r="M157" s="62">
        <v>12.1</v>
      </c>
      <c r="N157" s="63">
        <v>13.7</v>
      </c>
      <c r="O157" s="49" t="s">
        <v>35</v>
      </c>
      <c r="P157" s="1199">
        <v>30.2</v>
      </c>
      <c r="Q157" s="49" t="s">
        <v>35</v>
      </c>
      <c r="R157" s="1199">
        <v>46.3</v>
      </c>
      <c r="S157" s="49" t="s">
        <v>35</v>
      </c>
      <c r="T157" s="1199" t="s">
        <v>35</v>
      </c>
      <c r="U157" s="49" t="s">
        <v>35</v>
      </c>
      <c r="V157" s="1199" t="s">
        <v>35</v>
      </c>
      <c r="W157" s="62" t="s">
        <v>35</v>
      </c>
      <c r="X157" s="63">
        <v>9.1999999999999993</v>
      </c>
      <c r="Y157" s="67" t="s">
        <v>35</v>
      </c>
      <c r="Z157" s="68">
        <v>100</v>
      </c>
      <c r="AA157" s="797" t="s">
        <v>35</v>
      </c>
      <c r="AB157" s="798">
        <v>0.08</v>
      </c>
      <c r="AC157" s="608">
        <v>1870</v>
      </c>
      <c r="AD157" s="616">
        <v>1132</v>
      </c>
      <c r="AE157" s="288"/>
      <c r="AF157" s="296"/>
      <c r="AG157" s="6" t="s">
        <v>384</v>
      </c>
      <c r="AH157" s="17" t="s">
        <v>23</v>
      </c>
      <c r="AI157" s="22">
        <v>5.5</v>
      </c>
      <c r="AJ157" s="46">
        <v>6.8</v>
      </c>
      <c r="AK157" s="35" t="s">
        <v>35</v>
      </c>
      <c r="AL157" s="95"/>
    </row>
    <row r="158" spans="1:38" x14ac:dyDescent="0.15">
      <c r="A158" s="1754"/>
      <c r="B158" s="310">
        <v>44425</v>
      </c>
      <c r="C158" s="1607" t="str">
        <f t="shared" si="16"/>
        <v>(火)</v>
      </c>
      <c r="D158" s="730" t="s">
        <v>579</v>
      </c>
      <c r="E158" s="1493" t="s">
        <v>35</v>
      </c>
      <c r="F158" s="58">
        <v>23</v>
      </c>
      <c r="G158" s="22">
        <v>20.2</v>
      </c>
      <c r="H158" s="63">
        <v>20.9</v>
      </c>
      <c r="I158" s="62">
        <v>74.8</v>
      </c>
      <c r="J158" s="61">
        <v>2.2000000000000002</v>
      </c>
      <c r="K158" s="22">
        <v>7.12</v>
      </c>
      <c r="L158" s="61">
        <v>6.86</v>
      </c>
      <c r="M158" s="62">
        <v>12.2</v>
      </c>
      <c r="N158" s="63">
        <v>12.8</v>
      </c>
      <c r="O158" s="49" t="s">
        <v>35</v>
      </c>
      <c r="P158" s="1199">
        <v>24</v>
      </c>
      <c r="Q158" s="49" t="s">
        <v>35</v>
      </c>
      <c r="R158" s="1199">
        <v>44.1</v>
      </c>
      <c r="S158" s="49" t="s">
        <v>35</v>
      </c>
      <c r="T158" s="1199" t="s">
        <v>35</v>
      </c>
      <c r="U158" s="49" t="s">
        <v>35</v>
      </c>
      <c r="V158" s="1199" t="s">
        <v>35</v>
      </c>
      <c r="W158" s="62" t="s">
        <v>35</v>
      </c>
      <c r="X158" s="63">
        <v>7.7</v>
      </c>
      <c r="Y158" s="67" t="s">
        <v>35</v>
      </c>
      <c r="Z158" s="68">
        <v>94</v>
      </c>
      <c r="AA158" s="797" t="s">
        <v>35</v>
      </c>
      <c r="AB158" s="798">
        <v>0.09</v>
      </c>
      <c r="AC158" s="608">
        <v>1395</v>
      </c>
      <c r="AD158" s="616">
        <v>694</v>
      </c>
      <c r="AE158" s="288"/>
      <c r="AF158" s="296"/>
      <c r="AG158" s="6" t="s">
        <v>385</v>
      </c>
      <c r="AH158" s="17" t="s">
        <v>23</v>
      </c>
      <c r="AI158" s="23">
        <v>5.5E-2</v>
      </c>
      <c r="AJ158" s="43">
        <v>2.1000000000000001E-2</v>
      </c>
      <c r="AK158" s="45" t="s">
        <v>35</v>
      </c>
      <c r="AL158" s="97"/>
    </row>
    <row r="159" spans="1:38" x14ac:dyDescent="0.15">
      <c r="A159" s="1754"/>
      <c r="B159" s="310">
        <v>44426</v>
      </c>
      <c r="C159" s="1607" t="str">
        <f t="shared" si="16"/>
        <v>(水)</v>
      </c>
      <c r="D159" s="730" t="s">
        <v>566</v>
      </c>
      <c r="E159" s="1493">
        <v>13.5</v>
      </c>
      <c r="F159" s="58">
        <v>29.1</v>
      </c>
      <c r="G159" s="22">
        <v>21.7</v>
      </c>
      <c r="H159" s="63">
        <v>21.1</v>
      </c>
      <c r="I159" s="62">
        <v>33.799999999999997</v>
      </c>
      <c r="J159" s="61">
        <v>1.7</v>
      </c>
      <c r="K159" s="22">
        <v>7.17</v>
      </c>
      <c r="L159" s="61">
        <v>6.97</v>
      </c>
      <c r="M159" s="62">
        <v>14.1</v>
      </c>
      <c r="N159" s="63">
        <v>13.1</v>
      </c>
      <c r="O159" s="49" t="s">
        <v>35</v>
      </c>
      <c r="P159" s="1199">
        <v>25.3</v>
      </c>
      <c r="Q159" s="49" t="s">
        <v>35</v>
      </c>
      <c r="R159" s="1199">
        <v>46.5</v>
      </c>
      <c r="S159" s="49" t="s">
        <v>35</v>
      </c>
      <c r="T159" s="1199" t="s">
        <v>35</v>
      </c>
      <c r="U159" s="49" t="s">
        <v>35</v>
      </c>
      <c r="V159" s="1199" t="s">
        <v>35</v>
      </c>
      <c r="W159" s="62" t="s">
        <v>35</v>
      </c>
      <c r="X159" s="63">
        <v>7.2</v>
      </c>
      <c r="Y159" s="67" t="s">
        <v>35</v>
      </c>
      <c r="Z159" s="68">
        <v>92</v>
      </c>
      <c r="AA159" s="797" t="s">
        <v>35</v>
      </c>
      <c r="AB159" s="798">
        <v>0.06</v>
      </c>
      <c r="AC159" s="608">
        <v>881</v>
      </c>
      <c r="AD159" s="616">
        <v>434</v>
      </c>
      <c r="AE159" s="288"/>
      <c r="AF159" s="296"/>
      <c r="AG159" s="6" t="s">
        <v>26</v>
      </c>
      <c r="AH159" s="17" t="s">
        <v>23</v>
      </c>
      <c r="AI159" s="23">
        <v>0.25</v>
      </c>
      <c r="AJ159" s="43">
        <v>0.04</v>
      </c>
      <c r="AK159" s="41" t="s">
        <v>35</v>
      </c>
      <c r="AL159" s="95"/>
    </row>
    <row r="160" spans="1:38" x14ac:dyDescent="0.15">
      <c r="A160" s="1754"/>
      <c r="B160" s="310">
        <v>44427</v>
      </c>
      <c r="C160" s="1607" t="str">
        <f t="shared" si="16"/>
        <v>(木)</v>
      </c>
      <c r="D160" s="730" t="s">
        <v>566</v>
      </c>
      <c r="E160" s="1493" t="s">
        <v>35</v>
      </c>
      <c r="F160" s="58">
        <v>29.3</v>
      </c>
      <c r="G160" s="22">
        <v>22.3</v>
      </c>
      <c r="H160" s="63">
        <v>22.5</v>
      </c>
      <c r="I160" s="62">
        <v>24.1</v>
      </c>
      <c r="J160" s="61">
        <v>2.2999999999999998</v>
      </c>
      <c r="K160" s="22">
        <v>7.18</v>
      </c>
      <c r="L160" s="61">
        <v>7.11</v>
      </c>
      <c r="M160" s="62">
        <v>14.7</v>
      </c>
      <c r="N160" s="63">
        <v>14.4</v>
      </c>
      <c r="O160" s="49" t="s">
        <v>35</v>
      </c>
      <c r="P160" s="1199">
        <v>24.6</v>
      </c>
      <c r="Q160" s="49" t="s">
        <v>35</v>
      </c>
      <c r="R160" s="1199">
        <v>49.3</v>
      </c>
      <c r="S160" s="49" t="s">
        <v>35</v>
      </c>
      <c r="T160" s="1199" t="s">
        <v>35</v>
      </c>
      <c r="U160" s="49" t="s">
        <v>35</v>
      </c>
      <c r="V160" s="1199" t="s">
        <v>35</v>
      </c>
      <c r="W160" s="62" t="s">
        <v>35</v>
      </c>
      <c r="X160" s="63">
        <v>7.6</v>
      </c>
      <c r="Y160" s="67" t="s">
        <v>35</v>
      </c>
      <c r="Z160" s="68">
        <v>107</v>
      </c>
      <c r="AA160" s="797" t="s">
        <v>35</v>
      </c>
      <c r="AB160" s="798">
        <v>0.1</v>
      </c>
      <c r="AC160" s="608">
        <v>855</v>
      </c>
      <c r="AD160" s="616">
        <v>419</v>
      </c>
      <c r="AE160" s="288"/>
      <c r="AF160" s="296"/>
      <c r="AG160" s="6" t="s">
        <v>91</v>
      </c>
      <c r="AH160" s="17" t="s">
        <v>23</v>
      </c>
      <c r="AI160" s="23">
        <v>2.35</v>
      </c>
      <c r="AJ160" s="43">
        <v>1.6</v>
      </c>
      <c r="AK160" s="41" t="s">
        <v>35</v>
      </c>
      <c r="AL160" s="95"/>
    </row>
    <row r="161" spans="1:38" x14ac:dyDescent="0.15">
      <c r="A161" s="1754"/>
      <c r="B161" s="310">
        <v>44428</v>
      </c>
      <c r="C161" s="1607" t="str">
        <f t="shared" si="16"/>
        <v>(金)</v>
      </c>
      <c r="D161" s="730" t="s">
        <v>566</v>
      </c>
      <c r="E161" s="1493" t="s">
        <v>35</v>
      </c>
      <c r="F161" s="58">
        <v>30.4</v>
      </c>
      <c r="G161" s="22">
        <v>23.4</v>
      </c>
      <c r="H161" s="63">
        <v>23.1</v>
      </c>
      <c r="I161" s="62">
        <v>14.3</v>
      </c>
      <c r="J161" s="61">
        <v>1.8</v>
      </c>
      <c r="K161" s="22">
        <v>7.2</v>
      </c>
      <c r="L161" s="61">
        <v>7.12</v>
      </c>
      <c r="M161" s="62">
        <v>15</v>
      </c>
      <c r="N161" s="63">
        <v>14.5</v>
      </c>
      <c r="O161" s="49" t="s">
        <v>35</v>
      </c>
      <c r="P161" s="1199">
        <v>29.4</v>
      </c>
      <c r="Q161" s="49" t="s">
        <v>35</v>
      </c>
      <c r="R161" s="1199">
        <v>50.9</v>
      </c>
      <c r="S161" s="49" t="s">
        <v>35</v>
      </c>
      <c r="T161" s="1199" t="s">
        <v>35</v>
      </c>
      <c r="U161" s="49" t="s">
        <v>35</v>
      </c>
      <c r="V161" s="1199" t="s">
        <v>35</v>
      </c>
      <c r="W161" s="62" t="s">
        <v>35</v>
      </c>
      <c r="X161" s="63">
        <v>7.7</v>
      </c>
      <c r="Y161" s="67" t="s">
        <v>35</v>
      </c>
      <c r="Z161" s="68">
        <v>116</v>
      </c>
      <c r="AA161" s="797" t="s">
        <v>35</v>
      </c>
      <c r="AB161" s="798">
        <v>7.0000000000000007E-2</v>
      </c>
      <c r="AC161" s="608">
        <v>710</v>
      </c>
      <c r="AD161" s="616">
        <v>325</v>
      </c>
      <c r="AE161" s="288"/>
      <c r="AF161" s="296"/>
      <c r="AG161" s="6" t="s">
        <v>371</v>
      </c>
      <c r="AH161" s="17" t="s">
        <v>23</v>
      </c>
      <c r="AI161" s="23">
        <v>0.29799999999999999</v>
      </c>
      <c r="AJ161" s="43">
        <v>6.9000000000000006E-2</v>
      </c>
      <c r="AK161" s="45" t="s">
        <v>35</v>
      </c>
      <c r="AL161" s="97"/>
    </row>
    <row r="162" spans="1:38" x14ac:dyDescent="0.15">
      <c r="A162" s="1754"/>
      <c r="B162" s="310">
        <v>44429</v>
      </c>
      <c r="C162" s="1607" t="str">
        <f t="shared" si="16"/>
        <v>(土)</v>
      </c>
      <c r="D162" s="730" t="s">
        <v>566</v>
      </c>
      <c r="E162" s="1493" t="s">
        <v>35</v>
      </c>
      <c r="F162" s="58">
        <v>29.2</v>
      </c>
      <c r="G162" s="22">
        <v>25.2</v>
      </c>
      <c r="H162" s="63">
        <v>24.6</v>
      </c>
      <c r="I162" s="62">
        <v>8.1</v>
      </c>
      <c r="J162" s="61">
        <v>2.5</v>
      </c>
      <c r="K162" s="22">
        <v>7.19</v>
      </c>
      <c r="L162" s="61">
        <v>7.17</v>
      </c>
      <c r="M162" s="62">
        <v>17</v>
      </c>
      <c r="N162" s="63">
        <v>15.8</v>
      </c>
      <c r="O162" s="49" t="s">
        <v>35</v>
      </c>
      <c r="P162" s="1199" t="s">
        <v>35</v>
      </c>
      <c r="Q162" s="49" t="s">
        <v>35</v>
      </c>
      <c r="R162" s="1199" t="s">
        <v>35</v>
      </c>
      <c r="S162" s="49" t="s">
        <v>35</v>
      </c>
      <c r="T162" s="1199" t="s">
        <v>35</v>
      </c>
      <c r="U162" s="49" t="s">
        <v>35</v>
      </c>
      <c r="V162" s="1199" t="s">
        <v>35</v>
      </c>
      <c r="W162" s="62" t="s">
        <v>35</v>
      </c>
      <c r="X162" s="63" t="s">
        <v>35</v>
      </c>
      <c r="Y162" s="67" t="s">
        <v>35</v>
      </c>
      <c r="Z162" s="68" t="s">
        <v>35</v>
      </c>
      <c r="AA162" s="797" t="s">
        <v>35</v>
      </c>
      <c r="AB162" s="798" t="s">
        <v>35</v>
      </c>
      <c r="AC162" s="608">
        <v>522</v>
      </c>
      <c r="AD162" s="616">
        <v>250</v>
      </c>
      <c r="AE162" s="288"/>
      <c r="AF162" s="296"/>
      <c r="AG162" s="6" t="s">
        <v>386</v>
      </c>
      <c r="AH162" s="17" t="s">
        <v>23</v>
      </c>
      <c r="AI162" s="610" t="s">
        <v>590</v>
      </c>
      <c r="AJ162" s="611" t="s">
        <v>590</v>
      </c>
      <c r="AK162" s="41" t="s">
        <v>35</v>
      </c>
      <c r="AL162" s="95"/>
    </row>
    <row r="163" spans="1:38" x14ac:dyDescent="0.15">
      <c r="A163" s="1754"/>
      <c r="B163" s="310">
        <v>44430</v>
      </c>
      <c r="C163" s="1607" t="str">
        <f t="shared" si="16"/>
        <v>(日)</v>
      </c>
      <c r="D163" s="730" t="s">
        <v>522</v>
      </c>
      <c r="E163" s="1493" t="s">
        <v>35</v>
      </c>
      <c r="F163" s="58">
        <v>28.4</v>
      </c>
      <c r="G163" s="22">
        <v>25.3</v>
      </c>
      <c r="H163" s="63">
        <v>25.3</v>
      </c>
      <c r="I163" s="62">
        <v>12.7</v>
      </c>
      <c r="J163" s="61">
        <v>2.2000000000000002</v>
      </c>
      <c r="K163" s="22">
        <v>7.19</v>
      </c>
      <c r="L163" s="61">
        <v>7.19</v>
      </c>
      <c r="M163" s="62">
        <v>17.3</v>
      </c>
      <c r="N163" s="63">
        <v>17.3</v>
      </c>
      <c r="O163" s="49" t="s">
        <v>35</v>
      </c>
      <c r="P163" s="1199" t="s">
        <v>35</v>
      </c>
      <c r="Q163" s="49" t="s">
        <v>35</v>
      </c>
      <c r="R163" s="1199" t="s">
        <v>35</v>
      </c>
      <c r="S163" s="49" t="s">
        <v>35</v>
      </c>
      <c r="T163" s="1199" t="s">
        <v>35</v>
      </c>
      <c r="U163" s="49" t="s">
        <v>35</v>
      </c>
      <c r="V163" s="1199" t="s">
        <v>35</v>
      </c>
      <c r="W163" s="62" t="s">
        <v>35</v>
      </c>
      <c r="X163" s="63" t="s">
        <v>35</v>
      </c>
      <c r="Y163" s="67" t="s">
        <v>35</v>
      </c>
      <c r="Z163" s="68" t="s">
        <v>35</v>
      </c>
      <c r="AA163" s="797" t="s">
        <v>35</v>
      </c>
      <c r="AB163" s="798" t="s">
        <v>35</v>
      </c>
      <c r="AC163" s="608">
        <v>351</v>
      </c>
      <c r="AD163" s="616">
        <v>208</v>
      </c>
      <c r="AE163" s="288"/>
      <c r="AF163" s="296"/>
      <c r="AG163" s="6" t="s">
        <v>92</v>
      </c>
      <c r="AH163" s="17" t="s">
        <v>23</v>
      </c>
      <c r="AI163" s="22">
        <v>28.3</v>
      </c>
      <c r="AJ163" s="46">
        <v>28.7</v>
      </c>
      <c r="AK163" s="35" t="s">
        <v>35</v>
      </c>
      <c r="AL163" s="96"/>
    </row>
    <row r="164" spans="1:38" x14ac:dyDescent="0.15">
      <c r="A164" s="1754"/>
      <c r="B164" s="310">
        <v>44431</v>
      </c>
      <c r="C164" s="1607" t="str">
        <f t="shared" si="16"/>
        <v>(月)</v>
      </c>
      <c r="D164" s="730" t="s">
        <v>579</v>
      </c>
      <c r="E164" s="1493">
        <v>16</v>
      </c>
      <c r="F164" s="58">
        <v>26.8</v>
      </c>
      <c r="G164" s="22">
        <v>25.1</v>
      </c>
      <c r="H164" s="63">
        <v>25.4</v>
      </c>
      <c r="I164" s="62">
        <v>14.9</v>
      </c>
      <c r="J164" s="61">
        <v>1.9</v>
      </c>
      <c r="K164" s="22">
        <v>7.24</v>
      </c>
      <c r="L164" s="61">
        <v>7.2</v>
      </c>
      <c r="M164" s="62">
        <v>18.3</v>
      </c>
      <c r="N164" s="63">
        <v>17.7</v>
      </c>
      <c r="O164" s="49" t="s">
        <v>35</v>
      </c>
      <c r="P164" s="1199">
        <v>36</v>
      </c>
      <c r="Q164" s="49" t="s">
        <v>35</v>
      </c>
      <c r="R164" s="1199">
        <v>60.5</v>
      </c>
      <c r="S164" s="49" t="s">
        <v>35</v>
      </c>
      <c r="T164" s="1199" t="s">
        <v>35</v>
      </c>
      <c r="U164" s="49" t="s">
        <v>35</v>
      </c>
      <c r="V164" s="1199" t="s">
        <v>35</v>
      </c>
      <c r="W164" s="62" t="s">
        <v>35</v>
      </c>
      <c r="X164" s="63">
        <v>10.4</v>
      </c>
      <c r="Y164" s="67" t="s">
        <v>35</v>
      </c>
      <c r="Z164" s="68">
        <v>130</v>
      </c>
      <c r="AA164" s="797" t="s">
        <v>35</v>
      </c>
      <c r="AB164" s="798">
        <v>0.08</v>
      </c>
      <c r="AC164" s="608">
        <v>513</v>
      </c>
      <c r="AD164" s="616">
        <v>191</v>
      </c>
      <c r="AE164" s="288"/>
      <c r="AF164" s="296"/>
      <c r="AG164" s="6" t="s">
        <v>27</v>
      </c>
      <c r="AH164" s="17" t="s">
        <v>23</v>
      </c>
      <c r="AI164" s="22">
        <v>18.7</v>
      </c>
      <c r="AJ164" s="46">
        <v>18.2</v>
      </c>
      <c r="AK164" s="35" t="s">
        <v>35</v>
      </c>
      <c r="AL164" s="96"/>
    </row>
    <row r="165" spans="1:38" x14ac:dyDescent="0.15">
      <c r="A165" s="1754"/>
      <c r="B165" s="310">
        <v>44432</v>
      </c>
      <c r="C165" s="1607" t="str">
        <f t="shared" si="16"/>
        <v>(火)</v>
      </c>
      <c r="D165" s="730" t="s">
        <v>522</v>
      </c>
      <c r="E165" s="1493" t="s">
        <v>35</v>
      </c>
      <c r="F165" s="58">
        <v>29.4</v>
      </c>
      <c r="G165" s="22">
        <v>25.2</v>
      </c>
      <c r="H165" s="63">
        <v>25.5</v>
      </c>
      <c r="I165" s="62">
        <v>10.1</v>
      </c>
      <c r="J165" s="61">
        <v>2.1</v>
      </c>
      <c r="K165" s="22">
        <v>7.28</v>
      </c>
      <c r="L165" s="61">
        <v>7.21</v>
      </c>
      <c r="M165" s="62">
        <v>17.2</v>
      </c>
      <c r="N165" s="63">
        <v>18.3</v>
      </c>
      <c r="O165" s="49" t="s">
        <v>35</v>
      </c>
      <c r="P165" s="1199">
        <v>38.1</v>
      </c>
      <c r="Q165" s="49" t="s">
        <v>35</v>
      </c>
      <c r="R165" s="1199">
        <v>62.7</v>
      </c>
      <c r="S165" s="49" t="s">
        <v>35</v>
      </c>
      <c r="T165" s="1199" t="s">
        <v>35</v>
      </c>
      <c r="U165" s="49" t="s">
        <v>35</v>
      </c>
      <c r="V165" s="1199" t="s">
        <v>35</v>
      </c>
      <c r="W165" s="62" t="s">
        <v>35</v>
      </c>
      <c r="X165" s="63">
        <v>10.8</v>
      </c>
      <c r="Y165" s="67" t="s">
        <v>35</v>
      </c>
      <c r="Z165" s="68">
        <v>138</v>
      </c>
      <c r="AA165" s="797" t="s">
        <v>35</v>
      </c>
      <c r="AB165" s="798">
        <v>0.06</v>
      </c>
      <c r="AC165" s="608">
        <v>522</v>
      </c>
      <c r="AD165" s="616">
        <v>195</v>
      </c>
      <c r="AE165" s="288"/>
      <c r="AF165" s="296"/>
      <c r="AG165" s="6" t="s">
        <v>374</v>
      </c>
      <c r="AH165" s="17" t="s">
        <v>379</v>
      </c>
      <c r="AI165" s="22">
        <v>9.5</v>
      </c>
      <c r="AJ165" s="46">
        <v>4.7</v>
      </c>
      <c r="AK165" s="42" t="s">
        <v>35</v>
      </c>
      <c r="AL165" s="98"/>
    </row>
    <row r="166" spans="1:38" x14ac:dyDescent="0.15">
      <c r="A166" s="1754"/>
      <c r="B166" s="310">
        <v>44433</v>
      </c>
      <c r="C166" s="1607" t="str">
        <f t="shared" si="16"/>
        <v>(水)</v>
      </c>
      <c r="D166" s="730" t="s">
        <v>522</v>
      </c>
      <c r="E166" s="1493" t="s">
        <v>35</v>
      </c>
      <c r="F166" s="58">
        <v>29.8</v>
      </c>
      <c r="G166" s="22">
        <v>25.5</v>
      </c>
      <c r="H166" s="63">
        <v>25.7</v>
      </c>
      <c r="I166" s="62">
        <v>11</v>
      </c>
      <c r="J166" s="61">
        <v>2</v>
      </c>
      <c r="K166" s="22">
        <v>7.24</v>
      </c>
      <c r="L166" s="61">
        <v>7.24</v>
      </c>
      <c r="M166" s="62">
        <v>17.899999999999999</v>
      </c>
      <c r="N166" s="63">
        <v>18</v>
      </c>
      <c r="O166" s="49" t="s">
        <v>35</v>
      </c>
      <c r="P166" s="1199">
        <v>36.299999999999997</v>
      </c>
      <c r="Q166" s="49" t="s">
        <v>35</v>
      </c>
      <c r="R166" s="1199">
        <v>60.3</v>
      </c>
      <c r="S166" s="49" t="s">
        <v>35</v>
      </c>
      <c r="T166" s="1199" t="s">
        <v>35</v>
      </c>
      <c r="U166" s="49" t="s">
        <v>35</v>
      </c>
      <c r="V166" s="1199" t="s">
        <v>35</v>
      </c>
      <c r="W166" s="62" t="s">
        <v>35</v>
      </c>
      <c r="X166" s="63">
        <v>11.1</v>
      </c>
      <c r="Y166" s="67" t="s">
        <v>35</v>
      </c>
      <c r="Z166" s="68">
        <v>138</v>
      </c>
      <c r="AA166" s="797" t="s">
        <v>35</v>
      </c>
      <c r="AB166" s="798">
        <v>7.0000000000000007E-2</v>
      </c>
      <c r="AC166" s="608">
        <v>523</v>
      </c>
      <c r="AD166" s="616">
        <v>159</v>
      </c>
      <c r="AE166" s="288"/>
      <c r="AF166" s="296"/>
      <c r="AG166" s="6" t="s">
        <v>387</v>
      </c>
      <c r="AH166" s="17" t="s">
        <v>23</v>
      </c>
      <c r="AI166" s="49">
        <v>18.399999999999999</v>
      </c>
      <c r="AJ166" s="50">
        <v>3.4</v>
      </c>
      <c r="AK166" s="42" t="s">
        <v>35</v>
      </c>
      <c r="AL166" s="98"/>
    </row>
    <row r="167" spans="1:38" x14ac:dyDescent="0.15">
      <c r="A167" s="1754"/>
      <c r="B167" s="310">
        <v>44434</v>
      </c>
      <c r="C167" s="1607" t="str">
        <f t="shared" si="16"/>
        <v>(木)</v>
      </c>
      <c r="D167" s="730" t="s">
        <v>522</v>
      </c>
      <c r="E167" s="1493" t="s">
        <v>35</v>
      </c>
      <c r="F167" s="58">
        <v>30.8</v>
      </c>
      <c r="G167" s="22">
        <v>26</v>
      </c>
      <c r="H167" s="63">
        <v>26</v>
      </c>
      <c r="I167" s="62">
        <v>8.6</v>
      </c>
      <c r="J167" s="61">
        <v>2</v>
      </c>
      <c r="K167" s="22">
        <v>7.26</v>
      </c>
      <c r="L167" s="61">
        <v>7.27</v>
      </c>
      <c r="M167" s="62">
        <v>19.3</v>
      </c>
      <c r="N167" s="63">
        <v>18.3</v>
      </c>
      <c r="O167" s="49" t="s">
        <v>35</v>
      </c>
      <c r="P167" s="1199">
        <v>37.799999999999997</v>
      </c>
      <c r="Q167" s="49" t="s">
        <v>35</v>
      </c>
      <c r="R167" s="1199">
        <v>62.1</v>
      </c>
      <c r="S167" s="49" t="s">
        <v>35</v>
      </c>
      <c r="T167" s="1199" t="s">
        <v>35</v>
      </c>
      <c r="U167" s="49" t="s">
        <v>35</v>
      </c>
      <c r="V167" s="1199" t="s">
        <v>35</v>
      </c>
      <c r="W167" s="62" t="s">
        <v>35</v>
      </c>
      <c r="X167" s="63">
        <v>11.5</v>
      </c>
      <c r="Y167" s="67" t="s">
        <v>35</v>
      </c>
      <c r="Z167" s="68">
        <v>140</v>
      </c>
      <c r="AA167" s="797" t="s">
        <v>35</v>
      </c>
      <c r="AB167" s="798">
        <v>0.08</v>
      </c>
      <c r="AC167" s="608">
        <v>522</v>
      </c>
      <c r="AD167" s="616">
        <v>158</v>
      </c>
      <c r="AE167" s="288"/>
      <c r="AF167" s="296"/>
      <c r="AG167" s="18"/>
      <c r="AH167" s="8"/>
      <c r="AI167" s="19"/>
      <c r="AJ167" s="7"/>
      <c r="AK167" s="7"/>
      <c r="AL167" s="8"/>
    </row>
    <row r="168" spans="1:38" x14ac:dyDescent="0.15">
      <c r="A168" s="1754"/>
      <c r="B168" s="310">
        <v>44435</v>
      </c>
      <c r="C168" s="1607" t="str">
        <f t="shared" si="16"/>
        <v>(金)</v>
      </c>
      <c r="D168" s="730" t="s">
        <v>566</v>
      </c>
      <c r="E168" s="1493" t="s">
        <v>35</v>
      </c>
      <c r="F168" s="58">
        <v>30.6</v>
      </c>
      <c r="G168" s="22">
        <v>26.6</v>
      </c>
      <c r="H168" s="63">
        <v>26.5</v>
      </c>
      <c r="I168" s="62">
        <v>5</v>
      </c>
      <c r="J168" s="61">
        <v>1.6</v>
      </c>
      <c r="K168" s="22">
        <v>7.25</v>
      </c>
      <c r="L168" s="61">
        <v>7.24</v>
      </c>
      <c r="M168" s="62">
        <v>21.4</v>
      </c>
      <c r="N168" s="63">
        <v>19.100000000000001</v>
      </c>
      <c r="O168" s="49" t="s">
        <v>35</v>
      </c>
      <c r="P168" s="1199">
        <v>37.5</v>
      </c>
      <c r="Q168" s="49" t="s">
        <v>35</v>
      </c>
      <c r="R168" s="1199">
        <v>64.3</v>
      </c>
      <c r="S168" s="49" t="s">
        <v>35</v>
      </c>
      <c r="T168" s="1199" t="s">
        <v>35</v>
      </c>
      <c r="U168" s="49" t="s">
        <v>35</v>
      </c>
      <c r="V168" s="1199" t="s">
        <v>35</v>
      </c>
      <c r="W168" s="62" t="s">
        <v>35</v>
      </c>
      <c r="X168" s="63">
        <v>12.1</v>
      </c>
      <c r="Y168" s="67" t="s">
        <v>35</v>
      </c>
      <c r="Z168" s="68">
        <v>134</v>
      </c>
      <c r="AA168" s="797" t="s">
        <v>35</v>
      </c>
      <c r="AB168" s="798">
        <v>7.0000000000000007E-2</v>
      </c>
      <c r="AC168" s="608">
        <v>531</v>
      </c>
      <c r="AD168" s="616">
        <v>133</v>
      </c>
      <c r="AE168" s="288"/>
      <c r="AF168" s="296"/>
      <c r="AG168" s="18"/>
      <c r="AH168" s="8"/>
      <c r="AI168" s="19"/>
      <c r="AJ168" s="7"/>
      <c r="AK168" s="7"/>
      <c r="AL168" s="8"/>
    </row>
    <row r="169" spans="1:38" x14ac:dyDescent="0.15">
      <c r="A169" s="1754"/>
      <c r="B169" s="310">
        <v>44436</v>
      </c>
      <c r="C169" s="1607" t="str">
        <f t="shared" si="16"/>
        <v>(土)</v>
      </c>
      <c r="D169" s="730" t="s">
        <v>566</v>
      </c>
      <c r="E169" s="1493" t="s">
        <v>35</v>
      </c>
      <c r="F169" s="58">
        <v>30.1</v>
      </c>
      <c r="G169" s="22">
        <v>28.2</v>
      </c>
      <c r="H169" s="63">
        <v>27.5</v>
      </c>
      <c r="I169" s="62">
        <v>5.7</v>
      </c>
      <c r="J169" s="61">
        <v>2.1</v>
      </c>
      <c r="K169" s="22">
        <v>7.28</v>
      </c>
      <c r="L169" s="61">
        <v>7.28</v>
      </c>
      <c r="M169" s="62">
        <v>20.3</v>
      </c>
      <c r="N169" s="63">
        <v>19.8</v>
      </c>
      <c r="O169" s="49" t="s">
        <v>35</v>
      </c>
      <c r="P169" s="1199" t="s">
        <v>35</v>
      </c>
      <c r="Q169" s="49" t="s">
        <v>35</v>
      </c>
      <c r="R169" s="1199" t="s">
        <v>35</v>
      </c>
      <c r="S169" s="49" t="s">
        <v>35</v>
      </c>
      <c r="T169" s="1199" t="s">
        <v>35</v>
      </c>
      <c r="U169" s="49" t="s">
        <v>35</v>
      </c>
      <c r="V169" s="1199" t="s">
        <v>35</v>
      </c>
      <c r="W169" s="62" t="s">
        <v>35</v>
      </c>
      <c r="X169" s="63" t="s">
        <v>35</v>
      </c>
      <c r="Y169" s="67" t="s">
        <v>35</v>
      </c>
      <c r="Z169" s="68" t="s">
        <v>35</v>
      </c>
      <c r="AA169" s="797" t="s">
        <v>35</v>
      </c>
      <c r="AB169" s="798" t="s">
        <v>35</v>
      </c>
      <c r="AC169" s="608">
        <v>214</v>
      </c>
      <c r="AD169" s="616">
        <v>123</v>
      </c>
      <c r="AE169" s="288"/>
      <c r="AF169" s="296"/>
      <c r="AG169" s="20"/>
      <c r="AH169" s="3"/>
      <c r="AI169" s="21"/>
      <c r="AJ169" s="9"/>
      <c r="AK169" s="9"/>
      <c r="AL169" s="3"/>
    </row>
    <row r="170" spans="1:38" x14ac:dyDescent="0.15">
      <c r="A170" s="1754"/>
      <c r="B170" s="310">
        <v>44437</v>
      </c>
      <c r="C170" s="1607" t="str">
        <f t="shared" si="16"/>
        <v>(日)</v>
      </c>
      <c r="D170" s="730" t="s">
        <v>522</v>
      </c>
      <c r="E170" s="1493" t="s">
        <v>35</v>
      </c>
      <c r="F170" s="58">
        <v>28.9</v>
      </c>
      <c r="G170" s="22">
        <v>28.9</v>
      </c>
      <c r="H170" s="63">
        <v>28.6</v>
      </c>
      <c r="I170" s="62">
        <v>5.7</v>
      </c>
      <c r="J170" s="61">
        <v>2.4</v>
      </c>
      <c r="K170" s="22">
        <v>7.29</v>
      </c>
      <c r="L170" s="61">
        <v>7.36</v>
      </c>
      <c r="M170" s="62">
        <v>20.5</v>
      </c>
      <c r="N170" s="63">
        <v>19.600000000000001</v>
      </c>
      <c r="O170" s="49" t="s">
        <v>35</v>
      </c>
      <c r="P170" s="1199" t="s">
        <v>35</v>
      </c>
      <c r="Q170" s="49" t="s">
        <v>35</v>
      </c>
      <c r="R170" s="1199" t="s">
        <v>35</v>
      </c>
      <c r="S170" s="49" t="s">
        <v>35</v>
      </c>
      <c r="T170" s="1199" t="s">
        <v>35</v>
      </c>
      <c r="U170" s="49" t="s">
        <v>35</v>
      </c>
      <c r="V170" s="1199" t="s">
        <v>35</v>
      </c>
      <c r="W170" s="62" t="s">
        <v>35</v>
      </c>
      <c r="X170" s="63" t="s">
        <v>35</v>
      </c>
      <c r="Y170" s="67" t="s">
        <v>35</v>
      </c>
      <c r="Z170" s="68" t="s">
        <v>35</v>
      </c>
      <c r="AA170" s="797" t="s">
        <v>35</v>
      </c>
      <c r="AB170" s="798" t="s">
        <v>35</v>
      </c>
      <c r="AC170" s="608">
        <v>308</v>
      </c>
      <c r="AD170" s="616">
        <v>103</v>
      </c>
      <c r="AE170" s="288"/>
      <c r="AF170" s="296"/>
      <c r="AG170" s="28" t="s">
        <v>376</v>
      </c>
      <c r="AH170" s="2" t="s">
        <v>35</v>
      </c>
      <c r="AI170" s="2" t="s">
        <v>35</v>
      </c>
      <c r="AJ170" s="2" t="s">
        <v>35</v>
      </c>
      <c r="AK170" s="2" t="s">
        <v>35</v>
      </c>
      <c r="AL170" s="99" t="s">
        <v>35</v>
      </c>
    </row>
    <row r="171" spans="1:38" x14ac:dyDescent="0.15">
      <c r="A171" s="1754"/>
      <c r="B171" s="310">
        <v>44438</v>
      </c>
      <c r="C171" s="1607" t="str">
        <f t="shared" si="16"/>
        <v>(月)</v>
      </c>
      <c r="D171" s="730" t="s">
        <v>566</v>
      </c>
      <c r="E171" s="1493" t="s">
        <v>35</v>
      </c>
      <c r="F171" s="58">
        <v>31.2</v>
      </c>
      <c r="G171" s="22">
        <v>29</v>
      </c>
      <c r="H171" s="63">
        <v>28.3</v>
      </c>
      <c r="I171" s="62">
        <v>6.3</v>
      </c>
      <c r="J171" s="61">
        <v>2.2999999999999998</v>
      </c>
      <c r="K171" s="22">
        <v>7.49</v>
      </c>
      <c r="L171" s="61">
        <v>7.38</v>
      </c>
      <c r="M171" s="62">
        <v>20.3</v>
      </c>
      <c r="N171" s="63">
        <v>20.6</v>
      </c>
      <c r="O171" s="49" t="s">
        <v>35</v>
      </c>
      <c r="P171" s="1199">
        <v>41</v>
      </c>
      <c r="Q171" s="49" t="s">
        <v>35</v>
      </c>
      <c r="R171" s="1199">
        <v>68.5</v>
      </c>
      <c r="S171" s="49" t="s">
        <v>35</v>
      </c>
      <c r="T171" s="1199" t="s">
        <v>35</v>
      </c>
      <c r="U171" s="49" t="s">
        <v>35</v>
      </c>
      <c r="V171" s="1199" t="s">
        <v>35</v>
      </c>
      <c r="W171" s="62" t="s">
        <v>35</v>
      </c>
      <c r="X171" s="63">
        <v>14.2</v>
      </c>
      <c r="Y171" s="67" t="s">
        <v>35</v>
      </c>
      <c r="Z171" s="68">
        <v>148</v>
      </c>
      <c r="AA171" s="797" t="s">
        <v>35</v>
      </c>
      <c r="AB171" s="798">
        <v>0.09</v>
      </c>
      <c r="AC171" s="608">
        <v>350</v>
      </c>
      <c r="AD171" s="616">
        <v>94</v>
      </c>
      <c r="AE171" s="288"/>
      <c r="AF171" s="296"/>
      <c r="AG171" s="10" t="s">
        <v>35</v>
      </c>
      <c r="AH171" s="2" t="s">
        <v>35</v>
      </c>
      <c r="AI171" s="2" t="s">
        <v>35</v>
      </c>
      <c r="AJ171" s="2" t="s">
        <v>35</v>
      </c>
      <c r="AK171" s="2" t="s">
        <v>35</v>
      </c>
      <c r="AL171" s="99" t="s">
        <v>35</v>
      </c>
    </row>
    <row r="172" spans="1:38" x14ac:dyDescent="0.15">
      <c r="A172" s="1754"/>
      <c r="B172" s="310">
        <v>44439</v>
      </c>
      <c r="C172" s="1607" t="str">
        <f t="shared" si="16"/>
        <v>(火)</v>
      </c>
      <c r="D172" s="209" t="s">
        <v>522</v>
      </c>
      <c r="E172" s="1499">
        <v>40</v>
      </c>
      <c r="F172" s="119">
        <v>28.1</v>
      </c>
      <c r="G172" s="120">
        <v>28.6</v>
      </c>
      <c r="H172" s="121">
        <v>28.8</v>
      </c>
      <c r="I172" s="122">
        <v>5.5</v>
      </c>
      <c r="J172" s="123">
        <v>2.1</v>
      </c>
      <c r="K172" s="120">
        <v>7.58</v>
      </c>
      <c r="L172" s="121">
        <v>7.54</v>
      </c>
      <c r="M172" s="122">
        <v>21</v>
      </c>
      <c r="N172" s="123">
        <v>21.1</v>
      </c>
      <c r="O172" s="632" t="s">
        <v>35</v>
      </c>
      <c r="P172" s="1213">
        <v>40.9</v>
      </c>
      <c r="Q172" s="632" t="s">
        <v>35</v>
      </c>
      <c r="R172" s="1213">
        <v>68.5</v>
      </c>
      <c r="S172" s="632" t="s">
        <v>35</v>
      </c>
      <c r="T172" s="1213" t="s">
        <v>35</v>
      </c>
      <c r="U172" s="632" t="s">
        <v>35</v>
      </c>
      <c r="V172" s="1213" t="s">
        <v>35</v>
      </c>
      <c r="W172" s="122" t="s">
        <v>35</v>
      </c>
      <c r="X172" s="123">
        <v>15.4</v>
      </c>
      <c r="Y172" s="126" t="s">
        <v>35</v>
      </c>
      <c r="Z172" s="127">
        <v>148</v>
      </c>
      <c r="AA172" s="811" t="s">
        <v>35</v>
      </c>
      <c r="AB172" s="812">
        <v>0.08</v>
      </c>
      <c r="AC172" s="694">
        <v>513</v>
      </c>
      <c r="AD172" s="695">
        <v>104</v>
      </c>
      <c r="AE172" s="288"/>
      <c r="AF172" s="296"/>
      <c r="AG172" s="10" t="s">
        <v>35</v>
      </c>
      <c r="AH172" s="2" t="s">
        <v>35</v>
      </c>
      <c r="AI172" s="2" t="s">
        <v>35</v>
      </c>
      <c r="AJ172" s="2" t="s">
        <v>35</v>
      </c>
      <c r="AK172" s="2" t="s">
        <v>35</v>
      </c>
      <c r="AL172" s="99" t="s">
        <v>35</v>
      </c>
    </row>
    <row r="173" spans="1:38" s="1" customFormat="1" ht="13.5" customHeight="1" x14ac:dyDescent="0.15">
      <c r="A173" s="1754"/>
      <c r="B173" s="1743" t="s">
        <v>388</v>
      </c>
      <c r="C173" s="1744"/>
      <c r="D173" s="374"/>
      <c r="E173" s="1494">
        <f>MAX(E142:E172)</f>
        <v>105</v>
      </c>
      <c r="F173" s="335">
        <f t="shared" ref="F173:AD173" si="17">IF(COUNT(F142:F172)=0,"",MAX(F142:F172))</f>
        <v>31.3</v>
      </c>
      <c r="G173" s="336">
        <f t="shared" si="17"/>
        <v>30.6</v>
      </c>
      <c r="H173" s="337">
        <f t="shared" si="17"/>
        <v>30.7</v>
      </c>
      <c r="I173" s="338">
        <f t="shared" si="17"/>
        <v>93</v>
      </c>
      <c r="J173" s="339">
        <f t="shared" si="17"/>
        <v>2.5</v>
      </c>
      <c r="K173" s="336">
        <f t="shared" si="17"/>
        <v>7.63</v>
      </c>
      <c r="L173" s="337">
        <f t="shared" si="17"/>
        <v>7.54</v>
      </c>
      <c r="M173" s="338">
        <f t="shared" si="17"/>
        <v>25.5</v>
      </c>
      <c r="N173" s="339">
        <f t="shared" si="17"/>
        <v>24.6</v>
      </c>
      <c r="O173" s="1200">
        <f t="shared" si="17"/>
        <v>45.5</v>
      </c>
      <c r="P173" s="1208">
        <f t="shared" si="17"/>
        <v>46.1</v>
      </c>
      <c r="Q173" s="1200">
        <f t="shared" si="17"/>
        <v>69.900000000000006</v>
      </c>
      <c r="R173" s="1208">
        <f t="shared" si="17"/>
        <v>72.7</v>
      </c>
      <c r="S173" s="1200">
        <f t="shared" si="17"/>
        <v>51</v>
      </c>
      <c r="T173" s="1208">
        <f t="shared" si="17"/>
        <v>53.4</v>
      </c>
      <c r="U173" s="1200">
        <f t="shared" si="17"/>
        <v>18.899999999999999</v>
      </c>
      <c r="V173" s="1208">
        <f t="shared" si="17"/>
        <v>19.3</v>
      </c>
      <c r="W173" s="338">
        <f t="shared" si="17"/>
        <v>15</v>
      </c>
      <c r="X173" s="540">
        <f t="shared" si="17"/>
        <v>22.8</v>
      </c>
      <c r="Y173" s="596">
        <f t="shared" si="17"/>
        <v>154</v>
      </c>
      <c r="Z173" s="597">
        <f t="shared" si="17"/>
        <v>160</v>
      </c>
      <c r="AA173" s="799">
        <f t="shared" si="17"/>
        <v>0.36</v>
      </c>
      <c r="AB173" s="800">
        <f t="shared" si="17"/>
        <v>0.1</v>
      </c>
      <c r="AC173" s="651">
        <f t="shared" si="17"/>
        <v>1870</v>
      </c>
      <c r="AD173" s="538">
        <f t="shared" si="17"/>
        <v>1132</v>
      </c>
      <c r="AE173" s="411"/>
      <c r="AF173" s="382"/>
      <c r="AG173" s="10" t="s">
        <v>35</v>
      </c>
      <c r="AH173" s="2" t="s">
        <v>35</v>
      </c>
      <c r="AI173" s="2" t="s">
        <v>35</v>
      </c>
      <c r="AJ173" s="2" t="s">
        <v>35</v>
      </c>
      <c r="AK173" s="2" t="s">
        <v>35</v>
      </c>
      <c r="AL173" s="99" t="s">
        <v>35</v>
      </c>
    </row>
    <row r="174" spans="1:38" s="1" customFormat="1" ht="13.5" customHeight="1" x14ac:dyDescent="0.15">
      <c r="A174" s="1754"/>
      <c r="B174" s="1735" t="s">
        <v>389</v>
      </c>
      <c r="C174" s="1736"/>
      <c r="D174" s="376"/>
      <c r="E174" s="1503"/>
      <c r="F174" s="340">
        <f t="shared" ref="F174:AD174" si="18">IF(COUNT(F142:F172)=0,"",MIN(F142:F172))</f>
        <v>19.2</v>
      </c>
      <c r="G174" s="341">
        <f t="shared" si="18"/>
        <v>20.2</v>
      </c>
      <c r="H174" s="342">
        <f t="shared" si="18"/>
        <v>20.9</v>
      </c>
      <c r="I174" s="343">
        <f t="shared" si="18"/>
        <v>3.5</v>
      </c>
      <c r="J174" s="344">
        <f t="shared" si="18"/>
        <v>1.3</v>
      </c>
      <c r="K174" s="341">
        <f t="shared" si="18"/>
        <v>7.02</v>
      </c>
      <c r="L174" s="342">
        <f t="shared" si="18"/>
        <v>6.86</v>
      </c>
      <c r="M174" s="343">
        <f t="shared" si="18"/>
        <v>11.2</v>
      </c>
      <c r="N174" s="344">
        <f t="shared" si="18"/>
        <v>12.8</v>
      </c>
      <c r="O174" s="1202">
        <f t="shared" si="18"/>
        <v>45.5</v>
      </c>
      <c r="P174" s="1209">
        <f t="shared" si="18"/>
        <v>24</v>
      </c>
      <c r="Q174" s="1202">
        <f t="shared" si="18"/>
        <v>69.900000000000006</v>
      </c>
      <c r="R174" s="1209">
        <f t="shared" si="18"/>
        <v>44.1</v>
      </c>
      <c r="S174" s="1202">
        <f t="shared" si="18"/>
        <v>51</v>
      </c>
      <c r="T174" s="1209">
        <f t="shared" si="18"/>
        <v>53.4</v>
      </c>
      <c r="U174" s="1202">
        <f t="shared" si="18"/>
        <v>18.899999999999999</v>
      </c>
      <c r="V174" s="1209">
        <f t="shared" si="18"/>
        <v>19.3</v>
      </c>
      <c r="W174" s="343">
        <f t="shared" si="18"/>
        <v>15</v>
      </c>
      <c r="X174" s="653">
        <f t="shared" si="18"/>
        <v>7.2</v>
      </c>
      <c r="Y174" s="600">
        <f t="shared" si="18"/>
        <v>154</v>
      </c>
      <c r="Z174" s="601">
        <f t="shared" si="18"/>
        <v>92</v>
      </c>
      <c r="AA174" s="801">
        <f t="shared" si="18"/>
        <v>0.36</v>
      </c>
      <c r="AB174" s="802">
        <f t="shared" si="18"/>
        <v>0.04</v>
      </c>
      <c r="AC174" s="1623"/>
      <c r="AD174" s="539">
        <f t="shared" si="18"/>
        <v>51</v>
      </c>
      <c r="AE174" s="411"/>
      <c r="AF174" s="382"/>
      <c r="AG174" s="10" t="s">
        <v>35</v>
      </c>
      <c r="AH174" s="2" t="s">
        <v>35</v>
      </c>
      <c r="AI174" s="2" t="s">
        <v>35</v>
      </c>
      <c r="AJ174" s="2" t="s">
        <v>35</v>
      </c>
      <c r="AK174" s="2" t="s">
        <v>35</v>
      </c>
      <c r="AL174" s="99" t="s">
        <v>35</v>
      </c>
    </row>
    <row r="175" spans="1:38" s="1" customFormat="1" ht="13.5" customHeight="1" x14ac:dyDescent="0.15">
      <c r="A175" s="1754"/>
      <c r="B175" s="1735" t="s">
        <v>390</v>
      </c>
      <c r="C175" s="1736"/>
      <c r="D175" s="376"/>
      <c r="E175" s="1496"/>
      <c r="F175" s="541">
        <f t="shared" ref="F175:AD175" si="19">IF(COUNT(F142:F172)=0,"",AVERAGE(F142:F172))</f>
        <v>28.267741935483869</v>
      </c>
      <c r="G175" s="542">
        <f t="shared" si="19"/>
        <v>26.545161290322582</v>
      </c>
      <c r="H175" s="543">
        <f t="shared" si="19"/>
        <v>26.690322580645162</v>
      </c>
      <c r="I175" s="544">
        <f t="shared" si="19"/>
        <v>15.629032258064518</v>
      </c>
      <c r="J175" s="545">
        <f t="shared" si="19"/>
        <v>1.8677419354838709</v>
      </c>
      <c r="K175" s="542">
        <f t="shared" si="19"/>
        <v>7.2700000000000005</v>
      </c>
      <c r="L175" s="543">
        <f t="shared" si="19"/>
        <v>7.2296774193548403</v>
      </c>
      <c r="M175" s="544">
        <f t="shared" si="19"/>
        <v>18.829032258064515</v>
      </c>
      <c r="N175" s="545">
        <f t="shared" si="19"/>
        <v>19.054838709677419</v>
      </c>
      <c r="O175" s="1210">
        <f t="shared" si="19"/>
        <v>45.5</v>
      </c>
      <c r="P175" s="1211">
        <f t="shared" si="19"/>
        <v>36.776190476190472</v>
      </c>
      <c r="Q175" s="1210">
        <f t="shared" si="19"/>
        <v>69.900000000000006</v>
      </c>
      <c r="R175" s="1211">
        <f t="shared" si="19"/>
        <v>61.709523809523802</v>
      </c>
      <c r="S175" s="1210">
        <f>IF(COUNT(S142:S172)=0,"",AVERAGE(S142:S172))</f>
        <v>51</v>
      </c>
      <c r="T175" s="1211">
        <f t="shared" si="19"/>
        <v>53.4</v>
      </c>
      <c r="U175" s="1210">
        <f t="shared" si="19"/>
        <v>18.899999999999999</v>
      </c>
      <c r="V175" s="1211">
        <f t="shared" si="19"/>
        <v>19.3</v>
      </c>
      <c r="W175" s="1255">
        <f t="shared" si="19"/>
        <v>15</v>
      </c>
      <c r="X175" s="658">
        <f t="shared" si="19"/>
        <v>13.404761904761902</v>
      </c>
      <c r="Y175" s="643">
        <f t="shared" si="19"/>
        <v>154</v>
      </c>
      <c r="Z175" s="644">
        <f t="shared" si="19"/>
        <v>135.1904761904762</v>
      </c>
      <c r="AA175" s="807">
        <f t="shared" si="19"/>
        <v>0.36</v>
      </c>
      <c r="AB175" s="808">
        <f t="shared" si="19"/>
        <v>7.0476190476190498E-2</v>
      </c>
      <c r="AC175" s="1624"/>
      <c r="AD175" s="652">
        <f t="shared" si="19"/>
        <v>222</v>
      </c>
      <c r="AE175" s="411"/>
      <c r="AF175" s="382"/>
      <c r="AG175" s="10" t="s">
        <v>35</v>
      </c>
      <c r="AH175" s="2" t="s">
        <v>35</v>
      </c>
      <c r="AI175" s="2" t="s">
        <v>35</v>
      </c>
      <c r="AJ175" s="2" t="s">
        <v>35</v>
      </c>
      <c r="AK175" s="2" t="s">
        <v>35</v>
      </c>
      <c r="AL175" s="99" t="s">
        <v>35</v>
      </c>
    </row>
    <row r="176" spans="1:38" s="1" customFormat="1" ht="13.5" customHeight="1" x14ac:dyDescent="0.15">
      <c r="A176" s="1755"/>
      <c r="B176" s="1737" t="s">
        <v>391</v>
      </c>
      <c r="C176" s="1738"/>
      <c r="D176" s="376"/>
      <c r="E176" s="1497">
        <f>SUM(E142:E172)</f>
        <v>357.5</v>
      </c>
      <c r="F176" s="563"/>
      <c r="G176" s="563"/>
      <c r="H176" s="561"/>
      <c r="I176" s="563"/>
      <c r="J176" s="561"/>
      <c r="K176" s="1241"/>
      <c r="L176" s="1242"/>
      <c r="M176" s="1247"/>
      <c r="N176" s="1248"/>
      <c r="O176" s="1205"/>
      <c r="P176" s="1212"/>
      <c r="Q176" s="1223"/>
      <c r="R176" s="1212"/>
      <c r="S176" s="1204"/>
      <c r="T176" s="1205"/>
      <c r="U176" s="1204"/>
      <c r="V176" s="1222"/>
      <c r="W176" s="1256"/>
      <c r="X176" s="1257"/>
      <c r="Y176" s="592"/>
      <c r="Z176" s="657"/>
      <c r="AA176" s="809"/>
      <c r="AB176" s="810"/>
      <c r="AC176" s="648">
        <f>SUM(AC142:AC172)</f>
        <v>20146</v>
      </c>
      <c r="AD176" s="649"/>
      <c r="AE176" s="411"/>
      <c r="AF176" s="382"/>
      <c r="AG176" s="205"/>
      <c r="AH176" s="207"/>
      <c r="AI176" s="207"/>
      <c r="AJ176" s="207"/>
      <c r="AK176" s="207"/>
      <c r="AL176" s="206"/>
    </row>
    <row r="177" spans="1:38" ht="13.5" customHeight="1" x14ac:dyDescent="0.15">
      <c r="A177" s="1753" t="s">
        <v>313</v>
      </c>
      <c r="B177" s="790">
        <v>44440</v>
      </c>
      <c r="C177" s="856" t="str">
        <f>IF(B177="","",IF(WEEKDAY(B177)=1,"(日)",IF(WEEKDAY(B177)=2,"(月)",IF(WEEKDAY(B177)=3,"(火)",IF(WEEKDAY(B177)=4,"(水)",IF(WEEKDAY(B177)=5,"(木)",IF(WEEKDAY(B177)=6,"(金)","(土)")))))))</f>
        <v>(水)</v>
      </c>
      <c r="D177" s="626" t="s">
        <v>522</v>
      </c>
      <c r="E177" s="1492">
        <v>2</v>
      </c>
      <c r="F177" s="57">
        <v>23.3</v>
      </c>
      <c r="G177" s="59">
        <v>26.5</v>
      </c>
      <c r="H177" s="54">
        <v>27.7</v>
      </c>
      <c r="I177" s="53">
        <v>7.4</v>
      </c>
      <c r="J177" s="60">
        <v>2.7</v>
      </c>
      <c r="K177" s="59">
        <v>7.32</v>
      </c>
      <c r="L177" s="60">
        <v>7.41</v>
      </c>
      <c r="M177" s="53">
        <v>21.1</v>
      </c>
      <c r="N177" s="54">
        <v>20.9</v>
      </c>
      <c r="O177" s="1197" t="s">
        <v>35</v>
      </c>
      <c r="P177" s="1198">
        <v>43</v>
      </c>
      <c r="Q177" s="1197" t="s">
        <v>35</v>
      </c>
      <c r="R177" s="1198">
        <v>72.099999999999994</v>
      </c>
      <c r="S177" s="1197" t="s">
        <v>35</v>
      </c>
      <c r="T177" s="1198" t="s">
        <v>35</v>
      </c>
      <c r="U177" s="1197" t="s">
        <v>35</v>
      </c>
      <c r="V177" s="1198" t="s">
        <v>35</v>
      </c>
      <c r="W177" s="53" t="s">
        <v>35</v>
      </c>
      <c r="X177" s="54">
        <v>14.1</v>
      </c>
      <c r="Y177" s="55" t="s">
        <v>35</v>
      </c>
      <c r="Z177" s="56">
        <v>148</v>
      </c>
      <c r="AA177" s="795" t="s">
        <v>35</v>
      </c>
      <c r="AB177" s="796">
        <v>0.08</v>
      </c>
      <c r="AC177" s="606">
        <v>351</v>
      </c>
      <c r="AD177" s="615">
        <v>119</v>
      </c>
      <c r="AE177" s="288"/>
      <c r="AF177" s="296"/>
      <c r="AG177" s="208">
        <v>44455</v>
      </c>
      <c r="AH177" s="128" t="s">
        <v>3</v>
      </c>
      <c r="AI177" s="129">
        <v>23.1</v>
      </c>
      <c r="AJ177" s="130" t="s">
        <v>20</v>
      </c>
      <c r="AK177" s="131"/>
      <c r="AL177" s="132"/>
    </row>
    <row r="178" spans="1:38" x14ac:dyDescent="0.15">
      <c r="A178" s="1754"/>
      <c r="B178" s="791">
        <v>44441</v>
      </c>
      <c r="C178" s="1607" t="str">
        <f>IF(B178="","",IF(WEEKDAY(B178)=1,"(日)",IF(WEEKDAY(B178)=2,"(月)",IF(WEEKDAY(B178)=3,"(火)",IF(WEEKDAY(B178)=4,"(水)",IF(WEEKDAY(B178)=5,"(木)",IF(WEEKDAY(B178)=6,"(金)","(土)")))))))</f>
        <v>(木)</v>
      </c>
      <c r="D178" s="627" t="s">
        <v>579</v>
      </c>
      <c r="E178" s="1493">
        <v>13.5</v>
      </c>
      <c r="F178" s="58">
        <v>19.899999999999999</v>
      </c>
      <c r="G178" s="22">
        <v>24.8</v>
      </c>
      <c r="H178" s="63">
        <v>25.8</v>
      </c>
      <c r="I178" s="62">
        <v>7.7</v>
      </c>
      <c r="J178" s="61">
        <v>2.2000000000000002</v>
      </c>
      <c r="K178" s="22">
        <v>7.26</v>
      </c>
      <c r="L178" s="61">
        <v>7.28</v>
      </c>
      <c r="M178" s="62">
        <v>21.1</v>
      </c>
      <c r="N178" s="63">
        <v>20.5</v>
      </c>
      <c r="O178" s="49" t="s">
        <v>35</v>
      </c>
      <c r="P178" s="1199">
        <v>44.6</v>
      </c>
      <c r="Q178" s="49" t="s">
        <v>35</v>
      </c>
      <c r="R178" s="1199">
        <v>71.099999999999994</v>
      </c>
      <c r="S178" s="49" t="s">
        <v>35</v>
      </c>
      <c r="T178" s="1199" t="s">
        <v>35</v>
      </c>
      <c r="U178" s="49" t="s">
        <v>35</v>
      </c>
      <c r="V178" s="1199" t="s">
        <v>35</v>
      </c>
      <c r="W178" s="62" t="s">
        <v>35</v>
      </c>
      <c r="X178" s="63">
        <v>13.7</v>
      </c>
      <c r="Y178" s="67" t="s">
        <v>35</v>
      </c>
      <c r="Z178" s="68">
        <v>148</v>
      </c>
      <c r="AA178" s="797" t="s">
        <v>35</v>
      </c>
      <c r="AB178" s="798">
        <v>0.08</v>
      </c>
      <c r="AC178" s="608">
        <v>602</v>
      </c>
      <c r="AD178" s="616">
        <v>122</v>
      </c>
      <c r="AE178" s="288"/>
      <c r="AF178" s="296"/>
      <c r="AG178" s="11" t="s">
        <v>87</v>
      </c>
      <c r="AH178" s="12" t="s">
        <v>377</v>
      </c>
      <c r="AI178" s="13" t="s">
        <v>5</v>
      </c>
      <c r="AJ178" s="14" t="s">
        <v>6</v>
      </c>
      <c r="AK178" s="15" t="s">
        <v>35</v>
      </c>
      <c r="AL178" s="92"/>
    </row>
    <row r="179" spans="1:38" x14ac:dyDescent="0.15">
      <c r="A179" s="1754"/>
      <c r="B179" s="791">
        <v>44442</v>
      </c>
      <c r="C179" s="1607" t="str">
        <f t="shared" ref="C179:C206" si="20">IF(B179="","",IF(WEEKDAY(B179)=1,"(日)",IF(WEEKDAY(B179)=2,"(月)",IF(WEEKDAY(B179)=3,"(火)",IF(WEEKDAY(B179)=4,"(水)",IF(WEEKDAY(B179)=5,"(木)",IF(WEEKDAY(B179)=6,"(金)","(土)")))))))</f>
        <v>(金)</v>
      </c>
      <c r="D179" s="627" t="s">
        <v>579</v>
      </c>
      <c r="E179" s="1493">
        <v>9.5</v>
      </c>
      <c r="F179" s="58">
        <v>19.600000000000001</v>
      </c>
      <c r="G179" s="22">
        <v>22.6</v>
      </c>
      <c r="H179" s="63">
        <v>23.7</v>
      </c>
      <c r="I179" s="62">
        <v>4.5999999999999996</v>
      </c>
      <c r="J179" s="61">
        <v>2.1</v>
      </c>
      <c r="K179" s="22">
        <v>7.32</v>
      </c>
      <c r="L179" s="61">
        <v>7.28</v>
      </c>
      <c r="M179" s="62">
        <v>21.8</v>
      </c>
      <c r="N179" s="63">
        <v>21.1</v>
      </c>
      <c r="O179" s="49" t="s">
        <v>35</v>
      </c>
      <c r="P179" s="1199">
        <v>45.6</v>
      </c>
      <c r="Q179" s="49" t="s">
        <v>35</v>
      </c>
      <c r="R179" s="1199">
        <v>73.900000000000006</v>
      </c>
      <c r="S179" s="49" t="s">
        <v>35</v>
      </c>
      <c r="T179" s="1199" t="s">
        <v>35</v>
      </c>
      <c r="U179" s="49" t="s">
        <v>35</v>
      </c>
      <c r="V179" s="1199" t="s">
        <v>35</v>
      </c>
      <c r="W179" s="62" t="s">
        <v>35</v>
      </c>
      <c r="X179" s="63">
        <v>14</v>
      </c>
      <c r="Y179" s="67" t="s">
        <v>35</v>
      </c>
      <c r="Z179" s="68">
        <v>152</v>
      </c>
      <c r="AA179" s="797" t="s">
        <v>35</v>
      </c>
      <c r="AB179" s="798">
        <v>0.09</v>
      </c>
      <c r="AC179" s="608">
        <v>248</v>
      </c>
      <c r="AD179" s="616">
        <v>176</v>
      </c>
      <c r="AE179" s="288"/>
      <c r="AF179" s="296"/>
      <c r="AG179" s="5" t="s">
        <v>88</v>
      </c>
      <c r="AH179" s="16" t="s">
        <v>20</v>
      </c>
      <c r="AI179" s="30">
        <v>22.9</v>
      </c>
      <c r="AJ179" s="31">
        <v>22.9</v>
      </c>
      <c r="AK179" s="32" t="s">
        <v>35</v>
      </c>
      <c r="AL179" s="93"/>
    </row>
    <row r="180" spans="1:38" x14ac:dyDescent="0.15">
      <c r="A180" s="1754"/>
      <c r="B180" s="791">
        <v>44443</v>
      </c>
      <c r="C180" s="1607" t="str">
        <f t="shared" si="20"/>
        <v>(土)</v>
      </c>
      <c r="D180" s="627" t="s">
        <v>522</v>
      </c>
      <c r="E180" s="1493">
        <v>4</v>
      </c>
      <c r="F180" s="58">
        <v>21.2</v>
      </c>
      <c r="G180" s="22">
        <v>21.6</v>
      </c>
      <c r="H180" s="63">
        <v>22.1</v>
      </c>
      <c r="I180" s="62">
        <v>5.3</v>
      </c>
      <c r="J180" s="61">
        <v>2.6</v>
      </c>
      <c r="K180" s="22">
        <v>7.34</v>
      </c>
      <c r="L180" s="61">
        <v>7.32</v>
      </c>
      <c r="M180" s="62">
        <v>21.4</v>
      </c>
      <c r="N180" s="63">
        <v>21.7</v>
      </c>
      <c r="O180" s="49" t="s">
        <v>35</v>
      </c>
      <c r="P180" s="1199" t="s">
        <v>35</v>
      </c>
      <c r="Q180" s="49" t="s">
        <v>35</v>
      </c>
      <c r="R180" s="1199" t="s">
        <v>35</v>
      </c>
      <c r="S180" s="49" t="s">
        <v>35</v>
      </c>
      <c r="T180" s="1199" t="s">
        <v>35</v>
      </c>
      <c r="U180" s="49" t="s">
        <v>35</v>
      </c>
      <c r="V180" s="1199" t="s">
        <v>35</v>
      </c>
      <c r="W180" s="62" t="s">
        <v>35</v>
      </c>
      <c r="X180" s="63" t="s">
        <v>35</v>
      </c>
      <c r="Y180" s="67" t="s">
        <v>35</v>
      </c>
      <c r="Z180" s="68" t="s">
        <v>35</v>
      </c>
      <c r="AA180" s="797" t="s">
        <v>35</v>
      </c>
      <c r="AB180" s="798" t="s">
        <v>35</v>
      </c>
      <c r="AC180" s="608">
        <v>292</v>
      </c>
      <c r="AD180" s="616">
        <v>154</v>
      </c>
      <c r="AE180" s="288"/>
      <c r="AF180" s="296"/>
      <c r="AG180" s="6" t="s">
        <v>378</v>
      </c>
      <c r="AH180" s="17" t="s">
        <v>379</v>
      </c>
      <c r="AI180" s="33">
        <v>3.6</v>
      </c>
      <c r="AJ180" s="34">
        <v>1.9</v>
      </c>
      <c r="AK180" s="38" t="s">
        <v>35</v>
      </c>
      <c r="AL180" s="94"/>
    </row>
    <row r="181" spans="1:38" x14ac:dyDescent="0.15">
      <c r="A181" s="1754"/>
      <c r="B181" s="791">
        <v>44444</v>
      </c>
      <c r="C181" s="1607" t="str">
        <f t="shared" si="20"/>
        <v>(日)</v>
      </c>
      <c r="D181" s="627" t="s">
        <v>579</v>
      </c>
      <c r="E181" s="1493">
        <v>5</v>
      </c>
      <c r="F181" s="58">
        <v>19.600000000000001</v>
      </c>
      <c r="G181" s="22">
        <v>21.8</v>
      </c>
      <c r="H181" s="63">
        <v>22.1</v>
      </c>
      <c r="I181" s="62">
        <v>2.2000000000000002</v>
      </c>
      <c r="J181" s="61">
        <v>2.2999999999999998</v>
      </c>
      <c r="K181" s="22">
        <v>7.31</v>
      </c>
      <c r="L181" s="61">
        <v>7.34</v>
      </c>
      <c r="M181" s="62">
        <v>20.2</v>
      </c>
      <c r="N181" s="63">
        <v>20.8</v>
      </c>
      <c r="O181" s="49" t="s">
        <v>35</v>
      </c>
      <c r="P181" s="1199" t="s">
        <v>35</v>
      </c>
      <c r="Q181" s="49" t="s">
        <v>35</v>
      </c>
      <c r="R181" s="1199" t="s">
        <v>35</v>
      </c>
      <c r="S181" s="49" t="s">
        <v>35</v>
      </c>
      <c r="T181" s="1199" t="s">
        <v>35</v>
      </c>
      <c r="U181" s="49" t="s">
        <v>35</v>
      </c>
      <c r="V181" s="1199" t="s">
        <v>35</v>
      </c>
      <c r="W181" s="62" t="s">
        <v>35</v>
      </c>
      <c r="X181" s="63" t="s">
        <v>35</v>
      </c>
      <c r="Y181" s="67" t="s">
        <v>35</v>
      </c>
      <c r="Z181" s="68" t="s">
        <v>35</v>
      </c>
      <c r="AA181" s="797" t="s">
        <v>35</v>
      </c>
      <c r="AB181" s="798" t="s">
        <v>35</v>
      </c>
      <c r="AC181" s="608">
        <v>335</v>
      </c>
      <c r="AD181" s="616">
        <v>212</v>
      </c>
      <c r="AE181" s="288"/>
      <c r="AF181" s="296"/>
      <c r="AG181" s="6" t="s">
        <v>21</v>
      </c>
      <c r="AH181" s="17"/>
      <c r="AI181" s="33">
        <v>7.39</v>
      </c>
      <c r="AJ181" s="34">
        <v>7.36</v>
      </c>
      <c r="AK181" s="41" t="s">
        <v>35</v>
      </c>
      <c r="AL181" s="95"/>
    </row>
    <row r="182" spans="1:38" x14ac:dyDescent="0.15">
      <c r="A182" s="1754"/>
      <c r="B182" s="791">
        <v>44445</v>
      </c>
      <c r="C182" s="1607" t="str">
        <f t="shared" si="20"/>
        <v>(月)</v>
      </c>
      <c r="D182" s="627" t="s">
        <v>522</v>
      </c>
      <c r="E182" s="1493">
        <v>3.5</v>
      </c>
      <c r="F182" s="58">
        <v>20.9</v>
      </c>
      <c r="G182" s="22">
        <v>21.2</v>
      </c>
      <c r="H182" s="63">
        <v>21.7</v>
      </c>
      <c r="I182" s="62">
        <v>10</v>
      </c>
      <c r="J182" s="61">
        <v>2.4</v>
      </c>
      <c r="K182" s="22">
        <v>7.33</v>
      </c>
      <c r="L182" s="61">
        <v>7.33</v>
      </c>
      <c r="M182" s="62">
        <v>17.2</v>
      </c>
      <c r="N182" s="63">
        <v>20</v>
      </c>
      <c r="O182" s="49" t="s">
        <v>35</v>
      </c>
      <c r="P182" s="1199">
        <v>41.7</v>
      </c>
      <c r="Q182" s="49" t="s">
        <v>35</v>
      </c>
      <c r="R182" s="1199">
        <v>69.099999999999994</v>
      </c>
      <c r="S182" s="49" t="s">
        <v>35</v>
      </c>
      <c r="T182" s="1199" t="s">
        <v>35</v>
      </c>
      <c r="U182" s="49" t="s">
        <v>35</v>
      </c>
      <c r="V182" s="1199" t="s">
        <v>35</v>
      </c>
      <c r="W182" s="62" t="s">
        <v>35</v>
      </c>
      <c r="X182" s="63">
        <v>12.8</v>
      </c>
      <c r="Y182" s="67" t="s">
        <v>35</v>
      </c>
      <c r="Z182" s="68">
        <v>157</v>
      </c>
      <c r="AA182" s="797" t="s">
        <v>35</v>
      </c>
      <c r="AB182" s="798">
        <v>0.11</v>
      </c>
      <c r="AC182" s="608">
        <v>540</v>
      </c>
      <c r="AD182" s="616">
        <v>291</v>
      </c>
      <c r="AE182" s="288"/>
      <c r="AF182" s="296"/>
      <c r="AG182" s="6" t="s">
        <v>356</v>
      </c>
      <c r="AH182" s="17" t="s">
        <v>22</v>
      </c>
      <c r="AI182" s="33">
        <v>20.7</v>
      </c>
      <c r="AJ182" s="34">
        <v>19.899999999999999</v>
      </c>
      <c r="AK182" s="35" t="s">
        <v>35</v>
      </c>
      <c r="AL182" s="96"/>
    </row>
    <row r="183" spans="1:38" x14ac:dyDescent="0.15">
      <c r="A183" s="1754"/>
      <c r="B183" s="791">
        <v>44446</v>
      </c>
      <c r="C183" s="1607" t="str">
        <f t="shared" si="20"/>
        <v>(火)</v>
      </c>
      <c r="D183" s="627" t="s">
        <v>522</v>
      </c>
      <c r="E183" s="1493" t="s">
        <v>35</v>
      </c>
      <c r="F183" s="58">
        <v>21.8</v>
      </c>
      <c r="G183" s="22">
        <v>20.9</v>
      </c>
      <c r="H183" s="63">
        <v>21.1</v>
      </c>
      <c r="I183" s="62">
        <v>13.1</v>
      </c>
      <c r="J183" s="61">
        <v>2.6</v>
      </c>
      <c r="K183" s="22">
        <v>7.38</v>
      </c>
      <c r="L183" s="61">
        <v>7.25</v>
      </c>
      <c r="M183" s="62">
        <v>16.399999999999999</v>
      </c>
      <c r="N183" s="63">
        <v>16.3</v>
      </c>
      <c r="O183" s="49" t="s">
        <v>35</v>
      </c>
      <c r="P183" s="1199">
        <v>36.1</v>
      </c>
      <c r="Q183" s="49" t="s">
        <v>35</v>
      </c>
      <c r="R183" s="1199">
        <v>57.1</v>
      </c>
      <c r="S183" s="49" t="s">
        <v>35</v>
      </c>
      <c r="T183" s="1199" t="s">
        <v>35</v>
      </c>
      <c r="U183" s="49" t="s">
        <v>35</v>
      </c>
      <c r="V183" s="1199" t="s">
        <v>35</v>
      </c>
      <c r="W183" s="62" t="s">
        <v>35</v>
      </c>
      <c r="X183" s="63">
        <v>9</v>
      </c>
      <c r="Y183" s="67" t="s">
        <v>35</v>
      </c>
      <c r="Z183" s="68">
        <v>132</v>
      </c>
      <c r="AA183" s="797" t="s">
        <v>35</v>
      </c>
      <c r="AB183" s="798">
        <v>0.12</v>
      </c>
      <c r="AC183" s="608">
        <v>664</v>
      </c>
      <c r="AD183" s="616">
        <v>289</v>
      </c>
      <c r="AE183" s="288"/>
      <c r="AF183" s="296"/>
      <c r="AG183" s="6" t="s">
        <v>380</v>
      </c>
      <c r="AH183" s="17" t="s">
        <v>23</v>
      </c>
      <c r="AI183" s="612">
        <v>42.3</v>
      </c>
      <c r="AJ183" s="613">
        <v>40.9</v>
      </c>
      <c r="AK183" s="35" t="s">
        <v>35</v>
      </c>
      <c r="AL183" s="96"/>
    </row>
    <row r="184" spans="1:38" x14ac:dyDescent="0.15">
      <c r="A184" s="1754"/>
      <c r="B184" s="791">
        <v>44447</v>
      </c>
      <c r="C184" s="1607" t="str">
        <f t="shared" si="20"/>
        <v>(水)</v>
      </c>
      <c r="D184" s="627" t="s">
        <v>522</v>
      </c>
      <c r="E184" s="1493">
        <v>1</v>
      </c>
      <c r="F184" s="58">
        <v>21.7</v>
      </c>
      <c r="G184" s="22">
        <v>20.5</v>
      </c>
      <c r="H184" s="63">
        <v>20.9</v>
      </c>
      <c r="I184" s="62">
        <v>9.3000000000000007</v>
      </c>
      <c r="J184" s="61">
        <v>3</v>
      </c>
      <c r="K184" s="22">
        <v>7.33</v>
      </c>
      <c r="L184" s="61">
        <v>7.3</v>
      </c>
      <c r="M184" s="62">
        <v>15.5</v>
      </c>
      <c r="N184" s="63">
        <v>16.399999999999999</v>
      </c>
      <c r="O184" s="49" t="s">
        <v>35</v>
      </c>
      <c r="P184" s="1199">
        <v>35.299999999999997</v>
      </c>
      <c r="Q184" s="49" t="s">
        <v>35</v>
      </c>
      <c r="R184" s="1199">
        <v>58.7</v>
      </c>
      <c r="S184" s="49" t="s">
        <v>35</v>
      </c>
      <c r="T184" s="1199" t="s">
        <v>35</v>
      </c>
      <c r="U184" s="49" t="s">
        <v>35</v>
      </c>
      <c r="V184" s="1199" t="s">
        <v>35</v>
      </c>
      <c r="W184" s="62" t="s">
        <v>35</v>
      </c>
      <c r="X184" s="63">
        <v>9.1999999999999993</v>
      </c>
      <c r="Y184" s="67" t="s">
        <v>35</v>
      </c>
      <c r="Z184" s="68">
        <v>130</v>
      </c>
      <c r="AA184" s="797" t="s">
        <v>35</v>
      </c>
      <c r="AB184" s="798">
        <v>0.12</v>
      </c>
      <c r="AC184" s="608">
        <v>406</v>
      </c>
      <c r="AD184" s="616">
        <v>247</v>
      </c>
      <c r="AE184" s="288"/>
      <c r="AF184" s="296"/>
      <c r="AG184" s="6" t="s">
        <v>360</v>
      </c>
      <c r="AH184" s="17" t="s">
        <v>23</v>
      </c>
      <c r="AI184" s="612">
        <v>70.7</v>
      </c>
      <c r="AJ184" s="613">
        <v>68.5</v>
      </c>
      <c r="AK184" s="35" t="s">
        <v>35</v>
      </c>
      <c r="AL184" s="96"/>
    </row>
    <row r="185" spans="1:38" x14ac:dyDescent="0.15">
      <c r="A185" s="1754"/>
      <c r="B185" s="791">
        <v>44448</v>
      </c>
      <c r="C185" s="1607" t="str">
        <f t="shared" si="20"/>
        <v>(木)</v>
      </c>
      <c r="D185" s="627" t="s">
        <v>579</v>
      </c>
      <c r="E185" s="1493">
        <v>12</v>
      </c>
      <c r="F185" s="58">
        <v>19.7</v>
      </c>
      <c r="G185" s="22">
        <v>20.6</v>
      </c>
      <c r="H185" s="63">
        <v>20.7</v>
      </c>
      <c r="I185" s="62">
        <v>7.6</v>
      </c>
      <c r="J185" s="61">
        <v>2.6</v>
      </c>
      <c r="K185" s="22">
        <v>7.32</v>
      </c>
      <c r="L185" s="61">
        <v>7.25</v>
      </c>
      <c r="M185" s="62">
        <v>15.4</v>
      </c>
      <c r="N185" s="63">
        <v>15.1</v>
      </c>
      <c r="O185" s="49" t="s">
        <v>35</v>
      </c>
      <c r="P185" s="1199">
        <v>32.299999999999997</v>
      </c>
      <c r="Q185" s="49" t="s">
        <v>35</v>
      </c>
      <c r="R185" s="1199">
        <v>52.1</v>
      </c>
      <c r="S185" s="49" t="s">
        <v>35</v>
      </c>
      <c r="T185" s="1199" t="s">
        <v>35</v>
      </c>
      <c r="U185" s="49" t="s">
        <v>35</v>
      </c>
      <c r="V185" s="1199" t="s">
        <v>35</v>
      </c>
      <c r="W185" s="62" t="s">
        <v>35</v>
      </c>
      <c r="X185" s="63">
        <v>8.1999999999999993</v>
      </c>
      <c r="Y185" s="67" t="s">
        <v>35</v>
      </c>
      <c r="Z185" s="68">
        <v>124</v>
      </c>
      <c r="AA185" s="797" t="s">
        <v>35</v>
      </c>
      <c r="AB185" s="798">
        <v>0.11</v>
      </c>
      <c r="AC185" s="608">
        <v>566</v>
      </c>
      <c r="AD185" s="616">
        <v>200</v>
      </c>
      <c r="AE185" s="288"/>
      <c r="AF185" s="296"/>
      <c r="AG185" s="6" t="s">
        <v>361</v>
      </c>
      <c r="AH185" s="17" t="s">
        <v>23</v>
      </c>
      <c r="AI185" s="612">
        <v>52.8</v>
      </c>
      <c r="AJ185" s="613">
        <v>50.9</v>
      </c>
      <c r="AK185" s="35" t="s">
        <v>35</v>
      </c>
      <c r="AL185" s="96"/>
    </row>
    <row r="186" spans="1:38" x14ac:dyDescent="0.15">
      <c r="A186" s="1754"/>
      <c r="B186" s="791">
        <v>44449</v>
      </c>
      <c r="C186" s="1607" t="str">
        <f t="shared" si="20"/>
        <v>(金)</v>
      </c>
      <c r="D186" s="627" t="s">
        <v>522</v>
      </c>
      <c r="E186" s="1493" t="s">
        <v>35</v>
      </c>
      <c r="F186" s="58">
        <v>23.7</v>
      </c>
      <c r="G186" s="22">
        <v>20.7</v>
      </c>
      <c r="H186" s="63">
        <v>20.9</v>
      </c>
      <c r="I186" s="62">
        <v>8.4</v>
      </c>
      <c r="J186" s="61">
        <v>2.9</v>
      </c>
      <c r="K186" s="22">
        <v>7.37</v>
      </c>
      <c r="L186" s="61">
        <v>7.27</v>
      </c>
      <c r="M186" s="62">
        <v>17.100000000000001</v>
      </c>
      <c r="N186" s="63">
        <v>17.2</v>
      </c>
      <c r="O186" s="49" t="s">
        <v>35</v>
      </c>
      <c r="P186" s="1199">
        <v>35.6</v>
      </c>
      <c r="Q186" s="49" t="s">
        <v>35</v>
      </c>
      <c r="R186" s="1199">
        <v>58.7</v>
      </c>
      <c r="S186" s="49" t="s">
        <v>35</v>
      </c>
      <c r="T186" s="1199" t="s">
        <v>35</v>
      </c>
      <c r="U186" s="49" t="s">
        <v>35</v>
      </c>
      <c r="V186" s="1199" t="s">
        <v>35</v>
      </c>
      <c r="W186" s="62" t="s">
        <v>35</v>
      </c>
      <c r="X186" s="63">
        <v>10.1</v>
      </c>
      <c r="Y186" s="67" t="s">
        <v>35</v>
      </c>
      <c r="Z186" s="68">
        <v>136</v>
      </c>
      <c r="AA186" s="797" t="s">
        <v>35</v>
      </c>
      <c r="AB186" s="798">
        <v>0.13</v>
      </c>
      <c r="AC186" s="608">
        <v>540</v>
      </c>
      <c r="AD186" s="616">
        <v>250</v>
      </c>
      <c r="AE186" s="288"/>
      <c r="AF186" s="296"/>
      <c r="AG186" s="6" t="s">
        <v>362</v>
      </c>
      <c r="AH186" s="17" t="s">
        <v>23</v>
      </c>
      <c r="AI186" s="612">
        <v>17.899999999999999</v>
      </c>
      <c r="AJ186" s="613">
        <v>17.600000000000001</v>
      </c>
      <c r="AK186" s="35" t="s">
        <v>35</v>
      </c>
      <c r="AL186" s="96"/>
    </row>
    <row r="187" spans="1:38" x14ac:dyDescent="0.15">
      <c r="A187" s="1754"/>
      <c r="B187" s="791">
        <v>44450</v>
      </c>
      <c r="C187" s="1607" t="str">
        <f t="shared" si="20"/>
        <v>(土)</v>
      </c>
      <c r="D187" s="627" t="s">
        <v>522</v>
      </c>
      <c r="E187" s="1493" t="s">
        <v>35</v>
      </c>
      <c r="F187" s="58">
        <v>25.2</v>
      </c>
      <c r="G187" s="22">
        <v>22.1</v>
      </c>
      <c r="H187" s="63">
        <v>21.6</v>
      </c>
      <c r="I187" s="62">
        <v>6.3</v>
      </c>
      <c r="J187" s="61">
        <v>2.6</v>
      </c>
      <c r="K187" s="22">
        <v>7.31</v>
      </c>
      <c r="L187" s="61">
        <v>7.29</v>
      </c>
      <c r="M187" s="62">
        <v>16.3</v>
      </c>
      <c r="N187" s="63">
        <v>16.600000000000001</v>
      </c>
      <c r="O187" s="49" t="s">
        <v>35</v>
      </c>
      <c r="P187" s="1199" t="s">
        <v>35</v>
      </c>
      <c r="Q187" s="49" t="s">
        <v>35</v>
      </c>
      <c r="R187" s="1199" t="s">
        <v>35</v>
      </c>
      <c r="S187" s="49" t="s">
        <v>35</v>
      </c>
      <c r="T187" s="1199" t="s">
        <v>35</v>
      </c>
      <c r="U187" s="49" t="s">
        <v>35</v>
      </c>
      <c r="V187" s="1199" t="s">
        <v>35</v>
      </c>
      <c r="W187" s="62" t="s">
        <v>35</v>
      </c>
      <c r="X187" s="63" t="s">
        <v>35</v>
      </c>
      <c r="Y187" s="67" t="s">
        <v>35</v>
      </c>
      <c r="Z187" s="68" t="s">
        <v>35</v>
      </c>
      <c r="AA187" s="797" t="s">
        <v>35</v>
      </c>
      <c r="AB187" s="798" t="s">
        <v>35</v>
      </c>
      <c r="AC187" s="608">
        <v>353</v>
      </c>
      <c r="AD187" s="616">
        <v>195</v>
      </c>
      <c r="AE187" s="288"/>
      <c r="AF187" s="296"/>
      <c r="AG187" s="6" t="s">
        <v>381</v>
      </c>
      <c r="AH187" s="17" t="s">
        <v>23</v>
      </c>
      <c r="AI187" s="36">
        <v>13.2</v>
      </c>
      <c r="AJ187" s="37">
        <v>12.2</v>
      </c>
      <c r="AK187" s="38" t="s">
        <v>35</v>
      </c>
      <c r="AL187" s="94"/>
    </row>
    <row r="188" spans="1:38" x14ac:dyDescent="0.15">
      <c r="A188" s="1754"/>
      <c r="B188" s="791">
        <v>44451</v>
      </c>
      <c r="C188" s="1607" t="str">
        <f t="shared" si="20"/>
        <v>(日)</v>
      </c>
      <c r="D188" s="627" t="s">
        <v>522</v>
      </c>
      <c r="E188" s="1493" t="s">
        <v>35</v>
      </c>
      <c r="F188" s="58">
        <v>24</v>
      </c>
      <c r="G188" s="22">
        <v>23.4</v>
      </c>
      <c r="H188" s="63">
        <v>22.8</v>
      </c>
      <c r="I188" s="62">
        <v>6.2</v>
      </c>
      <c r="J188" s="61">
        <v>2.7</v>
      </c>
      <c r="K188" s="22">
        <v>7.22</v>
      </c>
      <c r="L188" s="61">
        <v>7.23</v>
      </c>
      <c r="M188" s="62">
        <v>18.3</v>
      </c>
      <c r="N188" s="63">
        <v>17.399999999999999</v>
      </c>
      <c r="O188" s="49" t="s">
        <v>35</v>
      </c>
      <c r="P188" s="1199" t="s">
        <v>35</v>
      </c>
      <c r="Q188" s="49" t="s">
        <v>35</v>
      </c>
      <c r="R188" s="1199" t="s">
        <v>35</v>
      </c>
      <c r="S188" s="49" t="s">
        <v>35</v>
      </c>
      <c r="T188" s="1199" t="s">
        <v>35</v>
      </c>
      <c r="U188" s="49" t="s">
        <v>35</v>
      </c>
      <c r="V188" s="1199" t="s">
        <v>35</v>
      </c>
      <c r="W188" s="62" t="s">
        <v>35</v>
      </c>
      <c r="X188" s="63" t="s">
        <v>35</v>
      </c>
      <c r="Y188" s="67" t="s">
        <v>35</v>
      </c>
      <c r="Z188" s="68" t="s">
        <v>35</v>
      </c>
      <c r="AA188" s="797" t="s">
        <v>35</v>
      </c>
      <c r="AB188" s="798" t="s">
        <v>35</v>
      </c>
      <c r="AC188" s="608">
        <v>204</v>
      </c>
      <c r="AD188" s="616">
        <v>169</v>
      </c>
      <c r="AE188" s="288"/>
      <c r="AF188" s="296"/>
      <c r="AG188" s="6" t="s">
        <v>382</v>
      </c>
      <c r="AH188" s="17" t="s">
        <v>23</v>
      </c>
      <c r="AI188" s="47">
        <v>162</v>
      </c>
      <c r="AJ188" s="48">
        <v>150</v>
      </c>
      <c r="AK188" s="24" t="s">
        <v>35</v>
      </c>
      <c r="AL188" s="25"/>
    </row>
    <row r="189" spans="1:38" x14ac:dyDescent="0.15">
      <c r="A189" s="1754"/>
      <c r="B189" s="791">
        <v>44452</v>
      </c>
      <c r="C189" s="1607" t="str">
        <f t="shared" si="20"/>
        <v>(月)</v>
      </c>
      <c r="D189" s="627" t="s">
        <v>522</v>
      </c>
      <c r="E189" s="1493" t="s">
        <v>35</v>
      </c>
      <c r="F189" s="58">
        <v>24.6</v>
      </c>
      <c r="G189" s="22">
        <v>22.9</v>
      </c>
      <c r="H189" s="63">
        <v>23.2</v>
      </c>
      <c r="I189" s="62">
        <v>7.7</v>
      </c>
      <c r="J189" s="61">
        <v>2.5</v>
      </c>
      <c r="K189" s="22">
        <v>7.35</v>
      </c>
      <c r="L189" s="61">
        <v>7.27</v>
      </c>
      <c r="M189" s="62">
        <v>18</v>
      </c>
      <c r="N189" s="63">
        <v>18</v>
      </c>
      <c r="O189" s="49" t="s">
        <v>35</v>
      </c>
      <c r="P189" s="1199">
        <v>37.4</v>
      </c>
      <c r="Q189" s="49" t="s">
        <v>35</v>
      </c>
      <c r="R189" s="1199">
        <v>61.5</v>
      </c>
      <c r="S189" s="49" t="s">
        <v>35</v>
      </c>
      <c r="T189" s="1199" t="s">
        <v>35</v>
      </c>
      <c r="U189" s="49" t="s">
        <v>35</v>
      </c>
      <c r="V189" s="1199" t="s">
        <v>35</v>
      </c>
      <c r="W189" s="62" t="s">
        <v>35</v>
      </c>
      <c r="X189" s="63">
        <v>10.6</v>
      </c>
      <c r="Y189" s="67" t="s">
        <v>35</v>
      </c>
      <c r="Z189" s="68">
        <v>144</v>
      </c>
      <c r="AA189" s="797" t="s">
        <v>35</v>
      </c>
      <c r="AB189" s="798">
        <v>0.11</v>
      </c>
      <c r="AC189" s="608">
        <v>496</v>
      </c>
      <c r="AD189" s="616">
        <v>154</v>
      </c>
      <c r="AE189" s="288"/>
      <c r="AF189" s="296"/>
      <c r="AG189" s="6" t="s">
        <v>383</v>
      </c>
      <c r="AH189" s="17" t="s">
        <v>23</v>
      </c>
      <c r="AI189" s="39">
        <v>0.2</v>
      </c>
      <c r="AJ189" s="40">
        <v>0.09</v>
      </c>
      <c r="AK189" s="41" t="s">
        <v>35</v>
      </c>
      <c r="AL189" s="95"/>
    </row>
    <row r="190" spans="1:38" x14ac:dyDescent="0.15">
      <c r="A190" s="1754"/>
      <c r="B190" s="791">
        <v>44453</v>
      </c>
      <c r="C190" s="1607" t="str">
        <f t="shared" si="20"/>
        <v>(火)</v>
      </c>
      <c r="D190" s="627" t="s">
        <v>522</v>
      </c>
      <c r="E190" s="1493">
        <v>4.5</v>
      </c>
      <c r="F190" s="58">
        <v>23.4</v>
      </c>
      <c r="G190" s="22">
        <v>23</v>
      </c>
      <c r="H190" s="63">
        <v>23.3</v>
      </c>
      <c r="I190" s="62">
        <v>4</v>
      </c>
      <c r="J190" s="61">
        <v>2.1</v>
      </c>
      <c r="K190" s="22">
        <v>7.34</v>
      </c>
      <c r="L190" s="61">
        <v>7.33</v>
      </c>
      <c r="M190" s="62">
        <v>18.8</v>
      </c>
      <c r="N190" s="63">
        <v>18.600000000000001</v>
      </c>
      <c r="O190" s="49" t="s">
        <v>35</v>
      </c>
      <c r="P190" s="1199">
        <v>38.799999999999997</v>
      </c>
      <c r="Q190" s="49" t="s">
        <v>35</v>
      </c>
      <c r="R190" s="1199">
        <v>64.3</v>
      </c>
      <c r="S190" s="49" t="s">
        <v>35</v>
      </c>
      <c r="T190" s="1199" t="s">
        <v>35</v>
      </c>
      <c r="U190" s="49" t="s">
        <v>35</v>
      </c>
      <c r="V190" s="1199" t="s">
        <v>35</v>
      </c>
      <c r="W190" s="62" t="s">
        <v>35</v>
      </c>
      <c r="X190" s="63">
        <v>11</v>
      </c>
      <c r="Y190" s="67" t="s">
        <v>35</v>
      </c>
      <c r="Z190" s="68">
        <v>136</v>
      </c>
      <c r="AA190" s="797" t="s">
        <v>35</v>
      </c>
      <c r="AB190" s="798">
        <v>0.1</v>
      </c>
      <c r="AC190" s="608">
        <v>71</v>
      </c>
      <c r="AD190" s="616">
        <v>138</v>
      </c>
      <c r="AE190" s="288"/>
      <c r="AF190" s="296"/>
      <c r="AG190" s="6" t="s">
        <v>24</v>
      </c>
      <c r="AH190" s="17" t="s">
        <v>23</v>
      </c>
      <c r="AI190" s="22">
        <v>2.2000000000000002</v>
      </c>
      <c r="AJ190" s="46">
        <v>2</v>
      </c>
      <c r="AK190" s="35" t="s">
        <v>35</v>
      </c>
      <c r="AL190" s="95"/>
    </row>
    <row r="191" spans="1:38" x14ac:dyDescent="0.15">
      <c r="A191" s="1754"/>
      <c r="B191" s="791">
        <v>44454</v>
      </c>
      <c r="C191" s="1607" t="str">
        <f t="shared" si="20"/>
        <v>(水)</v>
      </c>
      <c r="D191" s="627" t="s">
        <v>522</v>
      </c>
      <c r="E191" s="1493">
        <v>1</v>
      </c>
      <c r="F191" s="58">
        <v>22.7</v>
      </c>
      <c r="G191" s="22">
        <v>22.5</v>
      </c>
      <c r="H191" s="63">
        <v>22.9</v>
      </c>
      <c r="I191" s="62">
        <v>8.1999999999999993</v>
      </c>
      <c r="J191" s="61">
        <v>2.2999999999999998</v>
      </c>
      <c r="K191" s="22">
        <v>7.39</v>
      </c>
      <c r="L191" s="61">
        <v>7.31</v>
      </c>
      <c r="M191" s="62">
        <v>19.8</v>
      </c>
      <c r="N191" s="63">
        <v>19.399999999999999</v>
      </c>
      <c r="O191" s="49" t="s">
        <v>35</v>
      </c>
      <c r="P191" s="1199">
        <v>39.799999999999997</v>
      </c>
      <c r="Q191" s="49" t="s">
        <v>35</v>
      </c>
      <c r="R191" s="1199">
        <v>67.099999999999994</v>
      </c>
      <c r="S191" s="49" t="s">
        <v>35</v>
      </c>
      <c r="T191" s="1199" t="s">
        <v>35</v>
      </c>
      <c r="U191" s="49" t="s">
        <v>35</v>
      </c>
      <c r="V191" s="1199" t="s">
        <v>35</v>
      </c>
      <c r="W191" s="62" t="s">
        <v>35</v>
      </c>
      <c r="X191" s="63">
        <v>11.9</v>
      </c>
      <c r="Y191" s="67" t="s">
        <v>35</v>
      </c>
      <c r="Z191" s="68">
        <v>154</v>
      </c>
      <c r="AA191" s="797" t="s">
        <v>35</v>
      </c>
      <c r="AB191" s="798">
        <v>0.1</v>
      </c>
      <c r="AC191" s="608">
        <v>619</v>
      </c>
      <c r="AD191" s="616">
        <v>126</v>
      </c>
      <c r="AE191" s="288"/>
      <c r="AF191" s="296"/>
      <c r="AG191" s="6" t="s">
        <v>25</v>
      </c>
      <c r="AH191" s="17" t="s">
        <v>23</v>
      </c>
      <c r="AI191" s="22">
        <v>0.5</v>
      </c>
      <c r="AJ191" s="46">
        <v>0.5</v>
      </c>
      <c r="AK191" s="35" t="s">
        <v>35</v>
      </c>
      <c r="AL191" s="95"/>
    </row>
    <row r="192" spans="1:38" x14ac:dyDescent="0.15">
      <c r="A192" s="1754"/>
      <c r="B192" s="791">
        <v>44455</v>
      </c>
      <c r="C192" s="1607" t="str">
        <f t="shared" si="20"/>
        <v>(木)</v>
      </c>
      <c r="D192" s="627" t="s">
        <v>566</v>
      </c>
      <c r="E192" s="1493" t="s">
        <v>35</v>
      </c>
      <c r="F192" s="58">
        <v>23.1</v>
      </c>
      <c r="G192" s="22">
        <v>22.9</v>
      </c>
      <c r="H192" s="63">
        <v>22.9</v>
      </c>
      <c r="I192" s="62">
        <v>3.6</v>
      </c>
      <c r="J192" s="61">
        <v>1.9</v>
      </c>
      <c r="K192" s="22">
        <v>7.39</v>
      </c>
      <c r="L192" s="61">
        <v>7.36</v>
      </c>
      <c r="M192" s="62">
        <v>20.7</v>
      </c>
      <c r="N192" s="63">
        <v>19.899999999999999</v>
      </c>
      <c r="O192" s="49">
        <v>42.3</v>
      </c>
      <c r="P192" s="1199">
        <v>40.9</v>
      </c>
      <c r="Q192" s="49">
        <v>70.7</v>
      </c>
      <c r="R192" s="1199">
        <v>68.5</v>
      </c>
      <c r="S192" s="49">
        <v>52.8</v>
      </c>
      <c r="T192" s="1199">
        <v>50.9</v>
      </c>
      <c r="U192" s="49">
        <v>17.899999999999999</v>
      </c>
      <c r="V192" s="1199">
        <v>17.600000000000001</v>
      </c>
      <c r="W192" s="62">
        <v>13.2</v>
      </c>
      <c r="X192" s="63">
        <v>12.2</v>
      </c>
      <c r="Y192" s="67">
        <v>162</v>
      </c>
      <c r="Z192" s="68">
        <v>150</v>
      </c>
      <c r="AA192" s="797">
        <v>0.2</v>
      </c>
      <c r="AB192" s="798">
        <v>0.09</v>
      </c>
      <c r="AC192" s="608">
        <v>301</v>
      </c>
      <c r="AD192" s="616">
        <v>115</v>
      </c>
      <c r="AE192" s="288"/>
      <c r="AF192" s="296"/>
      <c r="AG192" s="6" t="s">
        <v>384</v>
      </c>
      <c r="AH192" s="17" t="s">
        <v>23</v>
      </c>
      <c r="AI192" s="22">
        <v>7.5</v>
      </c>
      <c r="AJ192" s="46">
        <v>8.4</v>
      </c>
      <c r="AK192" s="35" t="s">
        <v>35</v>
      </c>
      <c r="AL192" s="95"/>
    </row>
    <row r="193" spans="1:38" x14ac:dyDescent="0.15">
      <c r="A193" s="1754"/>
      <c r="B193" s="791">
        <v>44456</v>
      </c>
      <c r="C193" s="1607" t="str">
        <f t="shared" si="20"/>
        <v>(金)</v>
      </c>
      <c r="D193" s="627" t="s">
        <v>522</v>
      </c>
      <c r="E193" s="1493" t="s">
        <v>35</v>
      </c>
      <c r="F193" s="58">
        <v>21.6</v>
      </c>
      <c r="G193" s="22">
        <v>22.9</v>
      </c>
      <c r="H193" s="63">
        <v>22.9</v>
      </c>
      <c r="I193" s="62">
        <v>4.0999999999999996</v>
      </c>
      <c r="J193" s="61">
        <v>1.6</v>
      </c>
      <c r="K193" s="22">
        <v>7.45</v>
      </c>
      <c r="L193" s="61">
        <v>7.55</v>
      </c>
      <c r="M193" s="62">
        <v>20.8</v>
      </c>
      <c r="N193" s="63">
        <v>20.6</v>
      </c>
      <c r="O193" s="49" t="s">
        <v>35</v>
      </c>
      <c r="P193" s="1199">
        <v>42.2</v>
      </c>
      <c r="Q193" s="49" t="s">
        <v>35</v>
      </c>
      <c r="R193" s="1199">
        <v>69.5</v>
      </c>
      <c r="S193" s="49" t="s">
        <v>35</v>
      </c>
      <c r="T193" s="1199" t="s">
        <v>35</v>
      </c>
      <c r="U193" s="49" t="s">
        <v>35</v>
      </c>
      <c r="V193" s="1199" t="s">
        <v>35</v>
      </c>
      <c r="W193" s="62" t="s">
        <v>35</v>
      </c>
      <c r="X193" s="63">
        <v>13.7</v>
      </c>
      <c r="Y193" s="67" t="s">
        <v>35</v>
      </c>
      <c r="Z193" s="68">
        <v>150</v>
      </c>
      <c r="AA193" s="797" t="s">
        <v>35</v>
      </c>
      <c r="AB193" s="798">
        <v>0.06</v>
      </c>
      <c r="AC193" s="608">
        <v>27</v>
      </c>
      <c r="AD193" s="616">
        <v>125</v>
      </c>
      <c r="AE193" s="288"/>
      <c r="AF193" s="296"/>
      <c r="AG193" s="6" t="s">
        <v>385</v>
      </c>
      <c r="AH193" s="17" t="s">
        <v>23</v>
      </c>
      <c r="AI193" s="23">
        <v>1.7999999999999999E-2</v>
      </c>
      <c r="AJ193" s="43">
        <v>1.9E-2</v>
      </c>
      <c r="AK193" s="45" t="s">
        <v>35</v>
      </c>
      <c r="AL193" s="97"/>
    </row>
    <row r="194" spans="1:38" x14ac:dyDescent="0.15">
      <c r="A194" s="1754"/>
      <c r="B194" s="791">
        <v>44457</v>
      </c>
      <c r="C194" s="1607" t="str">
        <f t="shared" si="20"/>
        <v>(土)</v>
      </c>
      <c r="D194" s="627" t="s">
        <v>579</v>
      </c>
      <c r="E194" s="1493">
        <v>72</v>
      </c>
      <c r="F194" s="58">
        <v>23.5</v>
      </c>
      <c r="G194" s="22">
        <v>23.1</v>
      </c>
      <c r="H194" s="63">
        <v>23.1</v>
      </c>
      <c r="I194" s="62">
        <v>4.0999999999999996</v>
      </c>
      <c r="J194" s="61">
        <v>1.8</v>
      </c>
      <c r="K194" s="22">
        <v>7.43</v>
      </c>
      <c r="L194" s="61">
        <v>7.55</v>
      </c>
      <c r="M194" s="62">
        <v>20.5</v>
      </c>
      <c r="N194" s="63">
        <v>21.1</v>
      </c>
      <c r="O194" s="49" t="s">
        <v>35</v>
      </c>
      <c r="P194" s="1199" t="s">
        <v>35</v>
      </c>
      <c r="Q194" s="49" t="s">
        <v>35</v>
      </c>
      <c r="R194" s="1199" t="s">
        <v>35</v>
      </c>
      <c r="S194" s="49" t="s">
        <v>35</v>
      </c>
      <c r="T194" s="1199" t="s">
        <v>35</v>
      </c>
      <c r="U194" s="49" t="s">
        <v>35</v>
      </c>
      <c r="V194" s="1199" t="s">
        <v>35</v>
      </c>
      <c r="W194" s="62" t="s">
        <v>35</v>
      </c>
      <c r="X194" s="63" t="s">
        <v>35</v>
      </c>
      <c r="Y194" s="67" t="s">
        <v>35</v>
      </c>
      <c r="Z194" s="68" t="s">
        <v>35</v>
      </c>
      <c r="AA194" s="797" t="s">
        <v>35</v>
      </c>
      <c r="AB194" s="798" t="s">
        <v>35</v>
      </c>
      <c r="AC194" s="608">
        <v>106</v>
      </c>
      <c r="AD194" s="616">
        <v>159</v>
      </c>
      <c r="AE194" s="288"/>
      <c r="AF194" s="296"/>
      <c r="AG194" s="6" t="s">
        <v>26</v>
      </c>
      <c r="AH194" s="17" t="s">
        <v>23</v>
      </c>
      <c r="AI194" s="23">
        <v>0.04</v>
      </c>
      <c r="AJ194" s="43">
        <v>0.01</v>
      </c>
      <c r="AK194" s="41" t="s">
        <v>35</v>
      </c>
      <c r="AL194" s="95"/>
    </row>
    <row r="195" spans="1:38" x14ac:dyDescent="0.15">
      <c r="A195" s="1754"/>
      <c r="B195" s="791">
        <v>44458</v>
      </c>
      <c r="C195" s="1607" t="str">
        <f t="shared" si="20"/>
        <v>(日)</v>
      </c>
      <c r="D195" s="627" t="s">
        <v>566</v>
      </c>
      <c r="E195" s="1493" t="s">
        <v>35</v>
      </c>
      <c r="F195" s="58">
        <v>24.9</v>
      </c>
      <c r="G195" s="22">
        <v>23</v>
      </c>
      <c r="H195" s="63">
        <v>23.4</v>
      </c>
      <c r="I195" s="116">
        <v>4.2</v>
      </c>
      <c r="J195" s="115">
        <v>2.5</v>
      </c>
      <c r="K195" s="22">
        <v>7.33</v>
      </c>
      <c r="L195" s="61">
        <v>7.44</v>
      </c>
      <c r="M195" s="62">
        <v>18.600000000000001</v>
      </c>
      <c r="N195" s="63">
        <v>19.3</v>
      </c>
      <c r="O195" s="49" t="s">
        <v>35</v>
      </c>
      <c r="P195" s="1199" t="s">
        <v>35</v>
      </c>
      <c r="Q195" s="49" t="s">
        <v>35</v>
      </c>
      <c r="R195" s="1199" t="s">
        <v>35</v>
      </c>
      <c r="S195" s="49" t="s">
        <v>35</v>
      </c>
      <c r="T195" s="1199" t="s">
        <v>35</v>
      </c>
      <c r="U195" s="49" t="s">
        <v>35</v>
      </c>
      <c r="V195" s="1199" t="s">
        <v>35</v>
      </c>
      <c r="W195" s="62" t="s">
        <v>35</v>
      </c>
      <c r="X195" s="63" t="s">
        <v>35</v>
      </c>
      <c r="Y195" s="67" t="s">
        <v>35</v>
      </c>
      <c r="Z195" s="68" t="s">
        <v>35</v>
      </c>
      <c r="AA195" s="797" t="s">
        <v>35</v>
      </c>
      <c r="AB195" s="798" t="s">
        <v>35</v>
      </c>
      <c r="AC195" s="608">
        <v>380</v>
      </c>
      <c r="AD195" s="616">
        <v>235</v>
      </c>
      <c r="AE195" s="288"/>
      <c r="AF195" s="296"/>
      <c r="AG195" s="6" t="s">
        <v>91</v>
      </c>
      <c r="AH195" s="17" t="s">
        <v>23</v>
      </c>
      <c r="AI195" s="23">
        <v>1.89</v>
      </c>
      <c r="AJ195" s="43">
        <v>1.77</v>
      </c>
      <c r="AK195" s="41" t="s">
        <v>35</v>
      </c>
      <c r="AL195" s="95"/>
    </row>
    <row r="196" spans="1:38" x14ac:dyDescent="0.15">
      <c r="A196" s="1754"/>
      <c r="B196" s="791">
        <v>44459</v>
      </c>
      <c r="C196" s="1607" t="str">
        <f t="shared" si="20"/>
        <v>(月)</v>
      </c>
      <c r="D196" s="627" t="s">
        <v>566</v>
      </c>
      <c r="E196" s="1493" t="s">
        <v>35</v>
      </c>
      <c r="F196" s="58">
        <v>23.7</v>
      </c>
      <c r="G196" s="22">
        <v>22.2</v>
      </c>
      <c r="H196" s="63">
        <v>22.5</v>
      </c>
      <c r="I196" s="116">
        <v>6.3</v>
      </c>
      <c r="J196" s="115">
        <v>2</v>
      </c>
      <c r="K196" s="22">
        <v>7.32</v>
      </c>
      <c r="L196" s="61">
        <v>7.49</v>
      </c>
      <c r="M196" s="62">
        <v>18.8</v>
      </c>
      <c r="N196" s="63">
        <v>19.2</v>
      </c>
      <c r="O196" s="49" t="s">
        <v>35</v>
      </c>
      <c r="P196" s="1199" t="s">
        <v>35</v>
      </c>
      <c r="Q196" s="49" t="s">
        <v>35</v>
      </c>
      <c r="R196" s="1199" t="s">
        <v>35</v>
      </c>
      <c r="S196" s="49" t="s">
        <v>35</v>
      </c>
      <c r="T196" s="1199" t="s">
        <v>35</v>
      </c>
      <c r="U196" s="49" t="s">
        <v>35</v>
      </c>
      <c r="V196" s="1199" t="s">
        <v>35</v>
      </c>
      <c r="W196" s="62" t="s">
        <v>35</v>
      </c>
      <c r="X196" s="63" t="s">
        <v>35</v>
      </c>
      <c r="Y196" s="67" t="s">
        <v>35</v>
      </c>
      <c r="Z196" s="68" t="s">
        <v>35</v>
      </c>
      <c r="AA196" s="797" t="s">
        <v>35</v>
      </c>
      <c r="AB196" s="798" t="s">
        <v>35</v>
      </c>
      <c r="AC196" s="608">
        <v>283</v>
      </c>
      <c r="AD196" s="616">
        <v>166</v>
      </c>
      <c r="AE196" s="288"/>
      <c r="AF196" s="296"/>
      <c r="AG196" s="6" t="s">
        <v>371</v>
      </c>
      <c r="AH196" s="17" t="s">
        <v>23</v>
      </c>
      <c r="AI196" s="23">
        <v>9.2999999999999999E-2</v>
      </c>
      <c r="AJ196" s="43">
        <v>6.5000000000000002E-2</v>
      </c>
      <c r="AK196" s="45" t="s">
        <v>35</v>
      </c>
      <c r="AL196" s="97"/>
    </row>
    <row r="197" spans="1:38" x14ac:dyDescent="0.15">
      <c r="A197" s="1754"/>
      <c r="B197" s="791">
        <v>44460</v>
      </c>
      <c r="C197" s="1607" t="str">
        <f t="shared" si="20"/>
        <v>(火)</v>
      </c>
      <c r="D197" s="627" t="s">
        <v>522</v>
      </c>
      <c r="E197" s="1493" t="s">
        <v>35</v>
      </c>
      <c r="F197" s="58">
        <v>23.2</v>
      </c>
      <c r="G197" s="22">
        <v>23.1</v>
      </c>
      <c r="H197" s="63">
        <v>22.9</v>
      </c>
      <c r="I197" s="116">
        <v>6.7</v>
      </c>
      <c r="J197" s="115">
        <v>2</v>
      </c>
      <c r="K197" s="22">
        <v>7.34</v>
      </c>
      <c r="L197" s="61">
        <v>7.46</v>
      </c>
      <c r="M197" s="62">
        <v>19.600000000000001</v>
      </c>
      <c r="N197" s="63">
        <v>19.3</v>
      </c>
      <c r="O197" s="49" t="s">
        <v>35</v>
      </c>
      <c r="P197" s="1199">
        <v>39.799999999999997</v>
      </c>
      <c r="Q197" s="49" t="s">
        <v>35</v>
      </c>
      <c r="R197" s="1199">
        <v>65.7</v>
      </c>
      <c r="S197" s="49" t="s">
        <v>35</v>
      </c>
      <c r="T197" s="1199" t="s">
        <v>35</v>
      </c>
      <c r="U197" s="49" t="s">
        <v>35</v>
      </c>
      <c r="V197" s="1199" t="s">
        <v>35</v>
      </c>
      <c r="W197" s="62" t="s">
        <v>35</v>
      </c>
      <c r="X197" s="63">
        <v>12.6</v>
      </c>
      <c r="Y197" s="67" t="s">
        <v>35</v>
      </c>
      <c r="Z197" s="68">
        <v>144</v>
      </c>
      <c r="AA197" s="797" t="s">
        <v>35</v>
      </c>
      <c r="AB197" s="798">
        <v>0.09</v>
      </c>
      <c r="AC197" s="608">
        <v>310</v>
      </c>
      <c r="AD197" s="616">
        <v>145</v>
      </c>
      <c r="AE197" s="288"/>
      <c r="AF197" s="296"/>
      <c r="AG197" s="6" t="s">
        <v>386</v>
      </c>
      <c r="AH197" s="17" t="s">
        <v>23</v>
      </c>
      <c r="AI197" s="610" t="s">
        <v>590</v>
      </c>
      <c r="AJ197" s="611" t="s">
        <v>590</v>
      </c>
      <c r="AK197" s="41" t="s">
        <v>35</v>
      </c>
      <c r="AL197" s="95"/>
    </row>
    <row r="198" spans="1:38" x14ac:dyDescent="0.15">
      <c r="A198" s="1754"/>
      <c r="B198" s="791">
        <v>44461</v>
      </c>
      <c r="C198" s="1607" t="str">
        <f t="shared" si="20"/>
        <v>(水)</v>
      </c>
      <c r="D198" s="627" t="s">
        <v>522</v>
      </c>
      <c r="E198" s="1493" t="s">
        <v>35</v>
      </c>
      <c r="F198" s="58">
        <v>23.7</v>
      </c>
      <c r="G198" s="22">
        <v>24</v>
      </c>
      <c r="H198" s="63">
        <v>23.5</v>
      </c>
      <c r="I198" s="116">
        <v>5.7</v>
      </c>
      <c r="J198" s="115">
        <v>1.6</v>
      </c>
      <c r="K198" s="22">
        <v>7.31</v>
      </c>
      <c r="L198" s="61">
        <v>7.4</v>
      </c>
      <c r="M198" s="62">
        <v>21.6</v>
      </c>
      <c r="N198" s="63">
        <v>20.8</v>
      </c>
      <c r="O198" s="49" t="s">
        <v>35</v>
      </c>
      <c r="P198" s="1199">
        <v>42.1</v>
      </c>
      <c r="Q198" s="49" t="s">
        <v>35</v>
      </c>
      <c r="R198" s="1199">
        <v>70.3</v>
      </c>
      <c r="S198" s="49" t="s">
        <v>35</v>
      </c>
      <c r="T198" s="1199" t="s">
        <v>35</v>
      </c>
      <c r="U198" s="49" t="s">
        <v>35</v>
      </c>
      <c r="V198" s="1199" t="s">
        <v>35</v>
      </c>
      <c r="W198" s="62" t="s">
        <v>35</v>
      </c>
      <c r="X198" s="63">
        <v>14</v>
      </c>
      <c r="Y198" s="67" t="s">
        <v>35</v>
      </c>
      <c r="Z198" s="68">
        <v>157</v>
      </c>
      <c r="AA198" s="797" t="s">
        <v>35</v>
      </c>
      <c r="AB198" s="798">
        <v>7.0000000000000007E-2</v>
      </c>
      <c r="AC198" s="608">
        <v>363</v>
      </c>
      <c r="AD198" s="616">
        <v>126</v>
      </c>
      <c r="AE198" s="288"/>
      <c r="AF198" s="296"/>
      <c r="AG198" s="6" t="s">
        <v>92</v>
      </c>
      <c r="AH198" s="17" t="s">
        <v>23</v>
      </c>
      <c r="AI198" s="22">
        <v>27.5</v>
      </c>
      <c r="AJ198" s="46">
        <v>28</v>
      </c>
      <c r="AK198" s="35" t="s">
        <v>35</v>
      </c>
      <c r="AL198" s="96"/>
    </row>
    <row r="199" spans="1:38" x14ac:dyDescent="0.15">
      <c r="A199" s="1754"/>
      <c r="B199" s="791">
        <v>44462</v>
      </c>
      <c r="C199" s="1607" t="str">
        <f t="shared" si="20"/>
        <v>(木)</v>
      </c>
      <c r="D199" s="627" t="s">
        <v>566</v>
      </c>
      <c r="E199" s="1493" t="s">
        <v>35</v>
      </c>
      <c r="F199" s="58">
        <v>28.2</v>
      </c>
      <c r="G199" s="22">
        <v>25.2</v>
      </c>
      <c r="H199" s="63">
        <v>24.5</v>
      </c>
      <c r="I199" s="116">
        <v>4.5999999999999996</v>
      </c>
      <c r="J199" s="115">
        <v>1.8</v>
      </c>
      <c r="K199" s="22">
        <v>7.36</v>
      </c>
      <c r="L199" s="61">
        <v>7.51</v>
      </c>
      <c r="M199" s="62">
        <v>22.4</v>
      </c>
      <c r="N199" s="63">
        <v>21.1</v>
      </c>
      <c r="O199" s="49" t="s">
        <v>35</v>
      </c>
      <c r="P199" s="1199" t="s">
        <v>35</v>
      </c>
      <c r="Q199" s="49" t="s">
        <v>35</v>
      </c>
      <c r="R199" s="1199" t="s">
        <v>35</v>
      </c>
      <c r="S199" s="49" t="s">
        <v>35</v>
      </c>
      <c r="T199" s="1199" t="s">
        <v>35</v>
      </c>
      <c r="U199" s="49" t="s">
        <v>35</v>
      </c>
      <c r="V199" s="1199" t="s">
        <v>35</v>
      </c>
      <c r="W199" s="62" t="s">
        <v>35</v>
      </c>
      <c r="X199" s="63" t="s">
        <v>35</v>
      </c>
      <c r="Y199" s="67" t="s">
        <v>35</v>
      </c>
      <c r="Z199" s="68" t="s">
        <v>35</v>
      </c>
      <c r="AA199" s="797" t="s">
        <v>35</v>
      </c>
      <c r="AB199" s="798" t="s">
        <v>35</v>
      </c>
      <c r="AC199" s="608">
        <v>327</v>
      </c>
      <c r="AD199" s="616">
        <v>119</v>
      </c>
      <c r="AE199" s="288"/>
      <c r="AF199" s="296"/>
      <c r="AG199" s="6" t="s">
        <v>27</v>
      </c>
      <c r="AH199" s="17" t="s">
        <v>23</v>
      </c>
      <c r="AI199" s="22">
        <v>24.2</v>
      </c>
      <c r="AJ199" s="46">
        <v>23.8</v>
      </c>
      <c r="AK199" s="35" t="s">
        <v>35</v>
      </c>
      <c r="AL199" s="96"/>
    </row>
    <row r="200" spans="1:38" x14ac:dyDescent="0.15">
      <c r="A200" s="1754"/>
      <c r="B200" s="791">
        <v>44463</v>
      </c>
      <c r="C200" s="1607" t="str">
        <f t="shared" si="20"/>
        <v>(金)</v>
      </c>
      <c r="D200" s="627" t="s">
        <v>566</v>
      </c>
      <c r="E200" s="1493" t="s">
        <v>35</v>
      </c>
      <c r="F200" s="58">
        <v>26.3</v>
      </c>
      <c r="G200" s="22">
        <v>25.3</v>
      </c>
      <c r="H200" s="63">
        <v>25</v>
      </c>
      <c r="I200" s="116">
        <v>5.4</v>
      </c>
      <c r="J200" s="115">
        <v>2.1</v>
      </c>
      <c r="K200" s="22">
        <v>7.37</v>
      </c>
      <c r="L200" s="61">
        <v>7.48</v>
      </c>
      <c r="M200" s="62">
        <v>23.2</v>
      </c>
      <c r="N200" s="63">
        <v>22.1</v>
      </c>
      <c r="O200" s="49" t="s">
        <v>35</v>
      </c>
      <c r="P200" s="1199">
        <v>45.7</v>
      </c>
      <c r="Q200" s="49" t="s">
        <v>35</v>
      </c>
      <c r="R200" s="1199">
        <v>73.7</v>
      </c>
      <c r="S200" s="49" t="s">
        <v>35</v>
      </c>
      <c r="T200" s="1199" t="s">
        <v>35</v>
      </c>
      <c r="U200" s="49" t="s">
        <v>35</v>
      </c>
      <c r="V200" s="1199" t="s">
        <v>35</v>
      </c>
      <c r="W200" s="62" t="s">
        <v>35</v>
      </c>
      <c r="X200" s="63">
        <v>15.4</v>
      </c>
      <c r="Y200" s="67" t="s">
        <v>35</v>
      </c>
      <c r="Z200" s="68">
        <v>154</v>
      </c>
      <c r="AA200" s="797" t="s">
        <v>35</v>
      </c>
      <c r="AB200" s="798">
        <v>0.08</v>
      </c>
      <c r="AC200" s="608">
        <v>256</v>
      </c>
      <c r="AD200" s="616">
        <v>116</v>
      </c>
      <c r="AE200" s="288"/>
      <c r="AF200" s="296"/>
      <c r="AG200" s="6" t="s">
        <v>374</v>
      </c>
      <c r="AH200" s="17" t="s">
        <v>379</v>
      </c>
      <c r="AI200" s="22">
        <v>3.5</v>
      </c>
      <c r="AJ200" s="46">
        <v>2.7</v>
      </c>
      <c r="AK200" s="42" t="s">
        <v>35</v>
      </c>
      <c r="AL200" s="98"/>
    </row>
    <row r="201" spans="1:38" x14ac:dyDescent="0.15">
      <c r="A201" s="1754"/>
      <c r="B201" s="791">
        <v>44464</v>
      </c>
      <c r="C201" s="1607" t="str">
        <f t="shared" si="20"/>
        <v>(土)</v>
      </c>
      <c r="D201" s="627" t="s">
        <v>522</v>
      </c>
      <c r="E201" s="1493" t="s">
        <v>35</v>
      </c>
      <c r="F201" s="58">
        <v>22.1</v>
      </c>
      <c r="G201" s="22">
        <v>25</v>
      </c>
      <c r="H201" s="63">
        <v>24.9</v>
      </c>
      <c r="I201" s="116">
        <v>4</v>
      </c>
      <c r="J201" s="115">
        <v>1.7</v>
      </c>
      <c r="K201" s="22">
        <v>7.41</v>
      </c>
      <c r="L201" s="61">
        <v>7.52</v>
      </c>
      <c r="M201" s="62">
        <v>22.8</v>
      </c>
      <c r="N201" s="63">
        <v>22.7</v>
      </c>
      <c r="O201" s="49" t="s">
        <v>35</v>
      </c>
      <c r="P201" s="1199" t="s">
        <v>35</v>
      </c>
      <c r="Q201" s="49" t="s">
        <v>35</v>
      </c>
      <c r="R201" s="1199" t="s">
        <v>35</v>
      </c>
      <c r="S201" s="49" t="s">
        <v>35</v>
      </c>
      <c r="T201" s="1199" t="s">
        <v>35</v>
      </c>
      <c r="U201" s="49" t="s">
        <v>35</v>
      </c>
      <c r="V201" s="1199" t="s">
        <v>35</v>
      </c>
      <c r="W201" s="62" t="s">
        <v>35</v>
      </c>
      <c r="X201" s="63" t="s">
        <v>35</v>
      </c>
      <c r="Y201" s="67" t="s">
        <v>35</v>
      </c>
      <c r="Z201" s="68" t="s">
        <v>35</v>
      </c>
      <c r="AA201" s="797" t="s">
        <v>35</v>
      </c>
      <c r="AB201" s="798" t="s">
        <v>35</v>
      </c>
      <c r="AC201" s="608">
        <v>152</v>
      </c>
      <c r="AD201" s="616">
        <v>108</v>
      </c>
      <c r="AE201" s="288"/>
      <c r="AF201" s="296"/>
      <c r="AG201" s="6" t="s">
        <v>387</v>
      </c>
      <c r="AH201" s="17" t="s">
        <v>23</v>
      </c>
      <c r="AI201" s="49">
        <v>7.5</v>
      </c>
      <c r="AJ201" s="50">
        <v>3.8</v>
      </c>
      <c r="AK201" s="42" t="s">
        <v>35</v>
      </c>
      <c r="AL201" s="98"/>
    </row>
    <row r="202" spans="1:38" x14ac:dyDescent="0.15">
      <c r="A202" s="1754"/>
      <c r="B202" s="791">
        <v>44465</v>
      </c>
      <c r="C202" s="1607" t="str">
        <f t="shared" si="20"/>
        <v>(日)</v>
      </c>
      <c r="D202" s="627" t="s">
        <v>522</v>
      </c>
      <c r="E202" s="1493" t="s">
        <v>35</v>
      </c>
      <c r="F202" s="58">
        <v>20.7</v>
      </c>
      <c r="G202" s="22">
        <v>23.6</v>
      </c>
      <c r="H202" s="63">
        <v>24</v>
      </c>
      <c r="I202" s="116">
        <v>1.3</v>
      </c>
      <c r="J202" s="115">
        <v>1.8</v>
      </c>
      <c r="K202" s="22">
        <v>7.29</v>
      </c>
      <c r="L202" s="61">
        <v>7.52</v>
      </c>
      <c r="M202" s="62">
        <v>25.4</v>
      </c>
      <c r="N202" s="63">
        <v>22.9</v>
      </c>
      <c r="O202" s="49" t="s">
        <v>35</v>
      </c>
      <c r="P202" s="1199" t="s">
        <v>35</v>
      </c>
      <c r="Q202" s="49" t="s">
        <v>35</v>
      </c>
      <c r="R202" s="1199" t="s">
        <v>35</v>
      </c>
      <c r="S202" s="49" t="s">
        <v>35</v>
      </c>
      <c r="T202" s="1199" t="s">
        <v>35</v>
      </c>
      <c r="U202" s="49" t="s">
        <v>35</v>
      </c>
      <c r="V202" s="1199" t="s">
        <v>35</v>
      </c>
      <c r="W202" s="62" t="s">
        <v>35</v>
      </c>
      <c r="X202" s="63" t="s">
        <v>35</v>
      </c>
      <c r="Y202" s="67" t="s">
        <v>35</v>
      </c>
      <c r="Z202" s="68" t="s">
        <v>35</v>
      </c>
      <c r="AA202" s="797" t="s">
        <v>35</v>
      </c>
      <c r="AB202" s="798" t="s">
        <v>35</v>
      </c>
      <c r="AC202" s="608">
        <v>106</v>
      </c>
      <c r="AD202" s="616">
        <v>107</v>
      </c>
      <c r="AE202" s="288"/>
      <c r="AF202" s="296"/>
      <c r="AG202" s="18"/>
      <c r="AH202" s="8"/>
      <c r="AI202" s="19"/>
      <c r="AJ202" s="7"/>
      <c r="AK202" s="7"/>
      <c r="AL202" s="8"/>
    </row>
    <row r="203" spans="1:38" x14ac:dyDescent="0.15">
      <c r="A203" s="1754"/>
      <c r="B203" s="791">
        <v>44466</v>
      </c>
      <c r="C203" s="1607" t="str">
        <f t="shared" si="20"/>
        <v>(月)</v>
      </c>
      <c r="D203" s="627" t="s">
        <v>566</v>
      </c>
      <c r="E203" s="1493" t="s">
        <v>35</v>
      </c>
      <c r="F203" s="58">
        <v>21.4</v>
      </c>
      <c r="G203" s="22">
        <v>21.5</v>
      </c>
      <c r="H203" s="63">
        <v>22.4</v>
      </c>
      <c r="I203" s="116">
        <v>6.8</v>
      </c>
      <c r="J203" s="115">
        <v>2</v>
      </c>
      <c r="K203" s="22">
        <v>7.37</v>
      </c>
      <c r="L203" s="61">
        <v>7.53</v>
      </c>
      <c r="M203" s="62">
        <v>25</v>
      </c>
      <c r="N203" s="63">
        <v>22.8</v>
      </c>
      <c r="O203" s="49" t="s">
        <v>35</v>
      </c>
      <c r="P203" s="1199">
        <v>44.3</v>
      </c>
      <c r="Q203" s="49" t="s">
        <v>35</v>
      </c>
      <c r="R203" s="1199">
        <v>74.099999999999994</v>
      </c>
      <c r="S203" s="49" t="s">
        <v>35</v>
      </c>
      <c r="T203" s="1199" t="s">
        <v>35</v>
      </c>
      <c r="U203" s="49" t="s">
        <v>35</v>
      </c>
      <c r="V203" s="1199" t="s">
        <v>35</v>
      </c>
      <c r="W203" s="62" t="s">
        <v>35</v>
      </c>
      <c r="X203" s="63">
        <v>16.8</v>
      </c>
      <c r="Y203" s="67" t="s">
        <v>35</v>
      </c>
      <c r="Z203" s="68">
        <v>178</v>
      </c>
      <c r="AA203" s="797" t="s">
        <v>35</v>
      </c>
      <c r="AB203" s="798">
        <v>0.13</v>
      </c>
      <c r="AC203" s="608">
        <v>301</v>
      </c>
      <c r="AD203" s="616">
        <v>107</v>
      </c>
      <c r="AE203" s="288"/>
      <c r="AF203" s="296"/>
      <c r="AG203" s="18"/>
      <c r="AH203" s="8"/>
      <c r="AI203" s="19"/>
      <c r="AJ203" s="7"/>
      <c r="AK203" s="7"/>
      <c r="AL203" s="8"/>
    </row>
    <row r="204" spans="1:38" x14ac:dyDescent="0.15">
      <c r="A204" s="1754"/>
      <c r="B204" s="791">
        <v>44467</v>
      </c>
      <c r="C204" s="1607" t="str">
        <f t="shared" si="20"/>
        <v>(火)</v>
      </c>
      <c r="D204" s="627" t="s">
        <v>522</v>
      </c>
      <c r="E204" s="1493" t="s">
        <v>35</v>
      </c>
      <c r="F204" s="58">
        <v>21.3</v>
      </c>
      <c r="G204" s="22">
        <v>20.7</v>
      </c>
      <c r="H204" s="63">
        <v>21.2</v>
      </c>
      <c r="I204" s="116">
        <v>3.8</v>
      </c>
      <c r="J204" s="115">
        <v>2</v>
      </c>
      <c r="K204" s="22">
        <v>7.39</v>
      </c>
      <c r="L204" s="61">
        <v>7.54</v>
      </c>
      <c r="M204" s="62">
        <v>24.5</v>
      </c>
      <c r="N204" s="63">
        <v>22.6</v>
      </c>
      <c r="O204" s="49" t="s">
        <v>35</v>
      </c>
      <c r="P204" s="1199">
        <v>42.8</v>
      </c>
      <c r="Q204" s="49" t="s">
        <v>35</v>
      </c>
      <c r="R204" s="1199">
        <v>75.2</v>
      </c>
      <c r="S204" s="49" t="s">
        <v>35</v>
      </c>
      <c r="T204" s="1199" t="s">
        <v>35</v>
      </c>
      <c r="U204" s="49" t="s">
        <v>35</v>
      </c>
      <c r="V204" s="1199" t="s">
        <v>35</v>
      </c>
      <c r="W204" s="62" t="s">
        <v>35</v>
      </c>
      <c r="X204" s="63">
        <v>16.8</v>
      </c>
      <c r="Y204" s="67" t="s">
        <v>35</v>
      </c>
      <c r="Z204" s="68">
        <v>166</v>
      </c>
      <c r="AA204" s="797" t="s">
        <v>35</v>
      </c>
      <c r="AB204" s="798">
        <v>0.12</v>
      </c>
      <c r="AC204" s="608">
        <v>133</v>
      </c>
      <c r="AD204" s="616">
        <v>113</v>
      </c>
      <c r="AE204" s="288"/>
      <c r="AF204" s="296"/>
      <c r="AG204" s="20"/>
      <c r="AH204" s="3"/>
      <c r="AI204" s="21"/>
      <c r="AJ204" s="9"/>
      <c r="AK204" s="9"/>
      <c r="AL204" s="3"/>
    </row>
    <row r="205" spans="1:38" x14ac:dyDescent="0.15">
      <c r="A205" s="1754"/>
      <c r="B205" s="791">
        <v>44468</v>
      </c>
      <c r="C205" s="1607" t="str">
        <f t="shared" si="20"/>
        <v>(水)</v>
      </c>
      <c r="D205" s="627" t="s">
        <v>566</v>
      </c>
      <c r="E205" s="1493" t="s">
        <v>35</v>
      </c>
      <c r="F205" s="58">
        <v>23.1</v>
      </c>
      <c r="G205" s="22">
        <v>20.8</v>
      </c>
      <c r="H205" s="63">
        <v>20.8</v>
      </c>
      <c r="I205" s="116">
        <v>3.5</v>
      </c>
      <c r="J205" s="115">
        <v>1.5</v>
      </c>
      <c r="K205" s="22">
        <v>7.42</v>
      </c>
      <c r="L205" s="61">
        <v>7.58</v>
      </c>
      <c r="M205" s="62">
        <v>22.1</v>
      </c>
      <c r="N205" s="63">
        <v>22.1</v>
      </c>
      <c r="O205" s="49" t="s">
        <v>35</v>
      </c>
      <c r="P205" s="1199">
        <v>41.4</v>
      </c>
      <c r="Q205" s="49" t="s">
        <v>35</v>
      </c>
      <c r="R205" s="1199">
        <v>73.5</v>
      </c>
      <c r="S205" s="49" t="s">
        <v>35</v>
      </c>
      <c r="T205" s="1199" t="s">
        <v>35</v>
      </c>
      <c r="U205" s="49" t="s">
        <v>35</v>
      </c>
      <c r="V205" s="1199" t="s">
        <v>35</v>
      </c>
      <c r="W205" s="62" t="s">
        <v>35</v>
      </c>
      <c r="X205" s="63">
        <v>16.100000000000001</v>
      </c>
      <c r="Y205" s="67" t="s">
        <v>35</v>
      </c>
      <c r="Z205" s="68">
        <v>168</v>
      </c>
      <c r="AA205" s="797" t="s">
        <v>35</v>
      </c>
      <c r="AB205" s="798">
        <v>0.11</v>
      </c>
      <c r="AC205" s="608">
        <v>177</v>
      </c>
      <c r="AD205" s="616">
        <v>112</v>
      </c>
      <c r="AE205" s="288"/>
      <c r="AF205" s="296"/>
      <c r="AG205" s="28" t="s">
        <v>376</v>
      </c>
      <c r="AH205" s="2" t="s">
        <v>35</v>
      </c>
      <c r="AI205" s="2" t="s">
        <v>35</v>
      </c>
      <c r="AJ205" s="2" t="s">
        <v>35</v>
      </c>
      <c r="AK205" s="2" t="s">
        <v>35</v>
      </c>
      <c r="AL205" s="99" t="s">
        <v>35</v>
      </c>
    </row>
    <row r="206" spans="1:38" x14ac:dyDescent="0.15">
      <c r="A206" s="1754"/>
      <c r="B206" s="792">
        <v>44469</v>
      </c>
      <c r="C206" s="1607" t="str">
        <f t="shared" si="20"/>
        <v>(木)</v>
      </c>
      <c r="D206" s="628" t="s">
        <v>522</v>
      </c>
      <c r="E206" s="1493">
        <v>1</v>
      </c>
      <c r="F206" s="58">
        <v>23.7</v>
      </c>
      <c r="G206" s="120">
        <v>21.8</v>
      </c>
      <c r="H206" s="123">
        <v>21.3</v>
      </c>
      <c r="I206" s="122">
        <v>3.3</v>
      </c>
      <c r="J206" s="121">
        <v>1.6</v>
      </c>
      <c r="K206" s="120">
        <v>7.43</v>
      </c>
      <c r="L206" s="121">
        <v>7.55</v>
      </c>
      <c r="M206" s="122">
        <v>21.7</v>
      </c>
      <c r="N206" s="123">
        <v>21.9</v>
      </c>
      <c r="O206" s="49" t="s">
        <v>35</v>
      </c>
      <c r="P206" s="1199">
        <v>41.1</v>
      </c>
      <c r="Q206" s="49" t="s">
        <v>35</v>
      </c>
      <c r="R206" s="1199">
        <v>73.099999999999994</v>
      </c>
      <c r="S206" s="49" t="s">
        <v>35</v>
      </c>
      <c r="T206" s="1199" t="s">
        <v>35</v>
      </c>
      <c r="U206" s="49" t="s">
        <v>35</v>
      </c>
      <c r="V206" s="1199" t="s">
        <v>35</v>
      </c>
      <c r="W206" s="62" t="s">
        <v>35</v>
      </c>
      <c r="X206" s="63">
        <v>15.4</v>
      </c>
      <c r="Y206" s="67" t="s">
        <v>35</v>
      </c>
      <c r="Z206" s="68">
        <v>170</v>
      </c>
      <c r="AA206" s="797" t="s">
        <v>35</v>
      </c>
      <c r="AB206" s="798">
        <v>0.1</v>
      </c>
      <c r="AC206" s="608">
        <v>177</v>
      </c>
      <c r="AD206" s="616">
        <v>115</v>
      </c>
      <c r="AE206" s="288"/>
      <c r="AF206" s="296"/>
      <c r="AG206" s="10" t="s">
        <v>35</v>
      </c>
      <c r="AH206" s="2" t="s">
        <v>35</v>
      </c>
      <c r="AI206" s="2" t="s">
        <v>35</v>
      </c>
      <c r="AJ206" s="2" t="s">
        <v>35</v>
      </c>
      <c r="AK206" s="2" t="s">
        <v>35</v>
      </c>
      <c r="AL206" s="99" t="s">
        <v>35</v>
      </c>
    </row>
    <row r="207" spans="1:38" s="1" customFormat="1" ht="13.5" customHeight="1" x14ac:dyDescent="0.15">
      <c r="A207" s="1754"/>
      <c r="B207" s="1743" t="s">
        <v>388</v>
      </c>
      <c r="C207" s="1744"/>
      <c r="D207" s="374"/>
      <c r="E207" s="1494">
        <f>MAX(E177:E206)</f>
        <v>72</v>
      </c>
      <c r="F207" s="335">
        <f t="shared" ref="F207:AD207" si="21">IF(COUNT(F177:F206)=0,"",MAX(F177:F206))</f>
        <v>28.2</v>
      </c>
      <c r="G207" s="336">
        <f t="shared" si="21"/>
        <v>26.5</v>
      </c>
      <c r="H207" s="337">
        <f t="shared" si="21"/>
        <v>27.7</v>
      </c>
      <c r="I207" s="338">
        <f t="shared" si="21"/>
        <v>13.1</v>
      </c>
      <c r="J207" s="339">
        <f t="shared" si="21"/>
        <v>3</v>
      </c>
      <c r="K207" s="336">
        <f t="shared" si="21"/>
        <v>7.45</v>
      </c>
      <c r="L207" s="337">
        <f t="shared" si="21"/>
        <v>7.58</v>
      </c>
      <c r="M207" s="338">
        <f t="shared" si="21"/>
        <v>25.4</v>
      </c>
      <c r="N207" s="339">
        <f t="shared" si="21"/>
        <v>22.9</v>
      </c>
      <c r="O207" s="1200">
        <f t="shared" si="21"/>
        <v>42.3</v>
      </c>
      <c r="P207" s="1201">
        <f t="shared" si="21"/>
        <v>45.7</v>
      </c>
      <c r="Q207" s="1200">
        <f t="shared" si="21"/>
        <v>70.7</v>
      </c>
      <c r="R207" s="1201">
        <f t="shared" si="21"/>
        <v>75.2</v>
      </c>
      <c r="S207" s="1200">
        <f t="shared" si="21"/>
        <v>52.8</v>
      </c>
      <c r="T207" s="1208">
        <f t="shared" si="21"/>
        <v>50.9</v>
      </c>
      <c r="U207" s="1200">
        <f t="shared" si="21"/>
        <v>17.899999999999999</v>
      </c>
      <c r="V207" s="1208">
        <f t="shared" si="21"/>
        <v>17.600000000000001</v>
      </c>
      <c r="W207" s="338">
        <f t="shared" si="21"/>
        <v>13.2</v>
      </c>
      <c r="X207" s="540">
        <f t="shared" si="21"/>
        <v>16.8</v>
      </c>
      <c r="Y207" s="596">
        <f t="shared" si="21"/>
        <v>162</v>
      </c>
      <c r="Z207" s="597">
        <f t="shared" si="21"/>
        <v>178</v>
      </c>
      <c r="AA207" s="799">
        <f t="shared" si="21"/>
        <v>0.2</v>
      </c>
      <c r="AB207" s="800">
        <f t="shared" si="21"/>
        <v>0.13</v>
      </c>
      <c r="AC207" s="667">
        <f t="shared" si="21"/>
        <v>664</v>
      </c>
      <c r="AD207" s="538">
        <f t="shared" si="21"/>
        <v>291</v>
      </c>
      <c r="AE207" s="411"/>
      <c r="AF207" s="382"/>
      <c r="AG207" s="10" t="s">
        <v>35</v>
      </c>
      <c r="AH207" s="2" t="s">
        <v>35</v>
      </c>
      <c r="AI207" s="2" t="s">
        <v>35</v>
      </c>
      <c r="AJ207" s="2" t="s">
        <v>35</v>
      </c>
      <c r="AK207" s="2" t="s">
        <v>35</v>
      </c>
      <c r="AL207" s="99" t="s">
        <v>35</v>
      </c>
    </row>
    <row r="208" spans="1:38" s="1" customFormat="1" ht="13.5" customHeight="1" x14ac:dyDescent="0.15">
      <c r="A208" s="1754"/>
      <c r="B208" s="1735" t="s">
        <v>389</v>
      </c>
      <c r="C208" s="1736"/>
      <c r="D208" s="376"/>
      <c r="E208" s="1503"/>
      <c r="F208" s="340">
        <f t="shared" ref="F208:AD208" si="22">IF(COUNT(F177:F206)=0,"",MIN(F177:F206))</f>
        <v>19.600000000000001</v>
      </c>
      <c r="G208" s="341">
        <f t="shared" si="22"/>
        <v>20.5</v>
      </c>
      <c r="H208" s="342">
        <f t="shared" si="22"/>
        <v>20.7</v>
      </c>
      <c r="I208" s="343">
        <f t="shared" si="22"/>
        <v>1.3</v>
      </c>
      <c r="J208" s="386">
        <f t="shared" si="22"/>
        <v>1.5</v>
      </c>
      <c r="K208" s="341">
        <f t="shared" si="22"/>
        <v>7.22</v>
      </c>
      <c r="L208" s="340">
        <f t="shared" si="22"/>
        <v>7.23</v>
      </c>
      <c r="M208" s="343">
        <f t="shared" si="22"/>
        <v>15.4</v>
      </c>
      <c r="N208" s="386">
        <f t="shared" si="22"/>
        <v>15.1</v>
      </c>
      <c r="O208" s="1202">
        <f t="shared" si="22"/>
        <v>42.3</v>
      </c>
      <c r="P208" s="1203">
        <f t="shared" si="22"/>
        <v>32.299999999999997</v>
      </c>
      <c r="Q208" s="1202">
        <f t="shared" si="22"/>
        <v>70.7</v>
      </c>
      <c r="R208" s="1203">
        <f t="shared" si="22"/>
        <v>52.1</v>
      </c>
      <c r="S208" s="1202">
        <f t="shared" si="22"/>
        <v>52.8</v>
      </c>
      <c r="T208" s="1203">
        <f t="shared" si="22"/>
        <v>50.9</v>
      </c>
      <c r="U208" s="1202">
        <f t="shared" si="22"/>
        <v>17.899999999999999</v>
      </c>
      <c r="V208" s="1209">
        <f t="shared" si="22"/>
        <v>17.600000000000001</v>
      </c>
      <c r="W208" s="343">
        <f t="shared" si="22"/>
        <v>13.2</v>
      </c>
      <c r="X208" s="653">
        <f t="shared" si="22"/>
        <v>8.1999999999999993</v>
      </c>
      <c r="Y208" s="602">
        <f t="shared" si="22"/>
        <v>162</v>
      </c>
      <c r="Z208" s="599">
        <f t="shared" si="22"/>
        <v>124</v>
      </c>
      <c r="AA208" s="801">
        <f t="shared" si="22"/>
        <v>0.2</v>
      </c>
      <c r="AB208" s="802">
        <f t="shared" si="22"/>
        <v>0.06</v>
      </c>
      <c r="AC208" s="1593"/>
      <c r="AD208" s="539">
        <f t="shared" si="22"/>
        <v>107</v>
      </c>
      <c r="AE208" s="411"/>
      <c r="AF208" s="382"/>
      <c r="AG208" s="10" t="s">
        <v>35</v>
      </c>
      <c r="AH208" s="2" t="s">
        <v>35</v>
      </c>
      <c r="AI208" s="2" t="s">
        <v>35</v>
      </c>
      <c r="AJ208" s="2" t="s">
        <v>35</v>
      </c>
      <c r="AK208" s="2" t="s">
        <v>35</v>
      </c>
      <c r="AL208" s="99" t="s">
        <v>35</v>
      </c>
    </row>
    <row r="209" spans="1:38" s="1" customFormat="1" ht="13.5" customHeight="1" x14ac:dyDescent="0.15">
      <c r="A209" s="1754"/>
      <c r="B209" s="1735" t="s">
        <v>390</v>
      </c>
      <c r="C209" s="1736"/>
      <c r="D209" s="376"/>
      <c r="E209" s="1496"/>
      <c r="F209" s="541">
        <f t="shared" ref="F209:AD209" si="23">IF(COUNT(F177:F206)=0,"",AVERAGE(F177:F206))</f>
        <v>22.726666666666667</v>
      </c>
      <c r="G209" s="341">
        <f t="shared" si="23"/>
        <v>22.673333333333332</v>
      </c>
      <c r="H209" s="340">
        <f t="shared" si="23"/>
        <v>22.859999999999992</v>
      </c>
      <c r="I209" s="343">
        <f t="shared" si="23"/>
        <v>5.8466666666666676</v>
      </c>
      <c r="J209" s="386">
        <f t="shared" si="23"/>
        <v>2.1833333333333331</v>
      </c>
      <c r="K209" s="341">
        <f t="shared" si="23"/>
        <v>7.35</v>
      </c>
      <c r="L209" s="340">
        <f t="shared" si="23"/>
        <v>7.3980000000000006</v>
      </c>
      <c r="M209" s="343">
        <f t="shared" si="23"/>
        <v>20.203333333333337</v>
      </c>
      <c r="N209" s="386">
        <f t="shared" si="23"/>
        <v>19.946666666666669</v>
      </c>
      <c r="O209" s="1202">
        <f t="shared" si="23"/>
        <v>42.3</v>
      </c>
      <c r="P209" s="1203">
        <f t="shared" si="23"/>
        <v>40.524999999999991</v>
      </c>
      <c r="Q209" s="1202">
        <f t="shared" si="23"/>
        <v>70.7</v>
      </c>
      <c r="R209" s="1203">
        <f t="shared" si="23"/>
        <v>67.465000000000003</v>
      </c>
      <c r="S209" s="1202">
        <f t="shared" si="23"/>
        <v>52.8</v>
      </c>
      <c r="T209" s="1203">
        <f t="shared" si="23"/>
        <v>50.9</v>
      </c>
      <c r="U209" s="1202">
        <f t="shared" si="23"/>
        <v>17.899999999999999</v>
      </c>
      <c r="V209" s="1203">
        <f t="shared" si="23"/>
        <v>17.600000000000001</v>
      </c>
      <c r="W209" s="1252">
        <f t="shared" si="23"/>
        <v>13.2</v>
      </c>
      <c r="X209" s="653">
        <f t="shared" si="23"/>
        <v>12.879999999999999</v>
      </c>
      <c r="Y209" s="602">
        <f t="shared" si="23"/>
        <v>162</v>
      </c>
      <c r="Z209" s="665">
        <f t="shared" si="23"/>
        <v>149.9</v>
      </c>
      <c r="AA209" s="801">
        <f t="shared" si="23"/>
        <v>0.2</v>
      </c>
      <c r="AB209" s="802">
        <f t="shared" si="23"/>
        <v>0.10000000000000002</v>
      </c>
      <c r="AC209" s="1593"/>
      <c r="AD209" s="539">
        <f t="shared" si="23"/>
        <v>160.33333333333334</v>
      </c>
      <c r="AE209" s="411"/>
      <c r="AF209" s="382"/>
      <c r="AG209" s="10" t="s">
        <v>35</v>
      </c>
      <c r="AH209" s="2" t="s">
        <v>35</v>
      </c>
      <c r="AI209" s="2" t="s">
        <v>35</v>
      </c>
      <c r="AJ209" s="2" t="s">
        <v>35</v>
      </c>
      <c r="AK209" s="2" t="s">
        <v>35</v>
      </c>
      <c r="AL209" s="99" t="s">
        <v>35</v>
      </c>
    </row>
    <row r="210" spans="1:38" s="1" customFormat="1" ht="13.5" customHeight="1" x14ac:dyDescent="0.15">
      <c r="A210" s="1755"/>
      <c r="B210" s="1737" t="s">
        <v>391</v>
      </c>
      <c r="C210" s="1738"/>
      <c r="D210" s="376"/>
      <c r="E210" s="1497">
        <f>SUM(E177:E206)</f>
        <v>129</v>
      </c>
      <c r="F210" s="563"/>
      <c r="G210" s="560"/>
      <c r="H210" s="562"/>
      <c r="I210" s="560"/>
      <c r="J210" s="562"/>
      <c r="K210" s="1241"/>
      <c r="L210" s="1242"/>
      <c r="M210" s="1245"/>
      <c r="N210" s="1246"/>
      <c r="O210" s="1204"/>
      <c r="P210" s="1205"/>
      <c r="Q210" s="1204"/>
      <c r="R210" s="1222"/>
      <c r="S210" s="1204"/>
      <c r="T210" s="1205"/>
      <c r="U210" s="1204"/>
      <c r="V210" s="1222"/>
      <c r="W210" s="1253"/>
      <c r="X210" s="1254"/>
      <c r="Y210" s="662"/>
      <c r="Z210" s="592"/>
      <c r="AA210" s="803"/>
      <c r="AB210" s="804"/>
      <c r="AC210" s="595">
        <f>SUM(AC177:AC206)</f>
        <v>9686</v>
      </c>
      <c r="AD210" s="663"/>
      <c r="AE210" s="411"/>
      <c r="AF210" s="382"/>
      <c r="AG210" s="205"/>
      <c r="AH210" s="207"/>
      <c r="AI210" s="207"/>
      <c r="AJ210" s="207"/>
      <c r="AK210" s="207"/>
      <c r="AL210" s="206"/>
    </row>
    <row r="211" spans="1:38" ht="13.5" customHeight="1" x14ac:dyDescent="0.15">
      <c r="A211" s="1750" t="s">
        <v>345</v>
      </c>
      <c r="B211" s="429">
        <v>44470</v>
      </c>
      <c r="C211" s="856" t="str">
        <f>IF(B211="","",IF(WEEKDAY(B211)=1,"(日)",IF(WEEKDAY(B211)=2,"(月)",IF(WEEKDAY(B211)=3,"(火)",IF(WEEKDAY(B211)=4,"(水)",IF(WEEKDAY(B211)=5,"(木)",IF(WEEKDAY(B211)=6,"(金)","(土)")))))))</f>
        <v>(金)</v>
      </c>
      <c r="D211" s="626" t="s">
        <v>579</v>
      </c>
      <c r="E211" s="1500">
        <v>96.5</v>
      </c>
      <c r="F211" s="321">
        <v>20.2</v>
      </c>
      <c r="G211" s="279">
        <v>22.1</v>
      </c>
      <c r="H211" s="282">
        <v>22.4</v>
      </c>
      <c r="I211" s="281">
        <v>3.6</v>
      </c>
      <c r="J211" s="280">
        <v>1.5</v>
      </c>
      <c r="K211" s="279">
        <v>7.45</v>
      </c>
      <c r="L211" s="280">
        <v>7.53</v>
      </c>
      <c r="M211" s="281">
        <v>22.2</v>
      </c>
      <c r="N211" s="282">
        <v>22</v>
      </c>
      <c r="O211" s="1214" t="s">
        <v>35</v>
      </c>
      <c r="P211" s="1215">
        <v>40.5</v>
      </c>
      <c r="Q211" s="1214" t="s">
        <v>35</v>
      </c>
      <c r="R211" s="1198">
        <v>72.900000000000006</v>
      </c>
      <c r="S211" s="1197" t="s">
        <v>35</v>
      </c>
      <c r="T211" s="1198" t="s">
        <v>35</v>
      </c>
      <c r="U211" s="1197" t="s">
        <v>35</v>
      </c>
      <c r="V211" s="1198" t="s">
        <v>35</v>
      </c>
      <c r="W211" s="53" t="s">
        <v>35</v>
      </c>
      <c r="X211" s="54">
        <v>15.4</v>
      </c>
      <c r="Y211" s="55" t="s">
        <v>35</v>
      </c>
      <c r="Z211" s="56">
        <v>150</v>
      </c>
      <c r="AA211" s="795" t="s">
        <v>35</v>
      </c>
      <c r="AB211" s="796">
        <v>0.09</v>
      </c>
      <c r="AC211" s="606" t="s">
        <v>35</v>
      </c>
      <c r="AD211" s="615">
        <v>113</v>
      </c>
      <c r="AE211" s="288"/>
      <c r="AF211" s="296"/>
      <c r="AG211" s="165">
        <v>44483</v>
      </c>
      <c r="AH211" s="128" t="s">
        <v>3</v>
      </c>
      <c r="AI211" s="129">
        <v>17.899999999999999</v>
      </c>
      <c r="AJ211" s="130" t="s">
        <v>20</v>
      </c>
      <c r="AK211" s="131"/>
      <c r="AL211" s="132"/>
    </row>
    <row r="212" spans="1:38" x14ac:dyDescent="0.15">
      <c r="A212" s="1751"/>
      <c r="B212" s="310">
        <v>44471</v>
      </c>
      <c r="C212" s="1607" t="str">
        <f>IF(B212="","",IF(WEEKDAY(B212)=1,"(日)",IF(WEEKDAY(B212)=2,"(月)",IF(WEEKDAY(B212)=3,"(火)",IF(WEEKDAY(B212)=4,"(水)",IF(WEEKDAY(B212)=5,"(木)",IF(WEEKDAY(B212)=6,"(金)","(土)")))))))</f>
        <v>(土)</v>
      </c>
      <c r="D212" s="627" t="s">
        <v>566</v>
      </c>
      <c r="E212" s="1493">
        <v>4.5</v>
      </c>
      <c r="F212" s="58">
        <v>23.5</v>
      </c>
      <c r="G212" s="22">
        <v>19.899999999999999</v>
      </c>
      <c r="H212" s="63">
        <v>20.7</v>
      </c>
      <c r="I212" s="62">
        <v>4.5999999999999996</v>
      </c>
      <c r="J212" s="61">
        <v>2.2000000000000002</v>
      </c>
      <c r="K212" s="22">
        <v>7.24</v>
      </c>
      <c r="L212" s="61">
        <v>7.4</v>
      </c>
      <c r="M212" s="62">
        <v>16.7</v>
      </c>
      <c r="N212" s="63">
        <v>18.399999999999999</v>
      </c>
      <c r="O212" s="49" t="s">
        <v>35</v>
      </c>
      <c r="P212" s="1199" t="s">
        <v>35</v>
      </c>
      <c r="Q212" s="49" t="s">
        <v>35</v>
      </c>
      <c r="R212" s="1199" t="s">
        <v>35</v>
      </c>
      <c r="S212" s="49" t="s">
        <v>35</v>
      </c>
      <c r="T212" s="1199" t="s">
        <v>35</v>
      </c>
      <c r="U212" s="49" t="s">
        <v>35</v>
      </c>
      <c r="V212" s="1199" t="s">
        <v>35</v>
      </c>
      <c r="W212" s="62" t="s">
        <v>35</v>
      </c>
      <c r="X212" s="63" t="s">
        <v>35</v>
      </c>
      <c r="Y212" s="67" t="s">
        <v>35</v>
      </c>
      <c r="Z212" s="68" t="s">
        <v>35</v>
      </c>
      <c r="AA212" s="797" t="s">
        <v>35</v>
      </c>
      <c r="AB212" s="798" t="s">
        <v>35</v>
      </c>
      <c r="AC212" s="608">
        <v>646</v>
      </c>
      <c r="AD212" s="616">
        <v>186</v>
      </c>
      <c r="AE212" s="288"/>
      <c r="AF212" s="296"/>
      <c r="AG212" s="11" t="s">
        <v>87</v>
      </c>
      <c r="AH212" s="12" t="s">
        <v>377</v>
      </c>
      <c r="AI212" s="13" t="s">
        <v>5</v>
      </c>
      <c r="AJ212" s="14" t="s">
        <v>6</v>
      </c>
      <c r="AK212" s="15" t="s">
        <v>35</v>
      </c>
      <c r="AL212" s="92"/>
    </row>
    <row r="213" spans="1:38" x14ac:dyDescent="0.15">
      <c r="A213" s="1751"/>
      <c r="B213" s="310">
        <v>44472</v>
      </c>
      <c r="C213" s="1607" t="str">
        <f t="shared" ref="C213:C240" si="24">IF(B213="","",IF(WEEKDAY(B213)=1,"(日)",IF(WEEKDAY(B213)=2,"(月)",IF(WEEKDAY(B213)=3,"(火)",IF(WEEKDAY(B213)=4,"(水)",IF(WEEKDAY(B213)=5,"(木)",IF(WEEKDAY(B213)=6,"(金)","(土)")))))))</f>
        <v>(日)</v>
      </c>
      <c r="D213" s="627" t="s">
        <v>566</v>
      </c>
      <c r="E213" s="1493" t="s">
        <v>35</v>
      </c>
      <c r="F213" s="58">
        <v>22.7</v>
      </c>
      <c r="G213" s="22">
        <v>21.2</v>
      </c>
      <c r="H213" s="63">
        <v>21.1</v>
      </c>
      <c r="I213" s="62">
        <v>5.8</v>
      </c>
      <c r="J213" s="61">
        <v>1.8</v>
      </c>
      <c r="K213" s="22">
        <v>7.23</v>
      </c>
      <c r="L213" s="61">
        <v>7.4</v>
      </c>
      <c r="M213" s="62">
        <v>21.7</v>
      </c>
      <c r="N213" s="63">
        <v>19.5</v>
      </c>
      <c r="O213" s="49" t="s">
        <v>35</v>
      </c>
      <c r="P213" s="1199" t="s">
        <v>35</v>
      </c>
      <c r="Q213" s="49" t="s">
        <v>35</v>
      </c>
      <c r="R213" s="1199" t="s">
        <v>35</v>
      </c>
      <c r="S213" s="49" t="s">
        <v>35</v>
      </c>
      <c r="T213" s="1199" t="s">
        <v>35</v>
      </c>
      <c r="U213" s="49" t="s">
        <v>35</v>
      </c>
      <c r="V213" s="1199" t="s">
        <v>35</v>
      </c>
      <c r="W213" s="62" t="s">
        <v>35</v>
      </c>
      <c r="X213" s="63" t="s">
        <v>35</v>
      </c>
      <c r="Y213" s="67" t="s">
        <v>35</v>
      </c>
      <c r="Z213" s="68" t="s">
        <v>35</v>
      </c>
      <c r="AA213" s="797" t="s">
        <v>35</v>
      </c>
      <c r="AB213" s="798" t="s">
        <v>35</v>
      </c>
      <c r="AC213" s="608">
        <v>327</v>
      </c>
      <c r="AD213" s="616">
        <v>108</v>
      </c>
      <c r="AE213" s="288"/>
      <c r="AF213" s="296"/>
      <c r="AG213" s="5" t="s">
        <v>88</v>
      </c>
      <c r="AH213" s="16" t="s">
        <v>20</v>
      </c>
      <c r="AI213" s="30">
        <v>22</v>
      </c>
      <c r="AJ213" s="31">
        <v>22.2</v>
      </c>
      <c r="AK213" s="32" t="s">
        <v>35</v>
      </c>
      <c r="AL213" s="93"/>
    </row>
    <row r="214" spans="1:38" x14ac:dyDescent="0.15">
      <c r="A214" s="1751"/>
      <c r="B214" s="310">
        <v>44473</v>
      </c>
      <c r="C214" s="1607" t="str">
        <f t="shared" si="24"/>
        <v>(月)</v>
      </c>
      <c r="D214" s="627" t="s">
        <v>566</v>
      </c>
      <c r="E214" s="1493" t="s">
        <v>35</v>
      </c>
      <c r="F214" s="58">
        <v>23.9</v>
      </c>
      <c r="G214" s="22">
        <v>22.8</v>
      </c>
      <c r="H214" s="63">
        <v>22</v>
      </c>
      <c r="I214" s="62">
        <v>4.4000000000000004</v>
      </c>
      <c r="J214" s="61">
        <v>1.7</v>
      </c>
      <c r="K214" s="22">
        <v>7.31</v>
      </c>
      <c r="L214" s="61">
        <v>7.4</v>
      </c>
      <c r="M214" s="62">
        <v>22</v>
      </c>
      <c r="N214" s="63">
        <v>21.3</v>
      </c>
      <c r="O214" s="49" t="s">
        <v>35</v>
      </c>
      <c r="P214" s="1199">
        <v>43.9</v>
      </c>
      <c r="Q214" s="49" t="s">
        <v>35</v>
      </c>
      <c r="R214" s="1199">
        <v>72.099999999999994</v>
      </c>
      <c r="S214" s="49" t="s">
        <v>35</v>
      </c>
      <c r="T214" s="1199" t="s">
        <v>35</v>
      </c>
      <c r="U214" s="49" t="s">
        <v>35</v>
      </c>
      <c r="V214" s="1199" t="s">
        <v>35</v>
      </c>
      <c r="W214" s="62" t="s">
        <v>35</v>
      </c>
      <c r="X214" s="63">
        <v>15.2</v>
      </c>
      <c r="Y214" s="67" t="s">
        <v>35</v>
      </c>
      <c r="Z214" s="68">
        <v>148</v>
      </c>
      <c r="AA214" s="797" t="s">
        <v>35</v>
      </c>
      <c r="AB214" s="798">
        <v>0.12</v>
      </c>
      <c r="AC214" s="608">
        <v>292</v>
      </c>
      <c r="AD214" s="616">
        <v>86</v>
      </c>
      <c r="AE214" s="288"/>
      <c r="AF214" s="296"/>
      <c r="AG214" s="6" t="s">
        <v>378</v>
      </c>
      <c r="AH214" s="17" t="s">
        <v>379</v>
      </c>
      <c r="AI214" s="33">
        <v>2.2000000000000002</v>
      </c>
      <c r="AJ214" s="34">
        <v>1.9</v>
      </c>
      <c r="AK214" s="38" t="s">
        <v>35</v>
      </c>
      <c r="AL214" s="94"/>
    </row>
    <row r="215" spans="1:38" x14ac:dyDescent="0.15">
      <c r="A215" s="1751"/>
      <c r="B215" s="310">
        <v>44474</v>
      </c>
      <c r="C215" s="1607" t="str">
        <f t="shared" si="24"/>
        <v>(火)</v>
      </c>
      <c r="D215" s="627" t="s">
        <v>566</v>
      </c>
      <c r="E215" s="1493" t="s">
        <v>35</v>
      </c>
      <c r="F215" s="58">
        <v>25</v>
      </c>
      <c r="G215" s="22">
        <v>23.1</v>
      </c>
      <c r="H215" s="63">
        <v>23</v>
      </c>
      <c r="I215" s="62">
        <v>3.5</v>
      </c>
      <c r="J215" s="61">
        <v>1.7</v>
      </c>
      <c r="K215" s="22">
        <v>7.31</v>
      </c>
      <c r="L215" s="61">
        <v>7.44</v>
      </c>
      <c r="M215" s="62">
        <v>25.4</v>
      </c>
      <c r="N215" s="63">
        <v>23.5</v>
      </c>
      <c r="O215" s="49" t="s">
        <v>35</v>
      </c>
      <c r="P215" s="1199">
        <v>47.9</v>
      </c>
      <c r="Q215" s="49" t="s">
        <v>35</v>
      </c>
      <c r="R215" s="1199">
        <v>79</v>
      </c>
      <c r="S215" s="49" t="s">
        <v>35</v>
      </c>
      <c r="T215" s="1199" t="s">
        <v>35</v>
      </c>
      <c r="U215" s="49" t="s">
        <v>35</v>
      </c>
      <c r="V215" s="1199" t="s">
        <v>35</v>
      </c>
      <c r="W215" s="62" t="s">
        <v>35</v>
      </c>
      <c r="X215" s="63">
        <v>17.2</v>
      </c>
      <c r="Y215" s="67" t="s">
        <v>35</v>
      </c>
      <c r="Z215" s="68">
        <v>168</v>
      </c>
      <c r="AA215" s="797" t="s">
        <v>35</v>
      </c>
      <c r="AB215" s="798">
        <v>0.12</v>
      </c>
      <c r="AC215" s="608">
        <v>433</v>
      </c>
      <c r="AD215" s="616">
        <v>75</v>
      </c>
      <c r="AE215" s="288"/>
      <c r="AF215" s="296"/>
      <c r="AG215" s="6" t="s">
        <v>21</v>
      </c>
      <c r="AH215" s="17"/>
      <c r="AI215" s="33">
        <v>7.46</v>
      </c>
      <c r="AJ215" s="34">
        <v>7.59</v>
      </c>
      <c r="AK215" s="41" t="s">
        <v>35</v>
      </c>
      <c r="AL215" s="95"/>
    </row>
    <row r="216" spans="1:38" x14ac:dyDescent="0.15">
      <c r="A216" s="1751"/>
      <c r="B216" s="310">
        <v>44475</v>
      </c>
      <c r="C216" s="1607" t="str">
        <f t="shared" si="24"/>
        <v>(水)</v>
      </c>
      <c r="D216" s="627" t="s">
        <v>566</v>
      </c>
      <c r="E216" s="1493" t="s">
        <v>35</v>
      </c>
      <c r="F216" s="58">
        <v>24.6</v>
      </c>
      <c r="G216" s="22">
        <v>24</v>
      </c>
      <c r="H216" s="63">
        <v>23.9</v>
      </c>
      <c r="I216" s="62">
        <v>2.1</v>
      </c>
      <c r="J216" s="61">
        <v>1.1000000000000001</v>
      </c>
      <c r="K216" s="22">
        <v>7.49</v>
      </c>
      <c r="L216" s="61">
        <v>7.55</v>
      </c>
      <c r="M216" s="62">
        <v>25.3</v>
      </c>
      <c r="N216" s="63">
        <v>25.1</v>
      </c>
      <c r="O216" s="49" t="s">
        <v>35</v>
      </c>
      <c r="P216" s="1199">
        <v>49.4</v>
      </c>
      <c r="Q216" s="49" t="s">
        <v>35</v>
      </c>
      <c r="R216" s="1199">
        <v>84.2</v>
      </c>
      <c r="S216" s="49" t="s">
        <v>35</v>
      </c>
      <c r="T216" s="1199" t="s">
        <v>35</v>
      </c>
      <c r="U216" s="49" t="s">
        <v>35</v>
      </c>
      <c r="V216" s="1199" t="s">
        <v>35</v>
      </c>
      <c r="W216" s="62" t="s">
        <v>35</v>
      </c>
      <c r="X216" s="63">
        <v>17.5</v>
      </c>
      <c r="Y216" s="67" t="s">
        <v>35</v>
      </c>
      <c r="Z216" s="68">
        <v>176</v>
      </c>
      <c r="AA216" s="797" t="s">
        <v>35</v>
      </c>
      <c r="AB216" s="798">
        <v>0.1</v>
      </c>
      <c r="AC216" s="608" t="s">
        <v>35</v>
      </c>
      <c r="AD216" s="616">
        <v>71</v>
      </c>
      <c r="AE216" s="288"/>
      <c r="AF216" s="296"/>
      <c r="AG216" s="6" t="s">
        <v>356</v>
      </c>
      <c r="AH216" s="17" t="s">
        <v>22</v>
      </c>
      <c r="AI216" s="33">
        <v>27.1</v>
      </c>
      <c r="AJ216" s="34">
        <v>26.8</v>
      </c>
      <c r="AK216" s="35" t="s">
        <v>35</v>
      </c>
      <c r="AL216" s="96"/>
    </row>
    <row r="217" spans="1:38" x14ac:dyDescent="0.15">
      <c r="A217" s="1751"/>
      <c r="B217" s="310">
        <v>44476</v>
      </c>
      <c r="C217" s="1607" t="str">
        <f t="shared" si="24"/>
        <v>(木)</v>
      </c>
      <c r="D217" s="627" t="s">
        <v>522</v>
      </c>
      <c r="E217" s="1493" t="s">
        <v>35</v>
      </c>
      <c r="F217" s="58">
        <v>20.399999999999999</v>
      </c>
      <c r="G217" s="22">
        <v>23.6</v>
      </c>
      <c r="H217" s="63">
        <v>23.5</v>
      </c>
      <c r="I217" s="62">
        <v>2.7</v>
      </c>
      <c r="J217" s="61">
        <v>1.4</v>
      </c>
      <c r="K217" s="22">
        <v>7.48</v>
      </c>
      <c r="L217" s="61">
        <v>7.66</v>
      </c>
      <c r="M217" s="62">
        <v>26</v>
      </c>
      <c r="N217" s="63">
        <v>25.4</v>
      </c>
      <c r="O217" s="49" t="s">
        <v>35</v>
      </c>
      <c r="P217" s="1199">
        <v>51.3</v>
      </c>
      <c r="Q217" s="49" t="s">
        <v>35</v>
      </c>
      <c r="R217" s="1199">
        <v>86.6</v>
      </c>
      <c r="S217" s="49" t="s">
        <v>35</v>
      </c>
      <c r="T217" s="1199" t="s">
        <v>35</v>
      </c>
      <c r="U217" s="49" t="s">
        <v>35</v>
      </c>
      <c r="V217" s="1199" t="s">
        <v>35</v>
      </c>
      <c r="W217" s="62" t="s">
        <v>35</v>
      </c>
      <c r="X217" s="63">
        <v>17.399999999999999</v>
      </c>
      <c r="Y217" s="67" t="s">
        <v>35</v>
      </c>
      <c r="Z217" s="68">
        <v>182</v>
      </c>
      <c r="AA217" s="797" t="s">
        <v>35</v>
      </c>
      <c r="AB217" s="798">
        <v>0.09</v>
      </c>
      <c r="AC217" s="608" t="s">
        <v>35</v>
      </c>
      <c r="AD217" s="616">
        <v>66</v>
      </c>
      <c r="AE217" s="288"/>
      <c r="AF217" s="296"/>
      <c r="AG217" s="6" t="s">
        <v>380</v>
      </c>
      <c r="AH217" s="17" t="s">
        <v>23</v>
      </c>
      <c r="AI217" s="612">
        <v>53.4</v>
      </c>
      <c r="AJ217" s="613">
        <v>51.1</v>
      </c>
      <c r="AK217" s="35" t="s">
        <v>35</v>
      </c>
      <c r="AL217" s="96"/>
    </row>
    <row r="218" spans="1:38" x14ac:dyDescent="0.15">
      <c r="A218" s="1751"/>
      <c r="B218" s="310">
        <v>44477</v>
      </c>
      <c r="C218" s="1607" t="str">
        <f t="shared" si="24"/>
        <v>(金)</v>
      </c>
      <c r="D218" s="627" t="s">
        <v>566</v>
      </c>
      <c r="E218" s="1493" t="s">
        <v>35</v>
      </c>
      <c r="F218" s="58">
        <v>23.8</v>
      </c>
      <c r="G218" s="22">
        <v>23.5</v>
      </c>
      <c r="H218" s="63">
        <v>23.7</v>
      </c>
      <c r="I218" s="62">
        <v>3.1</v>
      </c>
      <c r="J218" s="61">
        <v>2</v>
      </c>
      <c r="K218" s="22">
        <v>7.53</v>
      </c>
      <c r="L218" s="61">
        <v>7.6</v>
      </c>
      <c r="M218" s="62">
        <v>26.6</v>
      </c>
      <c r="N218" s="63">
        <v>26.5</v>
      </c>
      <c r="O218" s="49" t="s">
        <v>35</v>
      </c>
      <c r="P218" s="1199">
        <v>51.8</v>
      </c>
      <c r="Q218" s="49" t="s">
        <v>35</v>
      </c>
      <c r="R218" s="1199">
        <v>88.6</v>
      </c>
      <c r="S218" s="49" t="s">
        <v>35</v>
      </c>
      <c r="T218" s="1199" t="s">
        <v>35</v>
      </c>
      <c r="U218" s="49" t="s">
        <v>35</v>
      </c>
      <c r="V218" s="1199" t="s">
        <v>35</v>
      </c>
      <c r="W218" s="62" t="s">
        <v>35</v>
      </c>
      <c r="X218" s="63">
        <v>18.5</v>
      </c>
      <c r="Y218" s="67" t="s">
        <v>35</v>
      </c>
      <c r="Z218" s="68">
        <v>180</v>
      </c>
      <c r="AA218" s="797" t="s">
        <v>35</v>
      </c>
      <c r="AB218" s="798">
        <v>0.08</v>
      </c>
      <c r="AC218" s="608" t="s">
        <v>35</v>
      </c>
      <c r="AD218" s="616">
        <v>67</v>
      </c>
      <c r="AE218" s="288"/>
      <c r="AF218" s="296"/>
      <c r="AG218" s="6" t="s">
        <v>360</v>
      </c>
      <c r="AH218" s="17" t="s">
        <v>23</v>
      </c>
      <c r="AI218" s="612">
        <v>89.2</v>
      </c>
      <c r="AJ218" s="613">
        <v>89.4</v>
      </c>
      <c r="AK218" s="35" t="s">
        <v>35</v>
      </c>
      <c r="AL218" s="96"/>
    </row>
    <row r="219" spans="1:38" x14ac:dyDescent="0.15">
      <c r="A219" s="1751"/>
      <c r="B219" s="310">
        <v>44478</v>
      </c>
      <c r="C219" s="1607" t="str">
        <f t="shared" si="24"/>
        <v>(土)</v>
      </c>
      <c r="D219" s="627" t="s">
        <v>522</v>
      </c>
      <c r="E219" s="1493">
        <v>1</v>
      </c>
      <c r="F219" s="58">
        <v>23.5</v>
      </c>
      <c r="G219" s="22">
        <v>23.6</v>
      </c>
      <c r="H219" s="63">
        <v>23.9</v>
      </c>
      <c r="I219" s="62">
        <v>2.8</v>
      </c>
      <c r="J219" s="61">
        <v>1.8</v>
      </c>
      <c r="K219" s="22">
        <v>7.5</v>
      </c>
      <c r="L219" s="61">
        <v>7.67</v>
      </c>
      <c r="M219" s="62">
        <v>27.1</v>
      </c>
      <c r="N219" s="63">
        <v>27.2</v>
      </c>
      <c r="O219" s="49" t="s">
        <v>35</v>
      </c>
      <c r="P219" s="1199" t="s">
        <v>35</v>
      </c>
      <c r="Q219" s="49" t="s">
        <v>35</v>
      </c>
      <c r="R219" s="1199" t="s">
        <v>35</v>
      </c>
      <c r="S219" s="49" t="s">
        <v>35</v>
      </c>
      <c r="T219" s="1199" t="s">
        <v>35</v>
      </c>
      <c r="U219" s="49" t="s">
        <v>35</v>
      </c>
      <c r="V219" s="1199" t="s">
        <v>35</v>
      </c>
      <c r="W219" s="62" t="s">
        <v>35</v>
      </c>
      <c r="X219" s="63" t="s">
        <v>35</v>
      </c>
      <c r="Y219" s="67" t="s">
        <v>35</v>
      </c>
      <c r="Z219" s="68" t="s">
        <v>35</v>
      </c>
      <c r="AA219" s="797" t="s">
        <v>35</v>
      </c>
      <c r="AB219" s="798" t="s">
        <v>35</v>
      </c>
      <c r="AC219" s="608" t="s">
        <v>35</v>
      </c>
      <c r="AD219" s="616">
        <v>62</v>
      </c>
      <c r="AE219" s="288"/>
      <c r="AF219" s="296"/>
      <c r="AG219" s="6" t="s">
        <v>361</v>
      </c>
      <c r="AH219" s="17" t="s">
        <v>23</v>
      </c>
      <c r="AI219" s="612">
        <v>64.900000000000006</v>
      </c>
      <c r="AJ219" s="613">
        <v>65.099999999999994</v>
      </c>
      <c r="AK219" s="35" t="s">
        <v>35</v>
      </c>
      <c r="AL219" s="96"/>
    </row>
    <row r="220" spans="1:38" x14ac:dyDescent="0.15">
      <c r="A220" s="1751"/>
      <c r="B220" s="310">
        <v>44479</v>
      </c>
      <c r="C220" s="1607" t="str">
        <f t="shared" si="24"/>
        <v>(日)</v>
      </c>
      <c r="D220" s="627" t="s">
        <v>522</v>
      </c>
      <c r="E220" s="1493" t="s">
        <v>35</v>
      </c>
      <c r="F220" s="58">
        <v>21.2</v>
      </c>
      <c r="G220" s="22">
        <v>23.3</v>
      </c>
      <c r="H220" s="63">
        <v>23.3</v>
      </c>
      <c r="I220" s="62">
        <v>3.6</v>
      </c>
      <c r="J220" s="61">
        <v>1.8</v>
      </c>
      <c r="K220" s="22">
        <v>7.6</v>
      </c>
      <c r="L220" s="61">
        <v>7.73</v>
      </c>
      <c r="M220" s="62">
        <v>26.9</v>
      </c>
      <c r="N220" s="63">
        <v>27.2</v>
      </c>
      <c r="O220" s="49" t="s">
        <v>35</v>
      </c>
      <c r="P220" s="1199" t="s">
        <v>35</v>
      </c>
      <c r="Q220" s="49" t="s">
        <v>35</v>
      </c>
      <c r="R220" s="1199" t="s">
        <v>35</v>
      </c>
      <c r="S220" s="49" t="s">
        <v>35</v>
      </c>
      <c r="T220" s="1199" t="s">
        <v>35</v>
      </c>
      <c r="U220" s="49" t="s">
        <v>35</v>
      </c>
      <c r="V220" s="1199" t="s">
        <v>35</v>
      </c>
      <c r="W220" s="62" t="s">
        <v>35</v>
      </c>
      <c r="X220" s="63" t="s">
        <v>35</v>
      </c>
      <c r="Y220" s="67" t="s">
        <v>35</v>
      </c>
      <c r="Z220" s="68" t="s">
        <v>35</v>
      </c>
      <c r="AA220" s="797" t="s">
        <v>35</v>
      </c>
      <c r="AB220" s="798" t="s">
        <v>35</v>
      </c>
      <c r="AC220" s="608" t="s">
        <v>35</v>
      </c>
      <c r="AD220" s="616">
        <v>62</v>
      </c>
      <c r="AE220" s="288"/>
      <c r="AF220" s="296"/>
      <c r="AG220" s="6" t="s">
        <v>362</v>
      </c>
      <c r="AH220" s="17" t="s">
        <v>23</v>
      </c>
      <c r="AI220" s="612">
        <v>24.3</v>
      </c>
      <c r="AJ220" s="613">
        <v>24.3</v>
      </c>
      <c r="AK220" s="35" t="s">
        <v>35</v>
      </c>
      <c r="AL220" s="96"/>
    </row>
    <row r="221" spans="1:38" x14ac:dyDescent="0.15">
      <c r="A221" s="1751"/>
      <c r="B221" s="310">
        <v>44480</v>
      </c>
      <c r="C221" s="1607" t="str">
        <f t="shared" si="24"/>
        <v>(月)</v>
      </c>
      <c r="D221" s="627" t="s">
        <v>566</v>
      </c>
      <c r="E221" s="1493" t="s">
        <v>35</v>
      </c>
      <c r="F221" s="58">
        <v>25.8</v>
      </c>
      <c r="G221" s="22">
        <v>23.7</v>
      </c>
      <c r="H221" s="63">
        <v>23.7</v>
      </c>
      <c r="I221" s="62">
        <v>3.3</v>
      </c>
      <c r="J221" s="61">
        <v>1.6</v>
      </c>
      <c r="K221" s="22">
        <v>7.57</v>
      </c>
      <c r="L221" s="61">
        <v>7.73</v>
      </c>
      <c r="M221" s="62">
        <v>27.2</v>
      </c>
      <c r="N221" s="63">
        <v>27.2</v>
      </c>
      <c r="O221" s="49" t="s">
        <v>35</v>
      </c>
      <c r="P221" s="1199">
        <v>51.5</v>
      </c>
      <c r="Q221" s="49" t="s">
        <v>35</v>
      </c>
      <c r="R221" s="1199">
        <v>89.4</v>
      </c>
      <c r="S221" s="49" t="s">
        <v>35</v>
      </c>
      <c r="T221" s="1199" t="s">
        <v>35</v>
      </c>
      <c r="U221" s="49" t="s">
        <v>35</v>
      </c>
      <c r="V221" s="1199" t="s">
        <v>35</v>
      </c>
      <c r="W221" s="62" t="s">
        <v>35</v>
      </c>
      <c r="X221" s="63">
        <v>20.6</v>
      </c>
      <c r="Y221" s="67" t="s">
        <v>35</v>
      </c>
      <c r="Z221" s="68">
        <v>185</v>
      </c>
      <c r="AA221" s="797" t="s">
        <v>35</v>
      </c>
      <c r="AB221" s="798">
        <v>0.08</v>
      </c>
      <c r="AC221" s="608" t="s">
        <v>35</v>
      </c>
      <c r="AD221" s="616">
        <v>58</v>
      </c>
      <c r="AE221" s="288"/>
      <c r="AF221" s="296"/>
      <c r="AG221" s="6" t="s">
        <v>381</v>
      </c>
      <c r="AH221" s="17" t="s">
        <v>23</v>
      </c>
      <c r="AI221" s="36">
        <v>20.399999999999999</v>
      </c>
      <c r="AJ221" s="37">
        <v>21.1</v>
      </c>
      <c r="AK221" s="38" t="s">
        <v>35</v>
      </c>
      <c r="AL221" s="94"/>
    </row>
    <row r="222" spans="1:38" x14ac:dyDescent="0.15">
      <c r="A222" s="1751"/>
      <c r="B222" s="310">
        <v>44481</v>
      </c>
      <c r="C222" s="1607" t="str">
        <f t="shared" si="24"/>
        <v>(火)</v>
      </c>
      <c r="D222" s="627" t="s">
        <v>522</v>
      </c>
      <c r="E222" s="1493" t="s">
        <v>35</v>
      </c>
      <c r="F222" s="58">
        <v>21.8</v>
      </c>
      <c r="G222" s="22">
        <v>23.6</v>
      </c>
      <c r="H222" s="63">
        <v>23.9</v>
      </c>
      <c r="I222" s="62">
        <v>4</v>
      </c>
      <c r="J222" s="61">
        <v>1.8</v>
      </c>
      <c r="K222" s="22">
        <v>7.65</v>
      </c>
      <c r="L222" s="61">
        <v>7.79</v>
      </c>
      <c r="M222" s="62">
        <v>26.2</v>
      </c>
      <c r="N222" s="63">
        <v>27.3</v>
      </c>
      <c r="O222" s="49" t="s">
        <v>35</v>
      </c>
      <c r="P222" s="1199">
        <v>52.2</v>
      </c>
      <c r="Q222" s="49" t="s">
        <v>35</v>
      </c>
      <c r="R222" s="1199">
        <v>88.8</v>
      </c>
      <c r="S222" s="49" t="s">
        <v>35</v>
      </c>
      <c r="T222" s="1199" t="s">
        <v>35</v>
      </c>
      <c r="U222" s="49" t="s">
        <v>35</v>
      </c>
      <c r="V222" s="1199" t="s">
        <v>35</v>
      </c>
      <c r="W222" s="62" t="s">
        <v>35</v>
      </c>
      <c r="X222" s="63">
        <v>21.5</v>
      </c>
      <c r="Y222" s="67" t="s">
        <v>35</v>
      </c>
      <c r="Z222" s="68">
        <v>188</v>
      </c>
      <c r="AA222" s="797" t="s">
        <v>35</v>
      </c>
      <c r="AB222" s="798">
        <v>7.0000000000000007E-2</v>
      </c>
      <c r="AC222" s="608" t="s">
        <v>35</v>
      </c>
      <c r="AD222" s="616">
        <v>56</v>
      </c>
      <c r="AE222" s="288"/>
      <c r="AF222" s="296"/>
      <c r="AG222" s="6" t="s">
        <v>382</v>
      </c>
      <c r="AH222" s="17" t="s">
        <v>23</v>
      </c>
      <c r="AI222" s="47">
        <v>192</v>
      </c>
      <c r="AJ222" s="48">
        <v>180</v>
      </c>
      <c r="AK222" s="24" t="s">
        <v>35</v>
      </c>
      <c r="AL222" s="25"/>
    </row>
    <row r="223" spans="1:38" x14ac:dyDescent="0.15">
      <c r="A223" s="1751"/>
      <c r="B223" s="310">
        <v>44482</v>
      </c>
      <c r="C223" s="1607" t="str">
        <f t="shared" si="24"/>
        <v>(水)</v>
      </c>
      <c r="D223" s="627" t="s">
        <v>579</v>
      </c>
      <c r="E223" s="1493">
        <v>7.5</v>
      </c>
      <c r="F223" s="58">
        <v>17.7</v>
      </c>
      <c r="G223" s="22">
        <v>22.5</v>
      </c>
      <c r="H223" s="63">
        <v>22.9</v>
      </c>
      <c r="I223" s="62">
        <v>2.6</v>
      </c>
      <c r="J223" s="61">
        <v>2.1</v>
      </c>
      <c r="K223" s="22">
        <v>7.54</v>
      </c>
      <c r="L223" s="61">
        <v>7.63</v>
      </c>
      <c r="M223" s="62">
        <v>26.6</v>
      </c>
      <c r="N223" s="63">
        <v>26.6</v>
      </c>
      <c r="O223" s="49" t="s">
        <v>35</v>
      </c>
      <c r="P223" s="1199">
        <v>51.2</v>
      </c>
      <c r="Q223" s="49" t="s">
        <v>35</v>
      </c>
      <c r="R223" s="1199">
        <v>88</v>
      </c>
      <c r="S223" s="49" t="s">
        <v>35</v>
      </c>
      <c r="T223" s="1199" t="s">
        <v>35</v>
      </c>
      <c r="U223" s="49" t="s">
        <v>35</v>
      </c>
      <c r="V223" s="1199" t="s">
        <v>35</v>
      </c>
      <c r="W223" s="62" t="s">
        <v>35</v>
      </c>
      <c r="X223" s="63">
        <v>20.9</v>
      </c>
      <c r="Y223" s="67" t="s">
        <v>35</v>
      </c>
      <c r="Z223" s="68">
        <v>186</v>
      </c>
      <c r="AA223" s="797" t="s">
        <v>35</v>
      </c>
      <c r="AB223" s="798">
        <v>0.1</v>
      </c>
      <c r="AC223" s="608">
        <v>256</v>
      </c>
      <c r="AD223" s="616">
        <v>47</v>
      </c>
      <c r="AE223" s="288"/>
      <c r="AF223" s="296"/>
      <c r="AG223" s="6" t="s">
        <v>383</v>
      </c>
      <c r="AH223" s="17" t="s">
        <v>23</v>
      </c>
      <c r="AI223" s="39">
        <v>0.08</v>
      </c>
      <c r="AJ223" s="40">
        <v>7.0000000000000007E-2</v>
      </c>
      <c r="AK223" s="41" t="s">
        <v>35</v>
      </c>
      <c r="AL223" s="95"/>
    </row>
    <row r="224" spans="1:38" x14ac:dyDescent="0.15">
      <c r="A224" s="1751"/>
      <c r="B224" s="310">
        <v>44483</v>
      </c>
      <c r="C224" s="1607" t="str">
        <f t="shared" si="24"/>
        <v>(木)</v>
      </c>
      <c r="D224" s="627" t="s">
        <v>522</v>
      </c>
      <c r="E224" s="1493" t="s">
        <v>35</v>
      </c>
      <c r="F224" s="58">
        <v>17.899999999999999</v>
      </c>
      <c r="G224" s="22">
        <v>22</v>
      </c>
      <c r="H224" s="63">
        <v>22.2</v>
      </c>
      <c r="I224" s="62">
        <v>2.2000000000000002</v>
      </c>
      <c r="J224" s="61">
        <v>1.9</v>
      </c>
      <c r="K224" s="22">
        <v>7.46</v>
      </c>
      <c r="L224" s="61">
        <v>7.59</v>
      </c>
      <c r="M224" s="62">
        <v>27.1</v>
      </c>
      <c r="N224" s="63">
        <v>26.8</v>
      </c>
      <c r="O224" s="49">
        <v>53.4</v>
      </c>
      <c r="P224" s="1199">
        <v>51.1</v>
      </c>
      <c r="Q224" s="49">
        <v>89.2</v>
      </c>
      <c r="R224" s="1199">
        <v>89.4</v>
      </c>
      <c r="S224" s="49">
        <v>64.900000000000006</v>
      </c>
      <c r="T224" s="1199">
        <v>65.099999999999994</v>
      </c>
      <c r="U224" s="49">
        <v>24.3</v>
      </c>
      <c r="V224" s="1199">
        <v>24.3</v>
      </c>
      <c r="W224" s="62">
        <v>20.399999999999999</v>
      </c>
      <c r="X224" s="63">
        <v>21.1</v>
      </c>
      <c r="Y224" s="67">
        <v>192</v>
      </c>
      <c r="Z224" s="68">
        <v>180</v>
      </c>
      <c r="AA224" s="797">
        <v>0.08</v>
      </c>
      <c r="AB224" s="798">
        <v>7.0000000000000007E-2</v>
      </c>
      <c r="AC224" s="608" t="s">
        <v>35</v>
      </c>
      <c r="AD224" s="616">
        <v>75</v>
      </c>
      <c r="AE224" s="288"/>
      <c r="AF224" s="296"/>
      <c r="AG224" s="6" t="s">
        <v>24</v>
      </c>
      <c r="AH224" s="17" t="s">
        <v>23</v>
      </c>
      <c r="AI224" s="22">
        <v>2.4</v>
      </c>
      <c r="AJ224" s="46">
        <v>2.2000000000000002</v>
      </c>
      <c r="AK224" s="35" t="s">
        <v>35</v>
      </c>
      <c r="AL224" s="95"/>
    </row>
    <row r="225" spans="1:38" x14ac:dyDescent="0.15">
      <c r="A225" s="1751"/>
      <c r="B225" s="310">
        <v>44484</v>
      </c>
      <c r="C225" s="1607" t="str">
        <f t="shared" si="24"/>
        <v>(金)</v>
      </c>
      <c r="D225" s="627" t="s">
        <v>522</v>
      </c>
      <c r="E225" s="1493" t="s">
        <v>35</v>
      </c>
      <c r="F225" s="58">
        <v>19.899999999999999</v>
      </c>
      <c r="G225" s="22">
        <v>21.4</v>
      </c>
      <c r="H225" s="63">
        <v>21.8</v>
      </c>
      <c r="I225" s="62">
        <v>1.9</v>
      </c>
      <c r="J225" s="61">
        <v>1.8</v>
      </c>
      <c r="K225" s="22">
        <v>7.51</v>
      </c>
      <c r="L225" s="61">
        <v>7.62</v>
      </c>
      <c r="M225" s="62">
        <v>25.2</v>
      </c>
      <c r="N225" s="63">
        <v>26.1</v>
      </c>
      <c r="O225" s="49" t="s">
        <v>35</v>
      </c>
      <c r="P225" s="1199">
        <v>50.8</v>
      </c>
      <c r="Q225" s="49" t="s">
        <v>35</v>
      </c>
      <c r="R225" s="1199">
        <v>86.2</v>
      </c>
      <c r="S225" s="49" t="s">
        <v>35</v>
      </c>
      <c r="T225" s="1199" t="s">
        <v>35</v>
      </c>
      <c r="U225" s="49" t="s">
        <v>35</v>
      </c>
      <c r="V225" s="1199" t="s">
        <v>35</v>
      </c>
      <c r="W225" s="62" t="s">
        <v>35</v>
      </c>
      <c r="X225" s="63">
        <v>19.8</v>
      </c>
      <c r="Y225" s="67" t="s">
        <v>35</v>
      </c>
      <c r="Z225" s="68">
        <v>176</v>
      </c>
      <c r="AA225" s="797" t="s">
        <v>35</v>
      </c>
      <c r="AB225" s="798">
        <v>0.1</v>
      </c>
      <c r="AC225" s="608" t="s">
        <v>35</v>
      </c>
      <c r="AD225" s="616">
        <v>70</v>
      </c>
      <c r="AE225" s="288"/>
      <c r="AF225" s="296"/>
      <c r="AG225" s="6" t="s">
        <v>25</v>
      </c>
      <c r="AH225" s="17" t="s">
        <v>23</v>
      </c>
      <c r="AI225" s="22">
        <v>0.5</v>
      </c>
      <c r="AJ225" s="46">
        <v>0.5</v>
      </c>
      <c r="AK225" s="35" t="s">
        <v>35</v>
      </c>
      <c r="AL225" s="95"/>
    </row>
    <row r="226" spans="1:38" x14ac:dyDescent="0.15">
      <c r="A226" s="1751"/>
      <c r="B226" s="310">
        <v>44485</v>
      </c>
      <c r="C226" s="1607" t="str">
        <f t="shared" si="24"/>
        <v>(土)</v>
      </c>
      <c r="D226" s="627" t="s">
        <v>579</v>
      </c>
      <c r="E226" s="1493">
        <v>0.5</v>
      </c>
      <c r="F226" s="58">
        <v>20.3</v>
      </c>
      <c r="G226" s="22">
        <v>21.5</v>
      </c>
      <c r="H226" s="63">
        <v>21.6</v>
      </c>
      <c r="I226" s="62">
        <v>2.5</v>
      </c>
      <c r="J226" s="61">
        <v>1.5</v>
      </c>
      <c r="K226" s="22">
        <v>7.51</v>
      </c>
      <c r="L226" s="61">
        <v>7.64</v>
      </c>
      <c r="M226" s="62">
        <v>25.7</v>
      </c>
      <c r="N226" s="63">
        <v>25.9</v>
      </c>
      <c r="O226" s="49" t="s">
        <v>35</v>
      </c>
      <c r="P226" s="1199" t="s">
        <v>35</v>
      </c>
      <c r="Q226" s="49" t="s">
        <v>35</v>
      </c>
      <c r="R226" s="1199" t="s">
        <v>35</v>
      </c>
      <c r="S226" s="49" t="s">
        <v>35</v>
      </c>
      <c r="T226" s="1199" t="s">
        <v>35</v>
      </c>
      <c r="U226" s="49" t="s">
        <v>35</v>
      </c>
      <c r="V226" s="1199" t="s">
        <v>35</v>
      </c>
      <c r="W226" s="62" t="s">
        <v>35</v>
      </c>
      <c r="X226" s="63" t="s">
        <v>35</v>
      </c>
      <c r="Y226" s="67" t="s">
        <v>35</v>
      </c>
      <c r="Z226" s="68" t="s">
        <v>35</v>
      </c>
      <c r="AA226" s="797" t="s">
        <v>35</v>
      </c>
      <c r="AB226" s="798" t="s">
        <v>35</v>
      </c>
      <c r="AC226" s="608" t="s">
        <v>35</v>
      </c>
      <c r="AD226" s="616">
        <v>56</v>
      </c>
      <c r="AE226" s="288"/>
      <c r="AF226" s="296"/>
      <c r="AG226" s="6" t="s">
        <v>384</v>
      </c>
      <c r="AH226" s="17" t="s">
        <v>23</v>
      </c>
      <c r="AI226" s="22">
        <v>7.2</v>
      </c>
      <c r="AJ226" s="46">
        <v>8.1</v>
      </c>
      <c r="AK226" s="35" t="s">
        <v>35</v>
      </c>
      <c r="AL226" s="95"/>
    </row>
    <row r="227" spans="1:38" x14ac:dyDescent="0.15">
      <c r="A227" s="1751"/>
      <c r="B227" s="310">
        <v>44486</v>
      </c>
      <c r="C227" s="1607" t="str">
        <f t="shared" si="24"/>
        <v>(日)</v>
      </c>
      <c r="D227" s="627" t="s">
        <v>579</v>
      </c>
      <c r="E227" s="1493">
        <v>20</v>
      </c>
      <c r="F227" s="58">
        <v>17.7</v>
      </c>
      <c r="G227" s="22">
        <v>20.9</v>
      </c>
      <c r="H227" s="63">
        <v>21.3</v>
      </c>
      <c r="I227" s="62">
        <v>3</v>
      </c>
      <c r="J227" s="61">
        <v>1.5</v>
      </c>
      <c r="K227" s="22">
        <v>7.42</v>
      </c>
      <c r="L227" s="61">
        <v>7.6</v>
      </c>
      <c r="M227" s="62">
        <v>27</v>
      </c>
      <c r="N227" s="63">
        <v>26.2</v>
      </c>
      <c r="O227" s="49" t="s">
        <v>35</v>
      </c>
      <c r="P227" s="1199" t="s">
        <v>35</v>
      </c>
      <c r="Q227" s="49" t="s">
        <v>35</v>
      </c>
      <c r="R227" s="1199" t="s">
        <v>35</v>
      </c>
      <c r="S227" s="49" t="s">
        <v>35</v>
      </c>
      <c r="T227" s="1199" t="s">
        <v>35</v>
      </c>
      <c r="U227" s="49" t="s">
        <v>35</v>
      </c>
      <c r="V227" s="1199" t="s">
        <v>35</v>
      </c>
      <c r="W227" s="62" t="s">
        <v>35</v>
      </c>
      <c r="X227" s="63" t="s">
        <v>35</v>
      </c>
      <c r="Y227" s="67" t="s">
        <v>35</v>
      </c>
      <c r="Z227" s="68" t="s">
        <v>35</v>
      </c>
      <c r="AA227" s="797" t="s">
        <v>35</v>
      </c>
      <c r="AB227" s="798" t="s">
        <v>35</v>
      </c>
      <c r="AC227" s="608" t="s">
        <v>35</v>
      </c>
      <c r="AD227" s="616">
        <v>50</v>
      </c>
      <c r="AE227" s="288"/>
      <c r="AF227" s="296"/>
      <c r="AG227" s="6" t="s">
        <v>385</v>
      </c>
      <c r="AH227" s="17" t="s">
        <v>23</v>
      </c>
      <c r="AI227" s="23">
        <v>8.9999999999999993E-3</v>
      </c>
      <c r="AJ227" s="43">
        <v>1.4E-2</v>
      </c>
      <c r="AK227" s="45" t="s">
        <v>35</v>
      </c>
      <c r="AL227" s="97"/>
    </row>
    <row r="228" spans="1:38" x14ac:dyDescent="0.15">
      <c r="A228" s="1751"/>
      <c r="B228" s="310">
        <v>44487</v>
      </c>
      <c r="C228" s="1607" t="str">
        <f t="shared" si="24"/>
        <v>(月)</v>
      </c>
      <c r="D228" s="627" t="s">
        <v>566</v>
      </c>
      <c r="E228" s="1493" t="s">
        <v>35</v>
      </c>
      <c r="F228" s="58">
        <v>14.3</v>
      </c>
      <c r="G228" s="22">
        <v>19.7</v>
      </c>
      <c r="H228" s="63">
        <v>20.2</v>
      </c>
      <c r="I228" s="62">
        <v>3.9</v>
      </c>
      <c r="J228" s="61">
        <v>1.7</v>
      </c>
      <c r="K228" s="22">
        <v>7.48</v>
      </c>
      <c r="L228" s="61">
        <v>7.58</v>
      </c>
      <c r="M228" s="62">
        <v>24.4</v>
      </c>
      <c r="N228" s="63">
        <v>25.6</v>
      </c>
      <c r="O228" s="49" t="s">
        <v>35</v>
      </c>
      <c r="P228" s="1199">
        <v>47.7</v>
      </c>
      <c r="Q228" s="49" t="s">
        <v>35</v>
      </c>
      <c r="R228" s="1199">
        <v>84.8</v>
      </c>
      <c r="S228" s="49" t="s">
        <v>35</v>
      </c>
      <c r="T228" s="1199" t="s">
        <v>35</v>
      </c>
      <c r="U228" s="49" t="s">
        <v>35</v>
      </c>
      <c r="V228" s="1199" t="s">
        <v>35</v>
      </c>
      <c r="W228" s="62" t="s">
        <v>35</v>
      </c>
      <c r="X228" s="63">
        <v>20.9</v>
      </c>
      <c r="Y228" s="67" t="s">
        <v>35</v>
      </c>
      <c r="Z228" s="68">
        <v>176</v>
      </c>
      <c r="AA228" s="797" t="s">
        <v>35</v>
      </c>
      <c r="AB228" s="798">
        <v>0.1</v>
      </c>
      <c r="AC228" s="608">
        <v>177</v>
      </c>
      <c r="AD228" s="616">
        <v>58</v>
      </c>
      <c r="AE228" s="288"/>
      <c r="AF228" s="296"/>
      <c r="AG228" s="6" t="s">
        <v>26</v>
      </c>
      <c r="AH228" s="17" t="s">
        <v>23</v>
      </c>
      <c r="AI228" s="23">
        <v>0.04</v>
      </c>
      <c r="AJ228" s="43">
        <v>0.04</v>
      </c>
      <c r="AK228" s="41" t="s">
        <v>35</v>
      </c>
      <c r="AL228" s="95"/>
    </row>
    <row r="229" spans="1:38" x14ac:dyDescent="0.15">
      <c r="A229" s="1751"/>
      <c r="B229" s="310">
        <v>44488</v>
      </c>
      <c r="C229" s="1607" t="str">
        <f t="shared" si="24"/>
        <v>(火)</v>
      </c>
      <c r="D229" s="627" t="s">
        <v>579</v>
      </c>
      <c r="E229" s="1493">
        <v>8</v>
      </c>
      <c r="F229" s="58">
        <v>12.9</v>
      </c>
      <c r="G229" s="22">
        <v>19</v>
      </c>
      <c r="H229" s="63">
        <v>19.399999999999999</v>
      </c>
      <c r="I229" s="62">
        <v>2.9</v>
      </c>
      <c r="J229" s="61">
        <v>1.6</v>
      </c>
      <c r="K229" s="22">
        <v>7.52</v>
      </c>
      <c r="L229" s="61">
        <v>7.59</v>
      </c>
      <c r="M229" s="62">
        <v>24</v>
      </c>
      <c r="N229" s="63">
        <v>24.8</v>
      </c>
      <c r="O229" s="49" t="s">
        <v>35</v>
      </c>
      <c r="P229" s="1199">
        <v>49.9</v>
      </c>
      <c r="Q229" s="49" t="s">
        <v>35</v>
      </c>
      <c r="R229" s="1199">
        <v>82.8</v>
      </c>
      <c r="S229" s="49" t="s">
        <v>35</v>
      </c>
      <c r="T229" s="1199" t="s">
        <v>35</v>
      </c>
      <c r="U229" s="49" t="s">
        <v>35</v>
      </c>
      <c r="V229" s="1199" t="s">
        <v>35</v>
      </c>
      <c r="W229" s="62" t="s">
        <v>35</v>
      </c>
      <c r="X229" s="63">
        <v>19.3</v>
      </c>
      <c r="Y229" s="67" t="s">
        <v>35</v>
      </c>
      <c r="Z229" s="68">
        <v>172</v>
      </c>
      <c r="AA229" s="797" t="s">
        <v>35</v>
      </c>
      <c r="AB229" s="798">
        <v>0.1</v>
      </c>
      <c r="AC229" s="608" t="s">
        <v>35</v>
      </c>
      <c r="AD229" s="616">
        <v>55</v>
      </c>
      <c r="AE229" s="288"/>
      <c r="AF229" s="296"/>
      <c r="AG229" s="6" t="s">
        <v>91</v>
      </c>
      <c r="AH229" s="17" t="s">
        <v>23</v>
      </c>
      <c r="AI229" s="23">
        <v>2.5</v>
      </c>
      <c r="AJ229" s="43">
        <v>2.4900000000000002</v>
      </c>
      <c r="AK229" s="41" t="s">
        <v>35</v>
      </c>
      <c r="AL229" s="95"/>
    </row>
    <row r="230" spans="1:38" x14ac:dyDescent="0.15">
      <c r="A230" s="1751"/>
      <c r="B230" s="310">
        <v>44489</v>
      </c>
      <c r="C230" s="1607" t="str">
        <f t="shared" si="24"/>
        <v>(水)</v>
      </c>
      <c r="D230" s="627" t="s">
        <v>566</v>
      </c>
      <c r="E230" s="1493">
        <v>0.5</v>
      </c>
      <c r="F230" s="58">
        <v>17.2</v>
      </c>
      <c r="G230" s="22">
        <v>18.2</v>
      </c>
      <c r="H230" s="63">
        <v>18.600000000000001</v>
      </c>
      <c r="I230" s="62">
        <v>2.7</v>
      </c>
      <c r="J230" s="61">
        <v>1.6</v>
      </c>
      <c r="K230" s="22">
        <v>7.53</v>
      </c>
      <c r="L230" s="61">
        <v>7.58</v>
      </c>
      <c r="M230" s="62">
        <v>24.2</v>
      </c>
      <c r="N230" s="63">
        <v>24.4</v>
      </c>
      <c r="O230" s="49" t="s">
        <v>35</v>
      </c>
      <c r="P230" s="1199">
        <v>50.2</v>
      </c>
      <c r="Q230" s="49" t="s">
        <v>35</v>
      </c>
      <c r="R230" s="1199">
        <v>81.400000000000006</v>
      </c>
      <c r="S230" s="49" t="s">
        <v>35</v>
      </c>
      <c r="T230" s="1199" t="s">
        <v>35</v>
      </c>
      <c r="U230" s="49" t="s">
        <v>35</v>
      </c>
      <c r="V230" s="1199" t="s">
        <v>35</v>
      </c>
      <c r="W230" s="62" t="s">
        <v>35</v>
      </c>
      <c r="X230" s="63">
        <v>18.7</v>
      </c>
      <c r="Y230" s="67" t="s">
        <v>35</v>
      </c>
      <c r="Z230" s="68">
        <v>162</v>
      </c>
      <c r="AA230" s="797" t="s">
        <v>35</v>
      </c>
      <c r="AB230" s="798">
        <v>0.1</v>
      </c>
      <c r="AC230" s="608">
        <v>133</v>
      </c>
      <c r="AD230" s="616">
        <v>47</v>
      </c>
      <c r="AE230" s="288"/>
      <c r="AF230" s="296"/>
      <c r="AG230" s="6" t="s">
        <v>371</v>
      </c>
      <c r="AH230" s="17" t="s">
        <v>23</v>
      </c>
      <c r="AI230" s="450">
        <v>9.0999999999999998E-2</v>
      </c>
      <c r="AJ230" s="203">
        <v>8.6999999999999994E-2</v>
      </c>
      <c r="AK230" s="45" t="s">
        <v>35</v>
      </c>
      <c r="AL230" s="97"/>
    </row>
    <row r="231" spans="1:38" x14ac:dyDescent="0.15">
      <c r="A231" s="1751"/>
      <c r="B231" s="310">
        <v>44490</v>
      </c>
      <c r="C231" s="1607" t="str">
        <f t="shared" si="24"/>
        <v>(木)</v>
      </c>
      <c r="D231" s="627" t="s">
        <v>566</v>
      </c>
      <c r="E231" s="1493" t="s">
        <v>35</v>
      </c>
      <c r="F231" s="58">
        <v>15.9</v>
      </c>
      <c r="G231" s="22">
        <v>17</v>
      </c>
      <c r="H231" s="63">
        <v>17.600000000000001</v>
      </c>
      <c r="I231" s="62">
        <v>2.5</v>
      </c>
      <c r="J231" s="61">
        <v>1.3</v>
      </c>
      <c r="K231" s="22">
        <v>7.56</v>
      </c>
      <c r="L231" s="61">
        <v>7.65</v>
      </c>
      <c r="M231" s="62">
        <v>25.5</v>
      </c>
      <c r="N231" s="63">
        <v>25.1</v>
      </c>
      <c r="O231" s="49" t="s">
        <v>35</v>
      </c>
      <c r="P231" s="1199">
        <v>50.9</v>
      </c>
      <c r="Q231" s="49" t="s">
        <v>35</v>
      </c>
      <c r="R231" s="1199">
        <v>83.4</v>
      </c>
      <c r="S231" s="49" t="s">
        <v>35</v>
      </c>
      <c r="T231" s="1199" t="s">
        <v>35</v>
      </c>
      <c r="U231" s="49" t="s">
        <v>35</v>
      </c>
      <c r="V231" s="1199" t="s">
        <v>35</v>
      </c>
      <c r="W231" s="62" t="s">
        <v>35</v>
      </c>
      <c r="X231" s="63">
        <v>18.7</v>
      </c>
      <c r="Y231" s="67" t="s">
        <v>35</v>
      </c>
      <c r="Z231" s="68">
        <v>171</v>
      </c>
      <c r="AA231" s="797" t="s">
        <v>35</v>
      </c>
      <c r="AB231" s="798">
        <v>0.1</v>
      </c>
      <c r="AC231" s="608" t="s">
        <v>35</v>
      </c>
      <c r="AD231" s="616">
        <v>47</v>
      </c>
      <c r="AE231" s="288"/>
      <c r="AF231" s="296"/>
      <c r="AG231" s="6" t="s">
        <v>386</v>
      </c>
      <c r="AH231" s="17" t="s">
        <v>23</v>
      </c>
      <c r="AI231" s="610" t="s">
        <v>590</v>
      </c>
      <c r="AJ231" s="611" t="s">
        <v>590</v>
      </c>
      <c r="AK231" s="41" t="s">
        <v>35</v>
      </c>
      <c r="AL231" s="95"/>
    </row>
    <row r="232" spans="1:38" x14ac:dyDescent="0.15">
      <c r="A232" s="1751"/>
      <c r="B232" s="310">
        <v>44491</v>
      </c>
      <c r="C232" s="1607" t="str">
        <f t="shared" si="24"/>
        <v>(金)</v>
      </c>
      <c r="D232" s="627" t="s">
        <v>579</v>
      </c>
      <c r="E232" s="1493">
        <v>7</v>
      </c>
      <c r="F232" s="58">
        <v>11.6</v>
      </c>
      <c r="G232" s="22">
        <v>16.8</v>
      </c>
      <c r="H232" s="63">
        <v>17.100000000000001</v>
      </c>
      <c r="I232" s="62">
        <v>2.2000000000000002</v>
      </c>
      <c r="J232" s="61">
        <v>1.5</v>
      </c>
      <c r="K232" s="22">
        <v>7.54</v>
      </c>
      <c r="L232" s="61">
        <v>7.66</v>
      </c>
      <c r="M232" s="62">
        <v>25.6</v>
      </c>
      <c r="N232" s="63">
        <v>25.6</v>
      </c>
      <c r="O232" s="49" t="s">
        <v>35</v>
      </c>
      <c r="P232" s="1199">
        <v>51.6</v>
      </c>
      <c r="Q232" s="49" t="s">
        <v>35</v>
      </c>
      <c r="R232" s="1199">
        <v>86.2</v>
      </c>
      <c r="S232" s="49" t="s">
        <v>35</v>
      </c>
      <c r="T232" s="1199" t="s">
        <v>35</v>
      </c>
      <c r="U232" s="49" t="s">
        <v>35</v>
      </c>
      <c r="V232" s="1199" t="s">
        <v>35</v>
      </c>
      <c r="W232" s="62" t="s">
        <v>35</v>
      </c>
      <c r="X232" s="63">
        <v>20.5</v>
      </c>
      <c r="Y232" s="67" t="s">
        <v>35</v>
      </c>
      <c r="Z232" s="68">
        <v>172</v>
      </c>
      <c r="AA232" s="797" t="s">
        <v>35</v>
      </c>
      <c r="AB232" s="798">
        <v>0.1</v>
      </c>
      <c r="AC232" s="608" t="s">
        <v>35</v>
      </c>
      <c r="AD232" s="616">
        <v>57</v>
      </c>
      <c r="AE232" s="288"/>
      <c r="AF232" s="296"/>
      <c r="AG232" s="6" t="s">
        <v>92</v>
      </c>
      <c r="AH232" s="17" t="s">
        <v>23</v>
      </c>
      <c r="AI232" s="22">
        <v>34.299999999999997</v>
      </c>
      <c r="AJ232" s="46">
        <v>33.6</v>
      </c>
      <c r="AK232" s="35" t="s">
        <v>35</v>
      </c>
      <c r="AL232" s="96"/>
    </row>
    <row r="233" spans="1:38" x14ac:dyDescent="0.15">
      <c r="A233" s="1751"/>
      <c r="B233" s="310">
        <v>44492</v>
      </c>
      <c r="C233" s="1607" t="str">
        <f t="shared" si="24"/>
        <v>(土)</v>
      </c>
      <c r="D233" s="627" t="s">
        <v>566</v>
      </c>
      <c r="E233" s="1493" t="s">
        <v>35</v>
      </c>
      <c r="F233" s="58">
        <v>14.6</v>
      </c>
      <c r="G233" s="22">
        <v>15.9</v>
      </c>
      <c r="H233" s="63">
        <v>16.3</v>
      </c>
      <c r="I233" s="62">
        <v>2</v>
      </c>
      <c r="J233" s="61">
        <v>1.7</v>
      </c>
      <c r="K233" s="22">
        <v>7.62</v>
      </c>
      <c r="L233" s="61">
        <v>7.68</v>
      </c>
      <c r="M233" s="62">
        <v>26.1</v>
      </c>
      <c r="N233" s="63">
        <v>26.1</v>
      </c>
      <c r="O233" s="49" t="s">
        <v>35</v>
      </c>
      <c r="P233" s="1199" t="s">
        <v>35</v>
      </c>
      <c r="Q233" s="49" t="s">
        <v>35</v>
      </c>
      <c r="R233" s="1199" t="s">
        <v>35</v>
      </c>
      <c r="S233" s="49" t="s">
        <v>35</v>
      </c>
      <c r="T233" s="1199" t="s">
        <v>35</v>
      </c>
      <c r="U233" s="49" t="s">
        <v>35</v>
      </c>
      <c r="V233" s="1199" t="s">
        <v>35</v>
      </c>
      <c r="W233" s="62" t="s">
        <v>35</v>
      </c>
      <c r="X233" s="63" t="s">
        <v>35</v>
      </c>
      <c r="Y233" s="67" t="s">
        <v>35</v>
      </c>
      <c r="Z233" s="68" t="s">
        <v>35</v>
      </c>
      <c r="AA233" s="797" t="s">
        <v>35</v>
      </c>
      <c r="AB233" s="798" t="s">
        <v>35</v>
      </c>
      <c r="AC233" s="608" t="s">
        <v>35</v>
      </c>
      <c r="AD233" s="616">
        <v>56</v>
      </c>
      <c r="AE233" s="288"/>
      <c r="AF233" s="296"/>
      <c r="AG233" s="6" t="s">
        <v>27</v>
      </c>
      <c r="AH233" s="17" t="s">
        <v>23</v>
      </c>
      <c r="AI233" s="22">
        <v>25.6</v>
      </c>
      <c r="AJ233" s="46">
        <v>23.9</v>
      </c>
      <c r="AK233" s="35" t="s">
        <v>35</v>
      </c>
      <c r="AL233" s="96"/>
    </row>
    <row r="234" spans="1:38" x14ac:dyDescent="0.15">
      <c r="A234" s="1751"/>
      <c r="B234" s="310">
        <v>44493</v>
      </c>
      <c r="C234" s="1607" t="str">
        <f t="shared" si="24"/>
        <v>(日)</v>
      </c>
      <c r="D234" s="627" t="s">
        <v>566</v>
      </c>
      <c r="E234" s="1493" t="s">
        <v>35</v>
      </c>
      <c r="F234" s="58">
        <v>14.5</v>
      </c>
      <c r="G234" s="22">
        <v>15.4</v>
      </c>
      <c r="H234" s="63">
        <v>15.8</v>
      </c>
      <c r="I234" s="62">
        <v>4</v>
      </c>
      <c r="J234" s="61">
        <v>1.5</v>
      </c>
      <c r="K234" s="22">
        <v>7.58</v>
      </c>
      <c r="L234" s="61">
        <v>7.71</v>
      </c>
      <c r="M234" s="62">
        <v>26.4</v>
      </c>
      <c r="N234" s="63">
        <v>26.7</v>
      </c>
      <c r="O234" s="49" t="s">
        <v>35</v>
      </c>
      <c r="P234" s="1199" t="s">
        <v>35</v>
      </c>
      <c r="Q234" s="49" t="s">
        <v>35</v>
      </c>
      <c r="R234" s="1199" t="s">
        <v>35</v>
      </c>
      <c r="S234" s="49" t="s">
        <v>35</v>
      </c>
      <c r="T234" s="1199" t="s">
        <v>35</v>
      </c>
      <c r="U234" s="49" t="s">
        <v>35</v>
      </c>
      <c r="V234" s="1199" t="s">
        <v>35</v>
      </c>
      <c r="W234" s="62" t="s">
        <v>35</v>
      </c>
      <c r="X234" s="63" t="s">
        <v>35</v>
      </c>
      <c r="Y234" s="67" t="s">
        <v>35</v>
      </c>
      <c r="Z234" s="68" t="s">
        <v>35</v>
      </c>
      <c r="AA234" s="797" t="s">
        <v>35</v>
      </c>
      <c r="AB234" s="798" t="s">
        <v>35</v>
      </c>
      <c r="AC234" s="608">
        <v>62</v>
      </c>
      <c r="AD234" s="616">
        <v>50</v>
      </c>
      <c r="AE234" s="288"/>
      <c r="AF234" s="296"/>
      <c r="AG234" s="6" t="s">
        <v>374</v>
      </c>
      <c r="AH234" s="17" t="s">
        <v>379</v>
      </c>
      <c r="AI234" s="22">
        <v>3.6</v>
      </c>
      <c r="AJ234" s="46">
        <v>4</v>
      </c>
      <c r="AK234" s="42" t="s">
        <v>35</v>
      </c>
      <c r="AL234" s="98"/>
    </row>
    <row r="235" spans="1:38" x14ac:dyDescent="0.15">
      <c r="A235" s="1751"/>
      <c r="B235" s="310">
        <v>44494</v>
      </c>
      <c r="C235" s="1607" t="str">
        <f t="shared" si="24"/>
        <v>(月)</v>
      </c>
      <c r="D235" s="627" t="s">
        <v>522</v>
      </c>
      <c r="E235" s="1493">
        <v>9.5</v>
      </c>
      <c r="F235" s="58">
        <v>15</v>
      </c>
      <c r="G235" s="22">
        <v>15.5</v>
      </c>
      <c r="H235" s="63">
        <v>15.7</v>
      </c>
      <c r="I235" s="62">
        <v>2.8</v>
      </c>
      <c r="J235" s="61">
        <v>1.4</v>
      </c>
      <c r="K235" s="22">
        <v>7.65</v>
      </c>
      <c r="L235" s="61">
        <v>7.71</v>
      </c>
      <c r="M235" s="62">
        <v>27</v>
      </c>
      <c r="N235" s="63">
        <v>27</v>
      </c>
      <c r="O235" s="49" t="s">
        <v>35</v>
      </c>
      <c r="P235" s="1199">
        <v>53</v>
      </c>
      <c r="Q235" s="49" t="s">
        <v>35</v>
      </c>
      <c r="R235" s="1199">
        <v>90.2</v>
      </c>
      <c r="S235" s="49" t="s">
        <v>35</v>
      </c>
      <c r="T235" s="1199" t="s">
        <v>35</v>
      </c>
      <c r="U235" s="49" t="s">
        <v>35</v>
      </c>
      <c r="V235" s="1199" t="s">
        <v>35</v>
      </c>
      <c r="W235" s="62" t="s">
        <v>35</v>
      </c>
      <c r="X235" s="63">
        <v>22.9</v>
      </c>
      <c r="Y235" s="67" t="s">
        <v>35</v>
      </c>
      <c r="Z235" s="68">
        <v>180</v>
      </c>
      <c r="AA235" s="797" t="s">
        <v>35</v>
      </c>
      <c r="AB235" s="798">
        <v>0.09</v>
      </c>
      <c r="AC235" s="608" t="s">
        <v>35</v>
      </c>
      <c r="AD235" s="616">
        <v>46</v>
      </c>
      <c r="AE235" s="288"/>
      <c r="AF235" s="296"/>
      <c r="AG235" s="6" t="s">
        <v>387</v>
      </c>
      <c r="AH235" s="17" t="s">
        <v>23</v>
      </c>
      <c r="AI235" s="49">
        <v>3.6</v>
      </c>
      <c r="AJ235" s="50">
        <v>4.5999999999999996</v>
      </c>
      <c r="AK235" s="42" t="s">
        <v>35</v>
      </c>
      <c r="AL235" s="98"/>
    </row>
    <row r="236" spans="1:38" x14ac:dyDescent="0.15">
      <c r="A236" s="1751"/>
      <c r="B236" s="310">
        <v>44495</v>
      </c>
      <c r="C236" s="1607" t="str">
        <f t="shared" si="24"/>
        <v>(火)</v>
      </c>
      <c r="D236" s="627" t="s">
        <v>522</v>
      </c>
      <c r="E236" s="1493">
        <v>28.5</v>
      </c>
      <c r="F236" s="58">
        <v>13.6</v>
      </c>
      <c r="G236" s="22">
        <v>15.3</v>
      </c>
      <c r="H236" s="63">
        <v>15.6</v>
      </c>
      <c r="I236" s="62">
        <v>3.8</v>
      </c>
      <c r="J236" s="61">
        <v>1.6</v>
      </c>
      <c r="K236" s="22">
        <v>7.63</v>
      </c>
      <c r="L236" s="61">
        <v>7.69</v>
      </c>
      <c r="M236" s="62">
        <v>26.2</v>
      </c>
      <c r="N236" s="63">
        <v>27.2</v>
      </c>
      <c r="O236" s="49" t="s">
        <v>35</v>
      </c>
      <c r="P236" s="1199">
        <v>52.6</v>
      </c>
      <c r="Q236" s="49" t="s">
        <v>35</v>
      </c>
      <c r="R236" s="1199">
        <v>91</v>
      </c>
      <c r="S236" s="49" t="s">
        <v>35</v>
      </c>
      <c r="T236" s="1199" t="s">
        <v>35</v>
      </c>
      <c r="U236" s="49" t="s">
        <v>35</v>
      </c>
      <c r="V236" s="1199" t="s">
        <v>35</v>
      </c>
      <c r="W236" s="62" t="s">
        <v>35</v>
      </c>
      <c r="X236" s="63">
        <v>23.4</v>
      </c>
      <c r="Y236" s="67" t="s">
        <v>35</v>
      </c>
      <c r="Z236" s="68">
        <v>186</v>
      </c>
      <c r="AA236" s="797" t="s">
        <v>35</v>
      </c>
      <c r="AB236" s="798">
        <v>0.1</v>
      </c>
      <c r="AC236" s="608" t="s">
        <v>35</v>
      </c>
      <c r="AD236" s="616">
        <v>50</v>
      </c>
      <c r="AE236" s="288"/>
      <c r="AF236" s="296"/>
      <c r="AG236" s="18"/>
      <c r="AH236" s="8"/>
      <c r="AI236" s="19"/>
      <c r="AJ236" s="7"/>
      <c r="AK236" s="7"/>
      <c r="AL236" s="8"/>
    </row>
    <row r="237" spans="1:38" x14ac:dyDescent="0.15">
      <c r="A237" s="1751"/>
      <c r="B237" s="310">
        <v>44496</v>
      </c>
      <c r="C237" s="1607" t="str">
        <f t="shared" si="24"/>
        <v>(水)</v>
      </c>
      <c r="D237" s="627" t="s">
        <v>522</v>
      </c>
      <c r="E237" s="1493">
        <v>1</v>
      </c>
      <c r="F237" s="58">
        <v>14.2</v>
      </c>
      <c r="G237" s="22">
        <v>15.5</v>
      </c>
      <c r="H237" s="63">
        <v>15.7</v>
      </c>
      <c r="I237" s="62">
        <v>3.2</v>
      </c>
      <c r="J237" s="61">
        <v>1.4</v>
      </c>
      <c r="K237" s="22">
        <v>7.55</v>
      </c>
      <c r="L237" s="61">
        <v>7.65</v>
      </c>
      <c r="M237" s="62">
        <v>24.5</v>
      </c>
      <c r="N237" s="63">
        <v>25.6</v>
      </c>
      <c r="O237" s="49" t="s">
        <v>35</v>
      </c>
      <c r="P237" s="1199">
        <v>51.7</v>
      </c>
      <c r="Q237" s="49" t="s">
        <v>35</v>
      </c>
      <c r="R237" s="1199">
        <v>86.2</v>
      </c>
      <c r="S237" s="49" t="s">
        <v>35</v>
      </c>
      <c r="T237" s="1199" t="s">
        <v>35</v>
      </c>
      <c r="U237" s="49" t="s">
        <v>35</v>
      </c>
      <c r="V237" s="1199" t="s">
        <v>35</v>
      </c>
      <c r="W237" s="62" t="s">
        <v>35</v>
      </c>
      <c r="X237" s="63">
        <v>21.3</v>
      </c>
      <c r="Y237" s="67" t="s">
        <v>35</v>
      </c>
      <c r="Z237" s="68">
        <v>167</v>
      </c>
      <c r="AA237" s="797" t="s">
        <v>35</v>
      </c>
      <c r="AB237" s="798">
        <v>0.11</v>
      </c>
      <c r="AC237" s="608" t="s">
        <v>35</v>
      </c>
      <c r="AD237" s="616">
        <v>71</v>
      </c>
      <c r="AE237" s="288"/>
      <c r="AF237" s="296"/>
      <c r="AG237" s="18"/>
      <c r="AH237" s="8"/>
      <c r="AI237" s="19"/>
      <c r="AJ237" s="7"/>
      <c r="AK237" s="7"/>
      <c r="AL237" s="8"/>
    </row>
    <row r="238" spans="1:38" x14ac:dyDescent="0.15">
      <c r="A238" s="1751"/>
      <c r="B238" s="310">
        <v>44497</v>
      </c>
      <c r="C238" s="1607" t="str">
        <f t="shared" si="24"/>
        <v>(木)</v>
      </c>
      <c r="D238" s="627" t="s">
        <v>566</v>
      </c>
      <c r="E238" s="1493">
        <v>6</v>
      </c>
      <c r="F238" s="58">
        <v>16.399999999999999</v>
      </c>
      <c r="G238" s="22">
        <v>15.8</v>
      </c>
      <c r="H238" s="63">
        <v>15.8</v>
      </c>
      <c r="I238" s="62">
        <v>3</v>
      </c>
      <c r="J238" s="61">
        <v>1.4</v>
      </c>
      <c r="K238" s="22">
        <v>7.47</v>
      </c>
      <c r="L238" s="61">
        <v>7.6</v>
      </c>
      <c r="M238" s="62">
        <v>23.6</v>
      </c>
      <c r="N238" s="63">
        <v>24.1</v>
      </c>
      <c r="O238" s="49" t="s">
        <v>35</v>
      </c>
      <c r="P238" s="1199">
        <v>49.1</v>
      </c>
      <c r="Q238" s="49" t="s">
        <v>35</v>
      </c>
      <c r="R238" s="1199">
        <v>79</v>
      </c>
      <c r="S238" s="49" t="s">
        <v>35</v>
      </c>
      <c r="T238" s="1199" t="s">
        <v>35</v>
      </c>
      <c r="U238" s="49" t="s">
        <v>35</v>
      </c>
      <c r="V238" s="1199" t="s">
        <v>35</v>
      </c>
      <c r="W238" s="62" t="s">
        <v>35</v>
      </c>
      <c r="X238" s="63">
        <v>20.7</v>
      </c>
      <c r="Y238" s="67" t="s">
        <v>35</v>
      </c>
      <c r="Z238" s="68">
        <v>163</v>
      </c>
      <c r="AA238" s="797" t="s">
        <v>35</v>
      </c>
      <c r="AB238" s="798">
        <v>0.12</v>
      </c>
      <c r="AC238" s="608" t="s">
        <v>35</v>
      </c>
      <c r="AD238" s="616">
        <v>58</v>
      </c>
      <c r="AE238" s="288"/>
      <c r="AF238" s="296"/>
      <c r="AG238" s="20"/>
      <c r="AH238" s="3"/>
      <c r="AI238" s="21"/>
      <c r="AJ238" s="9"/>
      <c r="AK238" s="9"/>
      <c r="AL238" s="3"/>
    </row>
    <row r="239" spans="1:38" x14ac:dyDescent="0.15">
      <c r="A239" s="1751"/>
      <c r="B239" s="310">
        <v>44498</v>
      </c>
      <c r="C239" s="1607" t="str">
        <f t="shared" si="24"/>
        <v>(金)</v>
      </c>
      <c r="D239" s="627" t="s">
        <v>566</v>
      </c>
      <c r="E239" s="1493" t="s">
        <v>35</v>
      </c>
      <c r="F239" s="58">
        <v>15.8</v>
      </c>
      <c r="G239" s="22">
        <v>16.100000000000001</v>
      </c>
      <c r="H239" s="63">
        <v>16.100000000000001</v>
      </c>
      <c r="I239" s="62">
        <v>2.7</v>
      </c>
      <c r="J239" s="61">
        <v>1.6</v>
      </c>
      <c r="K239" s="22">
        <v>7.5</v>
      </c>
      <c r="L239" s="61">
        <v>7.58</v>
      </c>
      <c r="M239" s="62">
        <v>23.6</v>
      </c>
      <c r="N239" s="63">
        <v>23.5</v>
      </c>
      <c r="O239" s="49" t="s">
        <v>35</v>
      </c>
      <c r="P239" s="1199">
        <v>47.1</v>
      </c>
      <c r="Q239" s="49" t="s">
        <v>35</v>
      </c>
      <c r="R239" s="1199">
        <v>78.599999999999994</v>
      </c>
      <c r="S239" s="49" t="s">
        <v>35</v>
      </c>
      <c r="T239" s="1199" t="s">
        <v>35</v>
      </c>
      <c r="U239" s="49" t="s">
        <v>35</v>
      </c>
      <c r="V239" s="1199" t="s">
        <v>35</v>
      </c>
      <c r="W239" s="62" t="s">
        <v>35</v>
      </c>
      <c r="X239" s="63">
        <v>19.5</v>
      </c>
      <c r="Y239" s="67" t="s">
        <v>35</v>
      </c>
      <c r="Z239" s="68">
        <v>159</v>
      </c>
      <c r="AA239" s="797" t="s">
        <v>35</v>
      </c>
      <c r="AB239" s="798">
        <v>0.12</v>
      </c>
      <c r="AC239" s="608" t="s">
        <v>35</v>
      </c>
      <c r="AD239" s="616">
        <v>46</v>
      </c>
      <c r="AE239" s="288"/>
      <c r="AF239" s="296"/>
      <c r="AG239" s="28" t="s">
        <v>376</v>
      </c>
      <c r="AH239" s="2" t="s">
        <v>35</v>
      </c>
      <c r="AI239" s="2" t="s">
        <v>35</v>
      </c>
      <c r="AJ239" s="2" t="s">
        <v>35</v>
      </c>
      <c r="AK239" s="2" t="s">
        <v>35</v>
      </c>
      <c r="AL239" s="99" t="s">
        <v>35</v>
      </c>
    </row>
    <row r="240" spans="1:38" x14ac:dyDescent="0.15">
      <c r="A240" s="1751"/>
      <c r="B240" s="310">
        <v>44499</v>
      </c>
      <c r="C240" s="1608" t="str">
        <f t="shared" si="24"/>
        <v>(土)</v>
      </c>
      <c r="D240" s="627" t="s">
        <v>566</v>
      </c>
      <c r="E240" s="1493" t="s">
        <v>35</v>
      </c>
      <c r="F240" s="58">
        <v>14.4</v>
      </c>
      <c r="G240" s="22">
        <v>16</v>
      </c>
      <c r="H240" s="63">
        <v>16.2</v>
      </c>
      <c r="I240" s="62">
        <v>3.7</v>
      </c>
      <c r="J240" s="61">
        <v>1.5</v>
      </c>
      <c r="K240" s="22">
        <v>7.47</v>
      </c>
      <c r="L240" s="61">
        <v>7.6</v>
      </c>
      <c r="M240" s="62">
        <v>24.3</v>
      </c>
      <c r="N240" s="63">
        <v>24.1</v>
      </c>
      <c r="O240" s="49" t="s">
        <v>35</v>
      </c>
      <c r="P240" s="1199" t="s">
        <v>35</v>
      </c>
      <c r="Q240" s="49" t="s">
        <v>35</v>
      </c>
      <c r="R240" s="1199" t="s">
        <v>35</v>
      </c>
      <c r="S240" s="49" t="s">
        <v>35</v>
      </c>
      <c r="T240" s="1199" t="s">
        <v>35</v>
      </c>
      <c r="U240" s="49" t="s">
        <v>35</v>
      </c>
      <c r="V240" s="1199" t="s">
        <v>35</v>
      </c>
      <c r="W240" s="62" t="s">
        <v>35</v>
      </c>
      <c r="X240" s="63" t="s">
        <v>35</v>
      </c>
      <c r="Y240" s="67" t="s">
        <v>35</v>
      </c>
      <c r="Z240" s="68" t="s">
        <v>35</v>
      </c>
      <c r="AA240" s="797" t="s">
        <v>35</v>
      </c>
      <c r="AB240" s="798" t="s">
        <v>35</v>
      </c>
      <c r="AC240" s="608">
        <v>80</v>
      </c>
      <c r="AD240" s="616">
        <v>45</v>
      </c>
      <c r="AE240" s="288"/>
      <c r="AF240" s="296"/>
      <c r="AG240" s="10" t="s">
        <v>35</v>
      </c>
      <c r="AH240" s="2" t="s">
        <v>35</v>
      </c>
      <c r="AI240" s="2" t="s">
        <v>35</v>
      </c>
      <c r="AJ240" s="2" t="s">
        <v>35</v>
      </c>
      <c r="AK240" s="2" t="s">
        <v>35</v>
      </c>
      <c r="AL240" s="99" t="s">
        <v>35</v>
      </c>
    </row>
    <row r="241" spans="1:38" x14ac:dyDescent="0.15">
      <c r="A241" s="1751"/>
      <c r="B241" s="310">
        <v>44500</v>
      </c>
      <c r="C241" s="1609" t="str">
        <f>IF(B241="","",IF(WEEKDAY(B241)=1,"(日)",IF(WEEKDAY(B241)=2,"(月)",IF(WEEKDAY(B241)=3,"(火)",IF(WEEKDAY(B241)=4,"(水)",IF(WEEKDAY(B241)=5,"(木)",IF(WEEKDAY(B241)=6,"(金)","(土)")))))))</f>
        <v>(日)</v>
      </c>
      <c r="D241" s="201" t="s">
        <v>522</v>
      </c>
      <c r="E241" s="1499">
        <v>1.5</v>
      </c>
      <c r="F241" s="119">
        <v>13.9</v>
      </c>
      <c r="G241" s="120">
        <v>16.5</v>
      </c>
      <c r="H241" s="121">
        <v>16.600000000000001</v>
      </c>
      <c r="I241" s="122">
        <v>0.6</v>
      </c>
      <c r="J241" s="123">
        <v>1.3</v>
      </c>
      <c r="K241" s="120">
        <v>7.51</v>
      </c>
      <c r="L241" s="121">
        <v>7.65</v>
      </c>
      <c r="M241" s="122">
        <v>24.8</v>
      </c>
      <c r="N241" s="123">
        <v>24.3</v>
      </c>
      <c r="O241" s="632" t="s">
        <v>35</v>
      </c>
      <c r="P241" s="1213" t="s">
        <v>35</v>
      </c>
      <c r="Q241" s="632" t="s">
        <v>35</v>
      </c>
      <c r="R241" s="1213" t="s">
        <v>35</v>
      </c>
      <c r="S241" s="632" t="s">
        <v>35</v>
      </c>
      <c r="T241" s="1213" t="s">
        <v>35</v>
      </c>
      <c r="U241" s="632" t="s">
        <v>35</v>
      </c>
      <c r="V241" s="1213" t="s">
        <v>35</v>
      </c>
      <c r="W241" s="122" t="s">
        <v>35</v>
      </c>
      <c r="X241" s="123" t="s">
        <v>35</v>
      </c>
      <c r="Y241" s="126" t="s">
        <v>35</v>
      </c>
      <c r="Z241" s="127" t="s">
        <v>35</v>
      </c>
      <c r="AA241" s="811" t="s">
        <v>35</v>
      </c>
      <c r="AB241" s="812" t="s">
        <v>35</v>
      </c>
      <c r="AC241" s="694" t="s">
        <v>35</v>
      </c>
      <c r="AD241" s="695">
        <v>44</v>
      </c>
      <c r="AE241" s="288"/>
      <c r="AF241" s="296"/>
      <c r="AG241" s="10" t="s">
        <v>35</v>
      </c>
      <c r="AH241" s="2" t="s">
        <v>35</v>
      </c>
      <c r="AI241" s="2" t="s">
        <v>35</v>
      </c>
      <c r="AJ241" s="2" t="s">
        <v>35</v>
      </c>
      <c r="AK241" s="2" t="s">
        <v>35</v>
      </c>
      <c r="AL241" s="99" t="s">
        <v>35</v>
      </c>
    </row>
    <row r="242" spans="1:38" s="1" customFormat="1" ht="13.5" customHeight="1" x14ac:dyDescent="0.15">
      <c r="A242" s="1751"/>
      <c r="B242" s="1743" t="s">
        <v>388</v>
      </c>
      <c r="C242" s="1744"/>
      <c r="D242" s="374"/>
      <c r="E242" s="1494">
        <f>MAX(E211:E241)</f>
        <v>96.5</v>
      </c>
      <c r="F242" s="335">
        <f t="shared" ref="F242:AD242" si="25">IF(COUNT(F211:F241)=0,"",MAX(F211:F241))</f>
        <v>25.8</v>
      </c>
      <c r="G242" s="336">
        <f t="shared" si="25"/>
        <v>24</v>
      </c>
      <c r="H242" s="337">
        <f t="shared" si="25"/>
        <v>23.9</v>
      </c>
      <c r="I242" s="338">
        <f t="shared" si="25"/>
        <v>5.8</v>
      </c>
      <c r="J242" s="339">
        <f t="shared" si="25"/>
        <v>2.2000000000000002</v>
      </c>
      <c r="K242" s="336">
        <f t="shared" si="25"/>
        <v>7.65</v>
      </c>
      <c r="L242" s="337">
        <f t="shared" si="25"/>
        <v>7.79</v>
      </c>
      <c r="M242" s="338">
        <f t="shared" si="25"/>
        <v>27.2</v>
      </c>
      <c r="N242" s="339">
        <f t="shared" si="25"/>
        <v>27.3</v>
      </c>
      <c r="O242" s="1200">
        <f t="shared" si="25"/>
        <v>53.4</v>
      </c>
      <c r="P242" s="1208">
        <f t="shared" si="25"/>
        <v>53</v>
      </c>
      <c r="Q242" s="1200">
        <f t="shared" si="25"/>
        <v>89.2</v>
      </c>
      <c r="R242" s="1208">
        <f t="shared" si="25"/>
        <v>91</v>
      </c>
      <c r="S242" s="1200">
        <f t="shared" si="25"/>
        <v>64.900000000000006</v>
      </c>
      <c r="T242" s="1208">
        <f t="shared" si="25"/>
        <v>65.099999999999994</v>
      </c>
      <c r="U242" s="1200">
        <f t="shared" si="25"/>
        <v>24.3</v>
      </c>
      <c r="V242" s="1208">
        <f t="shared" si="25"/>
        <v>24.3</v>
      </c>
      <c r="W242" s="338">
        <f t="shared" si="25"/>
        <v>20.399999999999999</v>
      </c>
      <c r="X242" s="540">
        <f t="shared" si="25"/>
        <v>23.4</v>
      </c>
      <c r="Y242" s="596">
        <f t="shared" si="25"/>
        <v>192</v>
      </c>
      <c r="Z242" s="597">
        <f t="shared" si="25"/>
        <v>188</v>
      </c>
      <c r="AA242" s="799">
        <f t="shared" si="25"/>
        <v>0.08</v>
      </c>
      <c r="AB242" s="800">
        <f t="shared" si="25"/>
        <v>0.12</v>
      </c>
      <c r="AC242" s="651">
        <f t="shared" si="25"/>
        <v>646</v>
      </c>
      <c r="AD242" s="538">
        <f t="shared" si="25"/>
        <v>186</v>
      </c>
      <c r="AE242" s="411"/>
      <c r="AF242" s="382"/>
      <c r="AG242" s="10" t="s">
        <v>35</v>
      </c>
      <c r="AH242" s="2" t="s">
        <v>35</v>
      </c>
      <c r="AI242" s="2" t="s">
        <v>35</v>
      </c>
      <c r="AJ242" s="2" t="s">
        <v>35</v>
      </c>
      <c r="AK242" s="2" t="s">
        <v>35</v>
      </c>
      <c r="AL242" s="99" t="s">
        <v>35</v>
      </c>
    </row>
    <row r="243" spans="1:38" s="1" customFormat="1" ht="13.5" customHeight="1" x14ac:dyDescent="0.15">
      <c r="A243" s="1751"/>
      <c r="B243" s="1735" t="s">
        <v>389</v>
      </c>
      <c r="C243" s="1736"/>
      <c r="D243" s="376"/>
      <c r="E243" s="1503"/>
      <c r="F243" s="340">
        <f t="shared" ref="F243:AD243" si="26">IF(COUNT(F211:F241)=0,"",MIN(F211:F241))</f>
        <v>11.6</v>
      </c>
      <c r="G243" s="341">
        <f t="shared" si="26"/>
        <v>15.3</v>
      </c>
      <c r="H243" s="342">
        <f t="shared" si="26"/>
        <v>15.6</v>
      </c>
      <c r="I243" s="343">
        <f t="shared" si="26"/>
        <v>0.6</v>
      </c>
      <c r="J243" s="344">
        <f t="shared" si="26"/>
        <v>1.1000000000000001</v>
      </c>
      <c r="K243" s="341">
        <f t="shared" si="26"/>
        <v>7.23</v>
      </c>
      <c r="L243" s="342">
        <f t="shared" si="26"/>
        <v>7.4</v>
      </c>
      <c r="M243" s="343">
        <f t="shared" si="26"/>
        <v>16.7</v>
      </c>
      <c r="N243" s="344">
        <f t="shared" si="26"/>
        <v>18.399999999999999</v>
      </c>
      <c r="O243" s="1202">
        <f t="shared" si="26"/>
        <v>53.4</v>
      </c>
      <c r="P243" s="1209">
        <f t="shared" si="26"/>
        <v>40.5</v>
      </c>
      <c r="Q243" s="1202">
        <f t="shared" si="26"/>
        <v>89.2</v>
      </c>
      <c r="R243" s="1209">
        <f t="shared" si="26"/>
        <v>72.099999999999994</v>
      </c>
      <c r="S243" s="1202">
        <f t="shared" si="26"/>
        <v>64.900000000000006</v>
      </c>
      <c r="T243" s="1209">
        <f t="shared" si="26"/>
        <v>65.099999999999994</v>
      </c>
      <c r="U243" s="1202">
        <f t="shared" si="26"/>
        <v>24.3</v>
      </c>
      <c r="V243" s="1209">
        <f t="shared" si="26"/>
        <v>24.3</v>
      </c>
      <c r="W243" s="343">
        <f t="shared" si="26"/>
        <v>20.399999999999999</v>
      </c>
      <c r="X243" s="653">
        <f t="shared" si="26"/>
        <v>15.2</v>
      </c>
      <c r="Y243" s="600">
        <f t="shared" si="26"/>
        <v>192</v>
      </c>
      <c r="Z243" s="601">
        <f t="shared" si="26"/>
        <v>148</v>
      </c>
      <c r="AA243" s="801">
        <f t="shared" si="26"/>
        <v>0.08</v>
      </c>
      <c r="AB243" s="802">
        <f t="shared" si="26"/>
        <v>7.0000000000000007E-2</v>
      </c>
      <c r="AC243" s="1623"/>
      <c r="AD243" s="539">
        <f t="shared" si="26"/>
        <v>44</v>
      </c>
      <c r="AE243" s="411"/>
      <c r="AF243" s="382"/>
      <c r="AG243" s="10" t="s">
        <v>35</v>
      </c>
      <c r="AH243" s="2" t="s">
        <v>35</v>
      </c>
      <c r="AI243" s="2" t="s">
        <v>35</v>
      </c>
      <c r="AJ243" s="2" t="s">
        <v>35</v>
      </c>
      <c r="AK243" s="2" t="s">
        <v>35</v>
      </c>
      <c r="AL243" s="99" t="s">
        <v>35</v>
      </c>
    </row>
    <row r="244" spans="1:38" s="1" customFormat="1" ht="13.5" customHeight="1" x14ac:dyDescent="0.15">
      <c r="A244" s="1751"/>
      <c r="B244" s="1735" t="s">
        <v>390</v>
      </c>
      <c r="C244" s="1736"/>
      <c r="D244" s="376"/>
      <c r="E244" s="1496"/>
      <c r="F244" s="541">
        <f t="shared" ref="F244:AD244" si="27">IF(COUNT(F211:F241)=0,"",AVERAGE(F211:F241))</f>
        <v>18.522580645161288</v>
      </c>
      <c r="G244" s="542">
        <f t="shared" si="27"/>
        <v>19.851612903225799</v>
      </c>
      <c r="H244" s="543">
        <f t="shared" si="27"/>
        <v>20.051612903225809</v>
      </c>
      <c r="I244" s="544">
        <f t="shared" si="27"/>
        <v>3.0870967741935487</v>
      </c>
      <c r="J244" s="545">
        <f t="shared" si="27"/>
        <v>1.6225806451612903</v>
      </c>
      <c r="K244" s="542">
        <f t="shared" si="27"/>
        <v>7.4970967741935501</v>
      </c>
      <c r="L244" s="543">
        <f t="shared" si="27"/>
        <v>7.610000000000003</v>
      </c>
      <c r="M244" s="544">
        <f t="shared" si="27"/>
        <v>25.003225806451614</v>
      </c>
      <c r="N244" s="545">
        <f t="shared" si="27"/>
        <v>25.041935483870972</v>
      </c>
      <c r="O244" s="1210">
        <f t="shared" si="27"/>
        <v>53.4</v>
      </c>
      <c r="P244" s="1211">
        <f t="shared" si="27"/>
        <v>49.780952380952385</v>
      </c>
      <c r="Q244" s="1210">
        <f t="shared" si="27"/>
        <v>89.2</v>
      </c>
      <c r="R244" s="1211">
        <f t="shared" si="27"/>
        <v>84.228571428571442</v>
      </c>
      <c r="S244" s="1210">
        <f t="shared" si="27"/>
        <v>64.900000000000006</v>
      </c>
      <c r="T244" s="1211">
        <f t="shared" si="27"/>
        <v>65.099999999999994</v>
      </c>
      <c r="U244" s="1210">
        <f t="shared" si="27"/>
        <v>24.3</v>
      </c>
      <c r="V244" s="1211">
        <f t="shared" si="27"/>
        <v>24.3</v>
      </c>
      <c r="W244" s="1255">
        <f t="shared" si="27"/>
        <v>20.399999999999999</v>
      </c>
      <c r="X244" s="658">
        <f t="shared" si="27"/>
        <v>19.571428571428569</v>
      </c>
      <c r="Y244" s="643">
        <f t="shared" si="27"/>
        <v>192</v>
      </c>
      <c r="Z244" s="644">
        <f t="shared" si="27"/>
        <v>172.71428571428572</v>
      </c>
      <c r="AA244" s="807">
        <f t="shared" si="27"/>
        <v>0.08</v>
      </c>
      <c r="AB244" s="808">
        <f t="shared" si="27"/>
        <v>9.8095238095238124E-2</v>
      </c>
      <c r="AC244" s="1624"/>
      <c r="AD244" s="652">
        <f t="shared" si="27"/>
        <v>65.741935483870961</v>
      </c>
      <c r="AE244" s="411"/>
      <c r="AF244" s="382"/>
      <c r="AG244" s="10" t="s">
        <v>35</v>
      </c>
      <c r="AH244" s="2" t="s">
        <v>35</v>
      </c>
      <c r="AI244" s="2" t="s">
        <v>35</v>
      </c>
      <c r="AJ244" s="2" t="s">
        <v>35</v>
      </c>
      <c r="AK244" s="2" t="s">
        <v>35</v>
      </c>
      <c r="AL244" s="99" t="s">
        <v>35</v>
      </c>
    </row>
    <row r="245" spans="1:38" s="1" customFormat="1" ht="13.5" customHeight="1" x14ac:dyDescent="0.15">
      <c r="A245" s="1752"/>
      <c r="B245" s="1737" t="s">
        <v>391</v>
      </c>
      <c r="C245" s="1738"/>
      <c r="D245" s="376"/>
      <c r="E245" s="1497">
        <f>SUM(E211:E241)</f>
        <v>192</v>
      </c>
      <c r="F245" s="563"/>
      <c r="G245" s="563"/>
      <c r="H245" s="561"/>
      <c r="I245" s="563"/>
      <c r="J245" s="561"/>
      <c r="K245" s="1241"/>
      <c r="L245" s="1242"/>
      <c r="M245" s="1247"/>
      <c r="N245" s="1248"/>
      <c r="O245" s="1205"/>
      <c r="P245" s="1212"/>
      <c r="Q245" s="1223"/>
      <c r="R245" s="1212"/>
      <c r="S245" s="1204"/>
      <c r="T245" s="1205"/>
      <c r="U245" s="1204"/>
      <c r="V245" s="1222"/>
      <c r="W245" s="1256"/>
      <c r="X245" s="1257"/>
      <c r="Y245" s="592"/>
      <c r="Z245" s="657"/>
      <c r="AA245" s="809"/>
      <c r="AB245" s="810"/>
      <c r="AC245" s="648">
        <f>SUM(AC211:AC241)</f>
        <v>2406</v>
      </c>
      <c r="AD245" s="649"/>
      <c r="AE245" s="411"/>
      <c r="AF245" s="382"/>
      <c r="AG245" s="205"/>
      <c r="AH245" s="207"/>
      <c r="AI245" s="207"/>
      <c r="AJ245" s="207"/>
      <c r="AK245" s="207"/>
      <c r="AL245" s="206"/>
    </row>
    <row r="246" spans="1:38" ht="13.5" customHeight="1" x14ac:dyDescent="0.15">
      <c r="A246" s="1750" t="s">
        <v>347</v>
      </c>
      <c r="B246" s="309">
        <v>44501</v>
      </c>
      <c r="C246" s="856" t="str">
        <f>IF(B246="","",IF(WEEKDAY(B246)=1,"(日)",IF(WEEKDAY(B246)=2,"(月)",IF(WEEKDAY(B246)=3,"(火)",IF(WEEKDAY(B246)=4,"(水)",IF(WEEKDAY(B246)=5,"(木)",IF(WEEKDAY(B246)=6,"(金)","(土)")))))))</f>
        <v>(月)</v>
      </c>
      <c r="D246" s="626" t="s">
        <v>522</v>
      </c>
      <c r="E246" s="1492" t="s">
        <v>35</v>
      </c>
      <c r="F246" s="57">
        <v>15.5</v>
      </c>
      <c r="G246" s="59">
        <v>16.3</v>
      </c>
      <c r="H246" s="54">
        <v>16.399999999999999</v>
      </c>
      <c r="I246" s="53">
        <v>3.3</v>
      </c>
      <c r="J246" s="60">
        <v>1.7</v>
      </c>
      <c r="K246" s="59">
        <v>7.5</v>
      </c>
      <c r="L246" s="60">
        <v>7.61</v>
      </c>
      <c r="M246" s="53">
        <v>26.2</v>
      </c>
      <c r="N246" s="54">
        <v>25.7</v>
      </c>
      <c r="O246" s="1197" t="s">
        <v>35</v>
      </c>
      <c r="P246" s="1198">
        <v>49.6</v>
      </c>
      <c r="Q246" s="1197" t="s">
        <v>35</v>
      </c>
      <c r="R246" s="1198">
        <v>86.2</v>
      </c>
      <c r="S246" s="1197" t="s">
        <v>35</v>
      </c>
      <c r="T246" s="1198" t="s">
        <v>35</v>
      </c>
      <c r="U246" s="1197" t="s">
        <v>35</v>
      </c>
      <c r="V246" s="1198" t="s">
        <v>35</v>
      </c>
      <c r="W246" s="53" t="s">
        <v>35</v>
      </c>
      <c r="X246" s="54">
        <v>19.600000000000001</v>
      </c>
      <c r="Y246" s="55" t="s">
        <v>35</v>
      </c>
      <c r="Z246" s="56">
        <v>178</v>
      </c>
      <c r="AA246" s="795" t="s">
        <v>35</v>
      </c>
      <c r="AB246" s="796">
        <v>0.08</v>
      </c>
      <c r="AC246" s="606" t="s">
        <v>35</v>
      </c>
      <c r="AD246" s="302">
        <v>46</v>
      </c>
      <c r="AE246" s="297" t="s">
        <v>35</v>
      </c>
      <c r="AF246" s="296"/>
      <c r="AG246" s="208">
        <v>44876</v>
      </c>
      <c r="AH246" s="128" t="s">
        <v>48</v>
      </c>
      <c r="AI246" s="129">
        <v>16.7</v>
      </c>
      <c r="AJ246" s="130" t="s">
        <v>20</v>
      </c>
      <c r="AK246" s="131"/>
      <c r="AL246" s="132"/>
    </row>
    <row r="247" spans="1:38" x14ac:dyDescent="0.15">
      <c r="A247" s="1751"/>
      <c r="B247" s="310">
        <v>44502</v>
      </c>
      <c r="C247" s="1607" t="str">
        <f>IF(B247="","",IF(WEEKDAY(B247)=1,"(日)",IF(WEEKDAY(B247)=2,"(月)",IF(WEEKDAY(B247)=3,"(火)",IF(WEEKDAY(B247)=4,"(水)",IF(WEEKDAY(B247)=5,"(木)",IF(WEEKDAY(B247)=6,"(金)","(土)")))))))</f>
        <v>(火)</v>
      </c>
      <c r="D247" s="627" t="s">
        <v>522</v>
      </c>
      <c r="E247" s="1493" t="s">
        <v>35</v>
      </c>
      <c r="F247" s="58">
        <v>17.3</v>
      </c>
      <c r="G247" s="22">
        <v>16.899999999999999</v>
      </c>
      <c r="H247" s="63">
        <v>16.899999999999999</v>
      </c>
      <c r="I247" s="62">
        <v>2</v>
      </c>
      <c r="J247" s="61">
        <v>1.2</v>
      </c>
      <c r="K247" s="22">
        <v>7.57</v>
      </c>
      <c r="L247" s="61">
        <v>7.64</v>
      </c>
      <c r="M247" s="62">
        <v>25.7</v>
      </c>
      <c r="N247" s="63">
        <v>25.8</v>
      </c>
      <c r="O247" s="49" t="s">
        <v>35</v>
      </c>
      <c r="P247" s="1199">
        <v>50.9</v>
      </c>
      <c r="Q247" s="49" t="s">
        <v>35</v>
      </c>
      <c r="R247" s="1199">
        <v>85.8</v>
      </c>
      <c r="S247" s="49" t="s">
        <v>35</v>
      </c>
      <c r="T247" s="1199" t="s">
        <v>35</v>
      </c>
      <c r="U247" s="49" t="s">
        <v>35</v>
      </c>
      <c r="V247" s="1199" t="s">
        <v>35</v>
      </c>
      <c r="W247" s="62" t="s">
        <v>35</v>
      </c>
      <c r="X247" s="63">
        <v>19.8</v>
      </c>
      <c r="Y247" s="67" t="s">
        <v>35</v>
      </c>
      <c r="Z247" s="68">
        <v>176</v>
      </c>
      <c r="AA247" s="797" t="s">
        <v>35</v>
      </c>
      <c r="AB247" s="798">
        <v>7.0000000000000007E-2</v>
      </c>
      <c r="AC247" s="608" t="s">
        <v>35</v>
      </c>
      <c r="AD247" s="301">
        <v>44</v>
      </c>
      <c r="AE247" s="297" t="s">
        <v>35</v>
      </c>
      <c r="AF247" s="296"/>
      <c r="AG247" s="11" t="s">
        <v>43</v>
      </c>
      <c r="AH247" s="12" t="s">
        <v>449</v>
      </c>
      <c r="AI247" s="13" t="s">
        <v>450</v>
      </c>
      <c r="AJ247" s="14" t="s">
        <v>451</v>
      </c>
      <c r="AK247" s="15" t="s">
        <v>35</v>
      </c>
      <c r="AL247" s="92"/>
    </row>
    <row r="248" spans="1:38" x14ac:dyDescent="0.15">
      <c r="A248" s="1751"/>
      <c r="B248" s="310">
        <v>44503</v>
      </c>
      <c r="C248" s="1607" t="str">
        <f t="shared" ref="C248:C275" si="28">IF(B248="","",IF(WEEKDAY(B248)=1,"(日)",IF(WEEKDAY(B248)=2,"(月)",IF(WEEKDAY(B248)=3,"(火)",IF(WEEKDAY(B248)=4,"(水)",IF(WEEKDAY(B248)=5,"(木)",IF(WEEKDAY(B248)=6,"(金)","(土)")))))))</f>
        <v>(水)</v>
      </c>
      <c r="D248" s="627" t="s">
        <v>566</v>
      </c>
      <c r="E248" s="1493" t="s">
        <v>35</v>
      </c>
      <c r="F248" s="58">
        <v>15.4</v>
      </c>
      <c r="G248" s="22">
        <v>16.899999999999999</v>
      </c>
      <c r="H248" s="63">
        <v>17</v>
      </c>
      <c r="I248" s="62">
        <v>2.2000000000000002</v>
      </c>
      <c r="J248" s="61">
        <v>1.5</v>
      </c>
      <c r="K248" s="22">
        <v>7.66</v>
      </c>
      <c r="L248" s="61">
        <v>7.7</v>
      </c>
      <c r="M248" s="62">
        <v>26.3</v>
      </c>
      <c r="N248" s="63">
        <v>26</v>
      </c>
      <c r="O248" s="49" t="s">
        <v>35</v>
      </c>
      <c r="P248" s="1199" t="s">
        <v>35</v>
      </c>
      <c r="Q248" s="49" t="s">
        <v>35</v>
      </c>
      <c r="R248" s="1199" t="s">
        <v>35</v>
      </c>
      <c r="S248" s="49" t="s">
        <v>35</v>
      </c>
      <c r="T248" s="1199" t="s">
        <v>35</v>
      </c>
      <c r="U248" s="49" t="s">
        <v>35</v>
      </c>
      <c r="V248" s="1199" t="s">
        <v>35</v>
      </c>
      <c r="W248" s="62" t="s">
        <v>35</v>
      </c>
      <c r="X248" s="63" t="s">
        <v>35</v>
      </c>
      <c r="Y248" s="67" t="s">
        <v>35</v>
      </c>
      <c r="Z248" s="68" t="s">
        <v>35</v>
      </c>
      <c r="AA248" s="797" t="s">
        <v>35</v>
      </c>
      <c r="AB248" s="798" t="s">
        <v>35</v>
      </c>
      <c r="AC248" s="608" t="s">
        <v>35</v>
      </c>
      <c r="AD248" s="301">
        <v>44</v>
      </c>
      <c r="AE248" s="297" t="s">
        <v>35</v>
      </c>
      <c r="AF248" s="296"/>
      <c r="AG248" s="5" t="s">
        <v>49</v>
      </c>
      <c r="AH248" s="16" t="s">
        <v>20</v>
      </c>
      <c r="AI248" s="30">
        <v>15.6</v>
      </c>
      <c r="AJ248" s="31">
        <v>16.399999999999999</v>
      </c>
      <c r="AK248" s="32" t="s">
        <v>35</v>
      </c>
      <c r="AL248" s="93"/>
    </row>
    <row r="249" spans="1:38" x14ac:dyDescent="0.15">
      <c r="A249" s="1751"/>
      <c r="B249" s="310">
        <v>44504</v>
      </c>
      <c r="C249" s="1607" t="str">
        <f t="shared" si="28"/>
        <v>(木)</v>
      </c>
      <c r="D249" s="627" t="s">
        <v>566</v>
      </c>
      <c r="E249" s="1493" t="s">
        <v>35</v>
      </c>
      <c r="F249" s="58">
        <v>15.6</v>
      </c>
      <c r="G249" s="22">
        <v>16.8</v>
      </c>
      <c r="H249" s="63">
        <v>16.899999999999999</v>
      </c>
      <c r="I249" s="62">
        <v>3.5</v>
      </c>
      <c r="J249" s="61">
        <v>1.4</v>
      </c>
      <c r="K249" s="22">
        <v>7.58</v>
      </c>
      <c r="L249" s="61">
        <v>7.73</v>
      </c>
      <c r="M249" s="62">
        <v>27</v>
      </c>
      <c r="N249" s="63">
        <v>26.6</v>
      </c>
      <c r="O249" s="49" t="s">
        <v>35</v>
      </c>
      <c r="P249" s="1199">
        <v>53.6</v>
      </c>
      <c r="Q249" s="49" t="s">
        <v>35</v>
      </c>
      <c r="R249" s="1199">
        <v>88.4</v>
      </c>
      <c r="S249" s="49" t="s">
        <v>35</v>
      </c>
      <c r="T249" s="1199" t="s">
        <v>35</v>
      </c>
      <c r="U249" s="49" t="s">
        <v>35</v>
      </c>
      <c r="V249" s="1199" t="s">
        <v>35</v>
      </c>
      <c r="W249" s="62" t="s">
        <v>35</v>
      </c>
      <c r="X249" s="63">
        <v>20.5</v>
      </c>
      <c r="Y249" s="67" t="s">
        <v>35</v>
      </c>
      <c r="Z249" s="68">
        <v>181</v>
      </c>
      <c r="AA249" s="797" t="s">
        <v>35</v>
      </c>
      <c r="AB249" s="798">
        <v>7.0000000000000007E-2</v>
      </c>
      <c r="AC249" s="608" t="s">
        <v>35</v>
      </c>
      <c r="AD249" s="301">
        <v>42</v>
      </c>
      <c r="AE249" s="297" t="s">
        <v>35</v>
      </c>
      <c r="AF249" s="296"/>
      <c r="AG249" s="6" t="s">
        <v>51</v>
      </c>
      <c r="AH249" s="17" t="s">
        <v>452</v>
      </c>
      <c r="AI249" s="33">
        <v>7.1</v>
      </c>
      <c r="AJ249" s="34">
        <v>2.1</v>
      </c>
      <c r="AK249" s="38" t="s">
        <v>35</v>
      </c>
      <c r="AL249" s="94"/>
    </row>
    <row r="250" spans="1:38" x14ac:dyDescent="0.15">
      <c r="A250" s="1751"/>
      <c r="B250" s="310">
        <v>44505</v>
      </c>
      <c r="C250" s="1607" t="str">
        <f t="shared" si="28"/>
        <v>(金)</v>
      </c>
      <c r="D250" s="627" t="s">
        <v>566</v>
      </c>
      <c r="E250" s="1493" t="s">
        <v>35</v>
      </c>
      <c r="F250" s="58">
        <v>16.8</v>
      </c>
      <c r="G250" s="22">
        <v>16.7</v>
      </c>
      <c r="H250" s="63">
        <v>16.899999999999999</v>
      </c>
      <c r="I250" s="62">
        <v>3.2</v>
      </c>
      <c r="J250" s="61">
        <v>1.7</v>
      </c>
      <c r="K250" s="22">
        <v>7.64</v>
      </c>
      <c r="L250" s="61">
        <v>7.74</v>
      </c>
      <c r="M250" s="62">
        <v>27.2</v>
      </c>
      <c r="N250" s="63">
        <v>27.2</v>
      </c>
      <c r="O250" s="49" t="s">
        <v>35</v>
      </c>
      <c r="P250" s="1199">
        <v>57.6</v>
      </c>
      <c r="Q250" s="49" t="s">
        <v>35</v>
      </c>
      <c r="R250" s="1199">
        <v>91.4</v>
      </c>
      <c r="S250" s="49" t="s">
        <v>35</v>
      </c>
      <c r="T250" s="1199" t="s">
        <v>35</v>
      </c>
      <c r="U250" s="49" t="s">
        <v>35</v>
      </c>
      <c r="V250" s="1199" t="s">
        <v>35</v>
      </c>
      <c r="W250" s="62" t="s">
        <v>35</v>
      </c>
      <c r="X250" s="63">
        <v>21.2</v>
      </c>
      <c r="Y250" s="67" t="s">
        <v>35</v>
      </c>
      <c r="Z250" s="68">
        <v>190</v>
      </c>
      <c r="AA250" s="797" t="s">
        <v>35</v>
      </c>
      <c r="AB250" s="798">
        <v>7.0000000000000007E-2</v>
      </c>
      <c r="AC250" s="608" t="s">
        <v>35</v>
      </c>
      <c r="AD250" s="301">
        <v>43</v>
      </c>
      <c r="AE250" s="297" t="s">
        <v>35</v>
      </c>
      <c r="AF250" s="296"/>
      <c r="AG250" s="6" t="s">
        <v>21</v>
      </c>
      <c r="AH250" s="17"/>
      <c r="AI250" s="33">
        <v>7.36</v>
      </c>
      <c r="AJ250" s="34">
        <v>7.47</v>
      </c>
      <c r="AK250" s="41" t="s">
        <v>35</v>
      </c>
      <c r="AL250" s="95"/>
    </row>
    <row r="251" spans="1:38" x14ac:dyDescent="0.15">
      <c r="A251" s="1751"/>
      <c r="B251" s="310">
        <v>44506</v>
      </c>
      <c r="C251" s="1607" t="str">
        <f t="shared" si="28"/>
        <v>(土)</v>
      </c>
      <c r="D251" s="627" t="s">
        <v>566</v>
      </c>
      <c r="E251" s="1493" t="s">
        <v>35</v>
      </c>
      <c r="F251" s="58">
        <v>14.5</v>
      </c>
      <c r="G251" s="22">
        <v>16.7</v>
      </c>
      <c r="H251" s="63">
        <v>16.7</v>
      </c>
      <c r="I251" s="62">
        <v>2.6</v>
      </c>
      <c r="J251" s="61">
        <v>1.6</v>
      </c>
      <c r="K251" s="22">
        <v>7.71</v>
      </c>
      <c r="L251" s="61">
        <v>7.77</v>
      </c>
      <c r="M251" s="62">
        <v>27.1</v>
      </c>
      <c r="N251" s="63">
        <v>27.5</v>
      </c>
      <c r="O251" s="49" t="s">
        <v>35</v>
      </c>
      <c r="P251" s="1199" t="s">
        <v>35</v>
      </c>
      <c r="Q251" s="49" t="s">
        <v>35</v>
      </c>
      <c r="R251" s="1199" t="s">
        <v>35</v>
      </c>
      <c r="S251" s="49" t="s">
        <v>35</v>
      </c>
      <c r="T251" s="1199" t="s">
        <v>35</v>
      </c>
      <c r="U251" s="49" t="s">
        <v>35</v>
      </c>
      <c r="V251" s="1199" t="s">
        <v>35</v>
      </c>
      <c r="W251" s="62" t="s">
        <v>35</v>
      </c>
      <c r="X251" s="63" t="s">
        <v>35</v>
      </c>
      <c r="Y251" s="67" t="s">
        <v>35</v>
      </c>
      <c r="Z251" s="68" t="s">
        <v>35</v>
      </c>
      <c r="AA251" s="797" t="s">
        <v>35</v>
      </c>
      <c r="AB251" s="798" t="s">
        <v>35</v>
      </c>
      <c r="AC251" s="608" t="s">
        <v>35</v>
      </c>
      <c r="AD251" s="301">
        <v>43</v>
      </c>
      <c r="AE251" s="297" t="s">
        <v>35</v>
      </c>
      <c r="AF251" s="296"/>
      <c r="AG251" s="6" t="s">
        <v>453</v>
      </c>
      <c r="AH251" s="17" t="s">
        <v>22</v>
      </c>
      <c r="AI251" s="33">
        <v>22.3</v>
      </c>
      <c r="AJ251" s="34">
        <v>25.7</v>
      </c>
      <c r="AK251" s="35" t="s">
        <v>35</v>
      </c>
      <c r="AL251" s="96"/>
    </row>
    <row r="252" spans="1:38" x14ac:dyDescent="0.15">
      <c r="A252" s="1751"/>
      <c r="B252" s="310">
        <v>44507</v>
      </c>
      <c r="C252" s="1607" t="str">
        <f t="shared" si="28"/>
        <v>(日)</v>
      </c>
      <c r="D252" s="627" t="s">
        <v>566</v>
      </c>
      <c r="E252" s="1493">
        <v>0.5</v>
      </c>
      <c r="F252" s="58">
        <v>13.7</v>
      </c>
      <c r="G252" s="22">
        <v>16.600000000000001</v>
      </c>
      <c r="H252" s="63">
        <v>16.7</v>
      </c>
      <c r="I252" s="62">
        <v>3.2</v>
      </c>
      <c r="J252" s="61">
        <v>1.7</v>
      </c>
      <c r="K252" s="22">
        <v>7.71</v>
      </c>
      <c r="L252" s="61">
        <v>7.8</v>
      </c>
      <c r="M252" s="62">
        <v>26.9</v>
      </c>
      <c r="N252" s="63">
        <v>27.4</v>
      </c>
      <c r="O252" s="49" t="s">
        <v>35</v>
      </c>
      <c r="P252" s="1199" t="s">
        <v>35</v>
      </c>
      <c r="Q252" s="49" t="s">
        <v>35</v>
      </c>
      <c r="R252" s="1199" t="s">
        <v>35</v>
      </c>
      <c r="S252" s="49" t="s">
        <v>35</v>
      </c>
      <c r="T252" s="1199" t="s">
        <v>35</v>
      </c>
      <c r="U252" s="49" t="s">
        <v>35</v>
      </c>
      <c r="V252" s="1199" t="s">
        <v>35</v>
      </c>
      <c r="W252" s="62" t="s">
        <v>35</v>
      </c>
      <c r="X252" s="63" t="s">
        <v>35</v>
      </c>
      <c r="Y252" s="67" t="s">
        <v>35</v>
      </c>
      <c r="Z252" s="68" t="s">
        <v>35</v>
      </c>
      <c r="AA252" s="797" t="s">
        <v>35</v>
      </c>
      <c r="AB252" s="798" t="s">
        <v>35</v>
      </c>
      <c r="AC252" s="608" t="s">
        <v>35</v>
      </c>
      <c r="AD252" s="301">
        <v>43</v>
      </c>
      <c r="AE252" s="297" t="s">
        <v>35</v>
      </c>
      <c r="AF252" s="296"/>
      <c r="AG252" s="6" t="s">
        <v>454</v>
      </c>
      <c r="AH252" s="17" t="s">
        <v>23</v>
      </c>
      <c r="AI252" s="612">
        <v>40</v>
      </c>
      <c r="AJ252" s="613">
        <v>47</v>
      </c>
      <c r="AK252" s="35" t="s">
        <v>35</v>
      </c>
      <c r="AL252" s="96"/>
    </row>
    <row r="253" spans="1:38" x14ac:dyDescent="0.15">
      <c r="A253" s="1751"/>
      <c r="B253" s="310">
        <v>44508</v>
      </c>
      <c r="C253" s="1607" t="str">
        <f t="shared" si="28"/>
        <v>(月)</v>
      </c>
      <c r="D253" s="627" t="s">
        <v>566</v>
      </c>
      <c r="E253" s="1493">
        <v>0.5</v>
      </c>
      <c r="F253" s="58">
        <v>15.4</v>
      </c>
      <c r="G253" s="22">
        <v>16.8</v>
      </c>
      <c r="H253" s="63">
        <v>16.8</v>
      </c>
      <c r="I253" s="62">
        <v>4.2</v>
      </c>
      <c r="J253" s="61">
        <v>1.9</v>
      </c>
      <c r="K253" s="22">
        <v>7.69</v>
      </c>
      <c r="L253" s="61">
        <v>7.77</v>
      </c>
      <c r="M253" s="62">
        <v>27.1</v>
      </c>
      <c r="N253" s="63">
        <v>27.2</v>
      </c>
      <c r="O253" s="49" t="s">
        <v>35</v>
      </c>
      <c r="P253" s="1199">
        <v>54.4</v>
      </c>
      <c r="Q253" s="49" t="s">
        <v>35</v>
      </c>
      <c r="R253" s="1199">
        <v>90.6</v>
      </c>
      <c r="S253" s="49" t="s">
        <v>35</v>
      </c>
      <c r="T253" s="1199" t="s">
        <v>35</v>
      </c>
      <c r="U253" s="49" t="s">
        <v>35</v>
      </c>
      <c r="V253" s="1199" t="s">
        <v>35</v>
      </c>
      <c r="W253" s="62" t="s">
        <v>35</v>
      </c>
      <c r="X253" s="63">
        <v>22.3</v>
      </c>
      <c r="Y253" s="67" t="s">
        <v>35</v>
      </c>
      <c r="Z253" s="68">
        <v>192</v>
      </c>
      <c r="AA253" s="797" t="s">
        <v>35</v>
      </c>
      <c r="AB253" s="798">
        <v>0.08</v>
      </c>
      <c r="AC253" s="608">
        <v>124</v>
      </c>
      <c r="AD253" s="301">
        <v>42</v>
      </c>
      <c r="AE253" s="297" t="s">
        <v>35</v>
      </c>
      <c r="AF253" s="296"/>
      <c r="AG253" s="6" t="s">
        <v>455</v>
      </c>
      <c r="AH253" s="17" t="s">
        <v>23</v>
      </c>
      <c r="AI253" s="612">
        <v>72.099999999999994</v>
      </c>
      <c r="AJ253" s="613">
        <v>83.4</v>
      </c>
      <c r="AK253" s="35" t="s">
        <v>35</v>
      </c>
      <c r="AL253" s="96"/>
    </row>
    <row r="254" spans="1:38" x14ac:dyDescent="0.15">
      <c r="A254" s="1751"/>
      <c r="B254" s="310">
        <v>44509</v>
      </c>
      <c r="C254" s="1607" t="str">
        <f t="shared" si="28"/>
        <v>(火)</v>
      </c>
      <c r="D254" s="627" t="s">
        <v>579</v>
      </c>
      <c r="E254" s="1493">
        <v>38</v>
      </c>
      <c r="F254" s="58">
        <v>17.3</v>
      </c>
      <c r="G254" s="22">
        <v>17</v>
      </c>
      <c r="H254" s="63">
        <v>17</v>
      </c>
      <c r="I254" s="62">
        <v>4</v>
      </c>
      <c r="J254" s="61">
        <v>2.2000000000000002</v>
      </c>
      <c r="K254" s="22">
        <v>7.76</v>
      </c>
      <c r="L254" s="61">
        <v>7.78</v>
      </c>
      <c r="M254" s="62">
        <v>26.8</v>
      </c>
      <c r="N254" s="63">
        <v>26.8</v>
      </c>
      <c r="O254" s="49" t="s">
        <v>35</v>
      </c>
      <c r="P254" s="1199">
        <v>52.6</v>
      </c>
      <c r="Q254" s="49" t="s">
        <v>35</v>
      </c>
      <c r="R254" s="1199">
        <v>89.2</v>
      </c>
      <c r="S254" s="49" t="s">
        <v>35</v>
      </c>
      <c r="T254" s="1199" t="s">
        <v>35</v>
      </c>
      <c r="U254" s="49" t="s">
        <v>35</v>
      </c>
      <c r="V254" s="1199" t="s">
        <v>35</v>
      </c>
      <c r="W254" s="62" t="s">
        <v>35</v>
      </c>
      <c r="X254" s="63">
        <v>22.9</v>
      </c>
      <c r="Y254" s="67" t="s">
        <v>35</v>
      </c>
      <c r="Z254" s="68">
        <v>184</v>
      </c>
      <c r="AA254" s="797" t="s">
        <v>35</v>
      </c>
      <c r="AB254" s="798">
        <v>0.09</v>
      </c>
      <c r="AC254" s="608">
        <v>213</v>
      </c>
      <c r="AD254" s="301">
        <v>43</v>
      </c>
      <c r="AE254" s="297" t="s">
        <v>35</v>
      </c>
      <c r="AF254" s="296"/>
      <c r="AG254" s="6" t="s">
        <v>456</v>
      </c>
      <c r="AH254" s="17" t="s">
        <v>23</v>
      </c>
      <c r="AI254" s="612">
        <v>53.9</v>
      </c>
      <c r="AJ254" s="613">
        <v>61.3</v>
      </c>
      <c r="AK254" s="35" t="s">
        <v>35</v>
      </c>
      <c r="AL254" s="96"/>
    </row>
    <row r="255" spans="1:38" x14ac:dyDescent="0.15">
      <c r="A255" s="1751"/>
      <c r="B255" s="310">
        <v>44510</v>
      </c>
      <c r="C255" s="1607" t="str">
        <f t="shared" si="28"/>
        <v>(水)</v>
      </c>
      <c r="D255" s="627" t="s">
        <v>566</v>
      </c>
      <c r="E255" s="1493" t="s">
        <v>35</v>
      </c>
      <c r="F255" s="58">
        <v>16.8</v>
      </c>
      <c r="G255" s="22">
        <v>17</v>
      </c>
      <c r="H255" s="63">
        <v>17</v>
      </c>
      <c r="I255" s="62">
        <v>3.2</v>
      </c>
      <c r="J255" s="61">
        <v>2.4</v>
      </c>
      <c r="K255" s="22">
        <v>7.52</v>
      </c>
      <c r="L255" s="61">
        <v>7.61</v>
      </c>
      <c r="M255" s="62">
        <v>27.4</v>
      </c>
      <c r="N255" s="63">
        <v>26.9</v>
      </c>
      <c r="O255" s="49" t="s">
        <v>35</v>
      </c>
      <c r="P255" s="1199">
        <v>53.3</v>
      </c>
      <c r="Q255" s="49" t="s">
        <v>35</v>
      </c>
      <c r="R255" s="1199">
        <v>88.6</v>
      </c>
      <c r="S255" s="49" t="s">
        <v>35</v>
      </c>
      <c r="T255" s="1199" t="s">
        <v>35</v>
      </c>
      <c r="U255" s="49" t="s">
        <v>35</v>
      </c>
      <c r="V255" s="1199" t="s">
        <v>35</v>
      </c>
      <c r="W255" s="62" t="s">
        <v>35</v>
      </c>
      <c r="X255" s="63">
        <v>23.4</v>
      </c>
      <c r="Y255" s="67" t="s">
        <v>35</v>
      </c>
      <c r="Z255" s="68">
        <v>179</v>
      </c>
      <c r="AA255" s="797" t="s">
        <v>35</v>
      </c>
      <c r="AB255" s="798">
        <v>0.11</v>
      </c>
      <c r="AC255" s="608">
        <v>310</v>
      </c>
      <c r="AD255" s="301">
        <v>146</v>
      </c>
      <c r="AE255" s="297" t="s">
        <v>35</v>
      </c>
      <c r="AF255" s="296"/>
      <c r="AG255" s="6" t="s">
        <v>457</v>
      </c>
      <c r="AH255" s="17" t="s">
        <v>23</v>
      </c>
      <c r="AI255" s="612">
        <v>18.2</v>
      </c>
      <c r="AJ255" s="613">
        <v>22.1</v>
      </c>
      <c r="AK255" s="35" t="s">
        <v>35</v>
      </c>
      <c r="AL255" s="96"/>
    </row>
    <row r="256" spans="1:38" x14ac:dyDescent="0.15">
      <c r="A256" s="1751"/>
      <c r="B256" s="310">
        <v>44511</v>
      </c>
      <c r="C256" s="1607" t="str">
        <f t="shared" si="28"/>
        <v>(木)</v>
      </c>
      <c r="D256" s="627" t="s">
        <v>566</v>
      </c>
      <c r="E256" s="1493" t="s">
        <v>35</v>
      </c>
      <c r="F256" s="58">
        <v>16.7</v>
      </c>
      <c r="G256" s="22">
        <v>15.6</v>
      </c>
      <c r="H256" s="63">
        <v>16.399999999999999</v>
      </c>
      <c r="I256" s="62">
        <v>7.1</v>
      </c>
      <c r="J256" s="61">
        <v>2.1</v>
      </c>
      <c r="K256" s="22">
        <v>7.36</v>
      </c>
      <c r="L256" s="61">
        <v>7.47</v>
      </c>
      <c r="M256" s="62">
        <v>22.3</v>
      </c>
      <c r="N256" s="63">
        <v>25.7</v>
      </c>
      <c r="O256" s="49">
        <v>40</v>
      </c>
      <c r="P256" s="1199">
        <v>47</v>
      </c>
      <c r="Q256" s="49">
        <v>72.099999999999994</v>
      </c>
      <c r="R256" s="1199">
        <v>83.4</v>
      </c>
      <c r="S256" s="49">
        <v>53.9</v>
      </c>
      <c r="T256" s="1199">
        <v>61.3</v>
      </c>
      <c r="U256" s="49">
        <v>18.2</v>
      </c>
      <c r="V256" s="1199">
        <v>22.1</v>
      </c>
      <c r="W256" s="62">
        <v>19.3</v>
      </c>
      <c r="X256" s="63">
        <v>23.3</v>
      </c>
      <c r="Y256" s="67">
        <v>168</v>
      </c>
      <c r="Z256" s="68">
        <v>186</v>
      </c>
      <c r="AA256" s="797">
        <v>0.24</v>
      </c>
      <c r="AB256" s="798">
        <v>0.09</v>
      </c>
      <c r="AC256" s="608">
        <v>512</v>
      </c>
      <c r="AD256" s="301">
        <v>129</v>
      </c>
      <c r="AE256" s="297" t="s">
        <v>35</v>
      </c>
      <c r="AF256" s="296"/>
      <c r="AG256" s="6" t="s">
        <v>458</v>
      </c>
      <c r="AH256" s="17" t="s">
        <v>23</v>
      </c>
      <c r="AI256" s="36">
        <v>19.3</v>
      </c>
      <c r="AJ256" s="37">
        <v>23.3</v>
      </c>
      <c r="AK256" s="38" t="s">
        <v>35</v>
      </c>
      <c r="AL256" s="94"/>
    </row>
    <row r="257" spans="1:38" x14ac:dyDescent="0.15">
      <c r="A257" s="1751"/>
      <c r="B257" s="310">
        <v>44512</v>
      </c>
      <c r="C257" s="1607" t="str">
        <f t="shared" si="28"/>
        <v>(金)</v>
      </c>
      <c r="D257" s="627" t="s">
        <v>566</v>
      </c>
      <c r="E257" s="1493" t="s">
        <v>35</v>
      </c>
      <c r="F257" s="58">
        <v>14.2</v>
      </c>
      <c r="G257" s="22">
        <v>15.8</v>
      </c>
      <c r="H257" s="63">
        <v>15.9</v>
      </c>
      <c r="I257" s="62">
        <v>3.2</v>
      </c>
      <c r="J257" s="61">
        <v>2.2000000000000002</v>
      </c>
      <c r="K257" s="22">
        <v>7.36</v>
      </c>
      <c r="L257" s="61">
        <v>7.33</v>
      </c>
      <c r="M257" s="62">
        <v>18</v>
      </c>
      <c r="N257" s="63">
        <v>20.100000000000001</v>
      </c>
      <c r="O257" s="49" t="s">
        <v>35</v>
      </c>
      <c r="P257" s="1199">
        <v>37.1</v>
      </c>
      <c r="Q257" s="49" t="s">
        <v>35</v>
      </c>
      <c r="R257" s="1199">
        <v>65.3</v>
      </c>
      <c r="S257" s="49" t="s">
        <v>35</v>
      </c>
      <c r="T257" s="1199" t="s">
        <v>35</v>
      </c>
      <c r="U257" s="49" t="s">
        <v>35</v>
      </c>
      <c r="V257" s="1199" t="s">
        <v>35</v>
      </c>
      <c r="W257" s="62" t="s">
        <v>35</v>
      </c>
      <c r="X257" s="63">
        <v>16.2</v>
      </c>
      <c r="Y257" s="67" t="s">
        <v>35</v>
      </c>
      <c r="Z257" s="68">
        <v>146</v>
      </c>
      <c r="AA257" s="797" t="s">
        <v>35</v>
      </c>
      <c r="AB257" s="798">
        <v>0.13</v>
      </c>
      <c r="AC257" s="608">
        <v>540</v>
      </c>
      <c r="AD257" s="301">
        <v>78</v>
      </c>
      <c r="AE257" s="297" t="s">
        <v>35</v>
      </c>
      <c r="AF257" s="296"/>
      <c r="AG257" s="6" t="s">
        <v>459</v>
      </c>
      <c r="AH257" s="17" t="s">
        <v>23</v>
      </c>
      <c r="AI257" s="47">
        <v>168</v>
      </c>
      <c r="AJ257" s="48">
        <v>186</v>
      </c>
      <c r="AK257" s="24" t="s">
        <v>35</v>
      </c>
      <c r="AL257" s="25"/>
    </row>
    <row r="258" spans="1:38" x14ac:dyDescent="0.15">
      <c r="A258" s="1751"/>
      <c r="B258" s="310">
        <v>44513</v>
      </c>
      <c r="C258" s="1607" t="str">
        <f t="shared" si="28"/>
        <v>(土)</v>
      </c>
      <c r="D258" s="627" t="s">
        <v>566</v>
      </c>
      <c r="E258" s="1493" t="s">
        <v>35</v>
      </c>
      <c r="F258" s="58">
        <v>13</v>
      </c>
      <c r="G258" s="22">
        <v>15.1</v>
      </c>
      <c r="H258" s="63">
        <v>15.5</v>
      </c>
      <c r="I258" s="62">
        <v>2.6</v>
      </c>
      <c r="J258" s="61">
        <v>1.9</v>
      </c>
      <c r="K258" s="22">
        <v>7.34</v>
      </c>
      <c r="L258" s="61">
        <v>7.45</v>
      </c>
      <c r="M258" s="62">
        <v>18.7</v>
      </c>
      <c r="N258" s="63">
        <v>18.3</v>
      </c>
      <c r="O258" s="49" t="s">
        <v>35</v>
      </c>
      <c r="P258" s="1199" t="s">
        <v>35</v>
      </c>
      <c r="Q258" s="49" t="s">
        <v>35</v>
      </c>
      <c r="R258" s="1199" t="s">
        <v>35</v>
      </c>
      <c r="S258" s="49" t="s">
        <v>35</v>
      </c>
      <c r="T258" s="1199" t="s">
        <v>35</v>
      </c>
      <c r="U258" s="49" t="s">
        <v>35</v>
      </c>
      <c r="V258" s="1199" t="s">
        <v>35</v>
      </c>
      <c r="W258" s="62" t="s">
        <v>35</v>
      </c>
      <c r="X258" s="63" t="s">
        <v>35</v>
      </c>
      <c r="Y258" s="67" t="s">
        <v>35</v>
      </c>
      <c r="Z258" s="68" t="s">
        <v>35</v>
      </c>
      <c r="AA258" s="797" t="s">
        <v>35</v>
      </c>
      <c r="AB258" s="798" t="s">
        <v>35</v>
      </c>
      <c r="AC258" s="608" t="s">
        <v>35</v>
      </c>
      <c r="AD258" s="301">
        <v>62</v>
      </c>
      <c r="AE258" s="297" t="s">
        <v>35</v>
      </c>
      <c r="AF258" s="296"/>
      <c r="AG258" s="6" t="s">
        <v>61</v>
      </c>
      <c r="AH258" s="17" t="s">
        <v>23</v>
      </c>
      <c r="AI258" s="39">
        <v>0.24</v>
      </c>
      <c r="AJ258" s="40">
        <v>0.09</v>
      </c>
      <c r="AK258" s="41" t="s">
        <v>35</v>
      </c>
      <c r="AL258" s="95"/>
    </row>
    <row r="259" spans="1:38" x14ac:dyDescent="0.15">
      <c r="A259" s="1751"/>
      <c r="B259" s="310">
        <v>44514</v>
      </c>
      <c r="C259" s="1607" t="str">
        <f t="shared" si="28"/>
        <v>(日)</v>
      </c>
      <c r="D259" s="627" t="s">
        <v>566</v>
      </c>
      <c r="E259" s="1493" t="s">
        <v>35</v>
      </c>
      <c r="F259" s="58">
        <v>13.1</v>
      </c>
      <c r="G259" s="22">
        <v>14.7</v>
      </c>
      <c r="H259" s="63">
        <v>15.1</v>
      </c>
      <c r="I259" s="62">
        <v>2.2000000000000002</v>
      </c>
      <c r="J259" s="61">
        <v>2.2999999999999998</v>
      </c>
      <c r="K259" s="22">
        <v>7.43</v>
      </c>
      <c r="L259" s="61">
        <v>7.48</v>
      </c>
      <c r="M259" s="62">
        <v>19.100000000000001</v>
      </c>
      <c r="N259" s="63">
        <v>18.899999999999999</v>
      </c>
      <c r="O259" s="49" t="s">
        <v>35</v>
      </c>
      <c r="P259" s="1199" t="s">
        <v>35</v>
      </c>
      <c r="Q259" s="49" t="s">
        <v>35</v>
      </c>
      <c r="R259" s="1199" t="s">
        <v>35</v>
      </c>
      <c r="S259" s="49" t="s">
        <v>35</v>
      </c>
      <c r="T259" s="1199" t="s">
        <v>35</v>
      </c>
      <c r="U259" s="49" t="s">
        <v>35</v>
      </c>
      <c r="V259" s="1199" t="s">
        <v>35</v>
      </c>
      <c r="W259" s="62" t="s">
        <v>35</v>
      </c>
      <c r="X259" s="63" t="s">
        <v>35</v>
      </c>
      <c r="Y259" s="67" t="s">
        <v>35</v>
      </c>
      <c r="Z259" s="68" t="s">
        <v>35</v>
      </c>
      <c r="AA259" s="797" t="s">
        <v>35</v>
      </c>
      <c r="AB259" s="798" t="s">
        <v>35</v>
      </c>
      <c r="AC259" s="608" t="s">
        <v>35</v>
      </c>
      <c r="AD259" s="301">
        <v>51</v>
      </c>
      <c r="AE259" s="297" t="s">
        <v>35</v>
      </c>
      <c r="AF259" s="296"/>
      <c r="AG259" s="6" t="s">
        <v>24</v>
      </c>
      <c r="AH259" s="17" t="s">
        <v>23</v>
      </c>
      <c r="AI259" s="22">
        <v>3.1</v>
      </c>
      <c r="AJ259" s="46">
        <v>2.8</v>
      </c>
      <c r="AK259" s="35" t="s">
        <v>35</v>
      </c>
      <c r="AL259" s="95"/>
    </row>
    <row r="260" spans="1:38" x14ac:dyDescent="0.15">
      <c r="A260" s="1751"/>
      <c r="B260" s="310">
        <v>44515</v>
      </c>
      <c r="C260" s="1607" t="str">
        <f t="shared" si="28"/>
        <v>(月)</v>
      </c>
      <c r="D260" s="627" t="s">
        <v>566</v>
      </c>
      <c r="E260" s="1493" t="s">
        <v>35</v>
      </c>
      <c r="F260" s="58">
        <v>14.7</v>
      </c>
      <c r="G260" s="22">
        <v>15</v>
      </c>
      <c r="H260" s="63">
        <v>15.1</v>
      </c>
      <c r="I260" s="62">
        <v>2.6</v>
      </c>
      <c r="J260" s="61">
        <v>1.4</v>
      </c>
      <c r="K260" s="22">
        <v>7.42</v>
      </c>
      <c r="L260" s="61">
        <v>7.47</v>
      </c>
      <c r="M260" s="62">
        <v>20.399999999999999</v>
      </c>
      <c r="N260" s="63">
        <v>19.8</v>
      </c>
      <c r="O260" s="49" t="s">
        <v>35</v>
      </c>
      <c r="P260" s="1199">
        <v>38.5</v>
      </c>
      <c r="Q260" s="49" t="s">
        <v>35</v>
      </c>
      <c r="R260" s="1199">
        <v>65.7</v>
      </c>
      <c r="S260" s="49" t="s">
        <v>35</v>
      </c>
      <c r="T260" s="1199" t="s">
        <v>35</v>
      </c>
      <c r="U260" s="49" t="s">
        <v>35</v>
      </c>
      <c r="V260" s="1199" t="s">
        <v>35</v>
      </c>
      <c r="W260" s="62" t="s">
        <v>35</v>
      </c>
      <c r="X260" s="63">
        <v>15.1</v>
      </c>
      <c r="Y260" s="67" t="s">
        <v>35</v>
      </c>
      <c r="Z260" s="68">
        <v>139</v>
      </c>
      <c r="AA260" s="797" t="s">
        <v>35</v>
      </c>
      <c r="AB260" s="798">
        <v>0.11</v>
      </c>
      <c r="AC260" s="608" t="s">
        <v>35</v>
      </c>
      <c r="AD260" s="301">
        <v>44</v>
      </c>
      <c r="AE260" s="297" t="s">
        <v>35</v>
      </c>
      <c r="AF260" s="296"/>
      <c r="AG260" s="6" t="s">
        <v>25</v>
      </c>
      <c r="AH260" s="17" t="s">
        <v>23</v>
      </c>
      <c r="AI260" s="22">
        <v>1</v>
      </c>
      <c r="AJ260" s="46">
        <v>0.8</v>
      </c>
      <c r="AK260" s="35" t="s">
        <v>35</v>
      </c>
      <c r="AL260" s="95"/>
    </row>
    <row r="261" spans="1:38" x14ac:dyDescent="0.15">
      <c r="A261" s="1751"/>
      <c r="B261" s="310">
        <v>44516</v>
      </c>
      <c r="C261" s="1607" t="str">
        <f t="shared" si="28"/>
        <v>(火)</v>
      </c>
      <c r="D261" s="627" t="s">
        <v>566</v>
      </c>
      <c r="E261" s="1493" t="s">
        <v>35</v>
      </c>
      <c r="F261" s="58">
        <v>14.2</v>
      </c>
      <c r="G261" s="22">
        <v>14.8</v>
      </c>
      <c r="H261" s="63">
        <v>15.1</v>
      </c>
      <c r="I261" s="62">
        <v>2.2999999999999998</v>
      </c>
      <c r="J261" s="61">
        <v>1.6</v>
      </c>
      <c r="K261" s="22">
        <v>7.38</v>
      </c>
      <c r="L261" s="61">
        <v>7.5</v>
      </c>
      <c r="M261" s="62">
        <v>21.9</v>
      </c>
      <c r="N261" s="63">
        <v>21.2</v>
      </c>
      <c r="O261" s="49" t="s">
        <v>35</v>
      </c>
      <c r="P261" s="1199">
        <v>41.3</v>
      </c>
      <c r="Q261" s="49" t="s">
        <v>35</v>
      </c>
      <c r="R261" s="1199">
        <v>70.3</v>
      </c>
      <c r="S261" s="49" t="s">
        <v>35</v>
      </c>
      <c r="T261" s="1199" t="s">
        <v>35</v>
      </c>
      <c r="U261" s="49" t="s">
        <v>35</v>
      </c>
      <c r="V261" s="1199" t="s">
        <v>35</v>
      </c>
      <c r="W261" s="62" t="s">
        <v>35</v>
      </c>
      <c r="X261" s="63">
        <v>16.600000000000001</v>
      </c>
      <c r="Y261" s="67" t="s">
        <v>35</v>
      </c>
      <c r="Z261" s="68">
        <v>152</v>
      </c>
      <c r="AA261" s="797" t="s">
        <v>35</v>
      </c>
      <c r="AB261" s="798">
        <v>0.1</v>
      </c>
      <c r="AC261" s="608" t="s">
        <v>35</v>
      </c>
      <c r="AD261" s="301">
        <v>44</v>
      </c>
      <c r="AE261" s="297" t="s">
        <v>35</v>
      </c>
      <c r="AF261" s="296"/>
      <c r="AG261" s="6" t="s">
        <v>460</v>
      </c>
      <c r="AH261" s="17" t="s">
        <v>23</v>
      </c>
      <c r="AI261" s="22">
        <v>8.3000000000000007</v>
      </c>
      <c r="AJ261" s="46">
        <v>9</v>
      </c>
      <c r="AK261" s="35" t="s">
        <v>35</v>
      </c>
      <c r="AL261" s="95"/>
    </row>
    <row r="262" spans="1:38" x14ac:dyDescent="0.15">
      <c r="A262" s="1751"/>
      <c r="B262" s="310">
        <v>44517</v>
      </c>
      <c r="C262" s="1607" t="str">
        <f t="shared" si="28"/>
        <v>(水)</v>
      </c>
      <c r="D262" s="627" t="s">
        <v>566</v>
      </c>
      <c r="E262" s="1493" t="s">
        <v>35</v>
      </c>
      <c r="F262" s="58">
        <v>13.1</v>
      </c>
      <c r="G262" s="22">
        <v>14.7</v>
      </c>
      <c r="H262" s="63">
        <v>14.8</v>
      </c>
      <c r="I262" s="62">
        <v>2.1</v>
      </c>
      <c r="J262" s="61">
        <v>2</v>
      </c>
      <c r="K262" s="22">
        <v>7.52</v>
      </c>
      <c r="L262" s="61">
        <v>7.54</v>
      </c>
      <c r="M262" s="62">
        <v>22.9</v>
      </c>
      <c r="N262" s="63">
        <v>22.7</v>
      </c>
      <c r="O262" s="49" t="s">
        <v>35</v>
      </c>
      <c r="P262" s="1199">
        <v>43.8</v>
      </c>
      <c r="Q262" s="49" t="s">
        <v>35</v>
      </c>
      <c r="R262" s="1199">
        <v>75.2</v>
      </c>
      <c r="S262" s="49" t="s">
        <v>35</v>
      </c>
      <c r="T262" s="1199" t="s">
        <v>35</v>
      </c>
      <c r="U262" s="49" t="s">
        <v>35</v>
      </c>
      <c r="V262" s="1199" t="s">
        <v>35</v>
      </c>
      <c r="W262" s="62" t="s">
        <v>35</v>
      </c>
      <c r="X262" s="63">
        <v>18.2</v>
      </c>
      <c r="Y262" s="67" t="s">
        <v>35</v>
      </c>
      <c r="Z262" s="68">
        <v>161</v>
      </c>
      <c r="AA262" s="797" t="s">
        <v>35</v>
      </c>
      <c r="AB262" s="798">
        <v>0.1</v>
      </c>
      <c r="AC262" s="608">
        <v>133</v>
      </c>
      <c r="AD262" s="301">
        <v>44</v>
      </c>
      <c r="AE262" s="297" t="s">
        <v>35</v>
      </c>
      <c r="AF262" s="296"/>
      <c r="AG262" s="6" t="s">
        <v>461</v>
      </c>
      <c r="AH262" s="17" t="s">
        <v>23</v>
      </c>
      <c r="AI262" s="23">
        <v>0.02</v>
      </c>
      <c r="AJ262" s="43">
        <v>1.9E-2</v>
      </c>
      <c r="AK262" s="45" t="s">
        <v>35</v>
      </c>
      <c r="AL262" s="97"/>
    </row>
    <row r="263" spans="1:38" x14ac:dyDescent="0.15">
      <c r="A263" s="1751"/>
      <c r="B263" s="310">
        <v>44518</v>
      </c>
      <c r="C263" s="1607" t="str">
        <f t="shared" si="28"/>
        <v>(木)</v>
      </c>
      <c r="D263" s="627" t="s">
        <v>566</v>
      </c>
      <c r="E263" s="1493" t="s">
        <v>35</v>
      </c>
      <c r="F263" s="58">
        <v>13.3</v>
      </c>
      <c r="G263" s="22">
        <v>14.6</v>
      </c>
      <c r="H263" s="63">
        <v>14.8</v>
      </c>
      <c r="I263" s="62">
        <v>2.8</v>
      </c>
      <c r="J263" s="61">
        <v>1.8</v>
      </c>
      <c r="K263" s="22">
        <v>7.64</v>
      </c>
      <c r="L263" s="61">
        <v>7.64</v>
      </c>
      <c r="M263" s="62">
        <v>24</v>
      </c>
      <c r="N263" s="63">
        <v>23.5</v>
      </c>
      <c r="O263" s="49" t="s">
        <v>35</v>
      </c>
      <c r="P263" s="1199">
        <v>45.3</v>
      </c>
      <c r="Q263" s="49" t="s">
        <v>35</v>
      </c>
      <c r="R263" s="1199">
        <v>77.400000000000006</v>
      </c>
      <c r="S263" s="49" t="s">
        <v>35</v>
      </c>
      <c r="T263" s="1199" t="s">
        <v>35</v>
      </c>
      <c r="U263" s="49" t="s">
        <v>35</v>
      </c>
      <c r="V263" s="1199" t="s">
        <v>35</v>
      </c>
      <c r="W263" s="62" t="s">
        <v>35</v>
      </c>
      <c r="X263" s="63">
        <v>18.899999999999999</v>
      </c>
      <c r="Y263" s="67" t="s">
        <v>35</v>
      </c>
      <c r="Z263" s="68">
        <v>162</v>
      </c>
      <c r="AA263" s="797" t="s">
        <v>35</v>
      </c>
      <c r="AB263" s="798">
        <v>0.09</v>
      </c>
      <c r="AC263" s="608" t="s">
        <v>35</v>
      </c>
      <c r="AD263" s="301">
        <v>43</v>
      </c>
      <c r="AE263" s="297" t="s">
        <v>35</v>
      </c>
      <c r="AF263" s="296"/>
      <c r="AG263" s="6" t="s">
        <v>26</v>
      </c>
      <c r="AH263" s="17" t="s">
        <v>23</v>
      </c>
      <c r="AI263" s="23">
        <v>0.06</v>
      </c>
      <c r="AJ263" s="43">
        <v>0.05</v>
      </c>
      <c r="AK263" s="41" t="s">
        <v>35</v>
      </c>
      <c r="AL263" s="95"/>
    </row>
    <row r="264" spans="1:38" x14ac:dyDescent="0.15">
      <c r="A264" s="1751"/>
      <c r="B264" s="310">
        <v>44519</v>
      </c>
      <c r="C264" s="1607" t="str">
        <f t="shared" si="28"/>
        <v>(金)</v>
      </c>
      <c r="D264" s="627" t="s">
        <v>522</v>
      </c>
      <c r="E264" s="1493" t="s">
        <v>35</v>
      </c>
      <c r="F264" s="58">
        <v>11.2</v>
      </c>
      <c r="G264" s="22">
        <v>14.3</v>
      </c>
      <c r="H264" s="63">
        <v>14.5</v>
      </c>
      <c r="I264" s="62">
        <v>2.8</v>
      </c>
      <c r="J264" s="61">
        <v>1.7</v>
      </c>
      <c r="K264" s="22">
        <v>7.62</v>
      </c>
      <c r="L264" s="61">
        <v>7.66</v>
      </c>
      <c r="M264" s="62">
        <v>25</v>
      </c>
      <c r="N264" s="63">
        <v>24.7</v>
      </c>
      <c r="O264" s="49" t="s">
        <v>35</v>
      </c>
      <c r="P264" s="1199">
        <v>48.7</v>
      </c>
      <c r="Q264" s="49" t="s">
        <v>35</v>
      </c>
      <c r="R264" s="1199">
        <v>82</v>
      </c>
      <c r="S264" s="49" t="s">
        <v>35</v>
      </c>
      <c r="T264" s="1199" t="s">
        <v>35</v>
      </c>
      <c r="U264" s="49" t="s">
        <v>35</v>
      </c>
      <c r="V264" s="1199" t="s">
        <v>35</v>
      </c>
      <c r="W264" s="62" t="s">
        <v>35</v>
      </c>
      <c r="X264" s="63">
        <v>19.7</v>
      </c>
      <c r="Y264" s="67" t="s">
        <v>35</v>
      </c>
      <c r="Z264" s="68">
        <v>172</v>
      </c>
      <c r="AA264" s="797" t="s">
        <v>35</v>
      </c>
      <c r="AB264" s="798">
        <v>0.1</v>
      </c>
      <c r="AC264" s="608">
        <v>151</v>
      </c>
      <c r="AD264" s="301">
        <v>41</v>
      </c>
      <c r="AE264" s="297" t="s">
        <v>35</v>
      </c>
      <c r="AF264" s="296"/>
      <c r="AG264" s="6" t="s">
        <v>462</v>
      </c>
      <c r="AH264" s="17" t="s">
        <v>23</v>
      </c>
      <c r="AI264" s="23">
        <v>2.2999999999999998</v>
      </c>
      <c r="AJ264" s="43">
        <v>2.2200000000000002</v>
      </c>
      <c r="AK264" s="41" t="s">
        <v>35</v>
      </c>
      <c r="AL264" s="95"/>
    </row>
    <row r="265" spans="1:38" x14ac:dyDescent="0.15">
      <c r="A265" s="1751"/>
      <c r="B265" s="310">
        <v>44520</v>
      </c>
      <c r="C265" s="1607" t="str">
        <f t="shared" si="28"/>
        <v>(土)</v>
      </c>
      <c r="D265" s="627" t="s">
        <v>566</v>
      </c>
      <c r="E265" s="1493" t="s">
        <v>35</v>
      </c>
      <c r="F265" s="58">
        <v>12.8</v>
      </c>
      <c r="G265" s="22">
        <v>14.3</v>
      </c>
      <c r="H265" s="63">
        <v>14.3</v>
      </c>
      <c r="I265" s="62">
        <v>2.5</v>
      </c>
      <c r="J265" s="61">
        <v>1.7</v>
      </c>
      <c r="K265" s="22">
        <v>7.55</v>
      </c>
      <c r="L265" s="61">
        <v>7.69</v>
      </c>
      <c r="M265" s="62">
        <v>25.6</v>
      </c>
      <c r="N265" s="63">
        <v>25.6</v>
      </c>
      <c r="O265" s="49" t="s">
        <v>35</v>
      </c>
      <c r="P265" s="1199" t="s">
        <v>35</v>
      </c>
      <c r="Q265" s="49" t="s">
        <v>35</v>
      </c>
      <c r="R265" s="1199" t="s">
        <v>35</v>
      </c>
      <c r="S265" s="49" t="s">
        <v>35</v>
      </c>
      <c r="T265" s="1199" t="s">
        <v>35</v>
      </c>
      <c r="U265" s="49" t="s">
        <v>35</v>
      </c>
      <c r="V265" s="1199" t="s">
        <v>35</v>
      </c>
      <c r="W265" s="62" t="s">
        <v>35</v>
      </c>
      <c r="X265" s="63" t="s">
        <v>35</v>
      </c>
      <c r="Y265" s="67" t="s">
        <v>35</v>
      </c>
      <c r="Z265" s="68" t="s">
        <v>35</v>
      </c>
      <c r="AA265" s="797" t="s">
        <v>35</v>
      </c>
      <c r="AB265" s="798" t="s">
        <v>35</v>
      </c>
      <c r="AC265" s="608" t="s">
        <v>35</v>
      </c>
      <c r="AD265" s="301">
        <v>44</v>
      </c>
      <c r="AE265" s="297" t="s">
        <v>35</v>
      </c>
      <c r="AF265" s="296"/>
      <c r="AG265" s="6" t="s">
        <v>463</v>
      </c>
      <c r="AH265" s="17" t="s">
        <v>23</v>
      </c>
      <c r="AI265" s="450">
        <v>0.13100000000000001</v>
      </c>
      <c r="AJ265" s="203">
        <v>8.3000000000000004E-2</v>
      </c>
      <c r="AK265" s="45" t="s">
        <v>35</v>
      </c>
      <c r="AL265" s="97"/>
    </row>
    <row r="266" spans="1:38" x14ac:dyDescent="0.15">
      <c r="A266" s="1751"/>
      <c r="B266" s="310">
        <v>44521</v>
      </c>
      <c r="C266" s="1607" t="str">
        <f t="shared" si="28"/>
        <v>(日)</v>
      </c>
      <c r="D266" s="627" t="s">
        <v>522</v>
      </c>
      <c r="E266" s="1493">
        <v>6.5</v>
      </c>
      <c r="F266" s="58">
        <v>11.5</v>
      </c>
      <c r="G266" s="22">
        <v>14.2</v>
      </c>
      <c r="H266" s="63">
        <v>14.3</v>
      </c>
      <c r="I266" s="62">
        <v>3.1</v>
      </c>
      <c r="J266" s="61">
        <v>1.7</v>
      </c>
      <c r="K266" s="22">
        <v>7.61</v>
      </c>
      <c r="L266" s="61">
        <v>7.7</v>
      </c>
      <c r="M266" s="62">
        <v>27</v>
      </c>
      <c r="N266" s="63">
        <v>26.5</v>
      </c>
      <c r="O266" s="49" t="s">
        <v>35</v>
      </c>
      <c r="P266" s="1199" t="s">
        <v>35</v>
      </c>
      <c r="Q266" s="49" t="s">
        <v>35</v>
      </c>
      <c r="R266" s="1199" t="s">
        <v>35</v>
      </c>
      <c r="S266" s="49" t="s">
        <v>35</v>
      </c>
      <c r="T266" s="1199" t="s">
        <v>35</v>
      </c>
      <c r="U266" s="49" t="s">
        <v>35</v>
      </c>
      <c r="V266" s="1199" t="s">
        <v>35</v>
      </c>
      <c r="W266" s="62" t="s">
        <v>35</v>
      </c>
      <c r="X266" s="63" t="s">
        <v>35</v>
      </c>
      <c r="Y266" s="67" t="s">
        <v>35</v>
      </c>
      <c r="Z266" s="68" t="s">
        <v>35</v>
      </c>
      <c r="AA266" s="797" t="s">
        <v>35</v>
      </c>
      <c r="AB266" s="798" t="s">
        <v>35</v>
      </c>
      <c r="AC266" s="608" t="s">
        <v>35</v>
      </c>
      <c r="AD266" s="301">
        <v>42</v>
      </c>
      <c r="AE266" s="297" t="s">
        <v>35</v>
      </c>
      <c r="AF266" s="296"/>
      <c r="AG266" s="6" t="s">
        <v>464</v>
      </c>
      <c r="AH266" s="17" t="s">
        <v>23</v>
      </c>
      <c r="AI266" s="610" t="s">
        <v>590</v>
      </c>
      <c r="AJ266" s="611" t="s">
        <v>590</v>
      </c>
      <c r="AK266" s="41" t="s">
        <v>35</v>
      </c>
      <c r="AL266" s="95"/>
    </row>
    <row r="267" spans="1:38" x14ac:dyDescent="0.15">
      <c r="A267" s="1751"/>
      <c r="B267" s="310">
        <v>44522</v>
      </c>
      <c r="C267" s="1607" t="str">
        <f t="shared" si="28"/>
        <v>(月)</v>
      </c>
      <c r="D267" s="627" t="s">
        <v>522</v>
      </c>
      <c r="E267" s="1493">
        <v>17.5</v>
      </c>
      <c r="F267" s="58">
        <v>13.2</v>
      </c>
      <c r="G267" s="22">
        <v>14.4</v>
      </c>
      <c r="H267" s="63">
        <v>14.4</v>
      </c>
      <c r="I267" s="62">
        <v>3.1</v>
      </c>
      <c r="J267" s="61">
        <v>2.1</v>
      </c>
      <c r="K267" s="22">
        <v>7.58</v>
      </c>
      <c r="L267" s="61">
        <v>7.69</v>
      </c>
      <c r="M267" s="62">
        <v>27.4</v>
      </c>
      <c r="N267" s="63">
        <v>27.1</v>
      </c>
      <c r="O267" s="49" t="s">
        <v>35</v>
      </c>
      <c r="P267" s="1199">
        <v>51.4</v>
      </c>
      <c r="Q267" s="49" t="s">
        <v>35</v>
      </c>
      <c r="R267" s="1199">
        <v>90.2</v>
      </c>
      <c r="S267" s="49" t="s">
        <v>35</v>
      </c>
      <c r="T267" s="1199" t="s">
        <v>35</v>
      </c>
      <c r="U267" s="49" t="s">
        <v>35</v>
      </c>
      <c r="V267" s="1199" t="s">
        <v>35</v>
      </c>
      <c r="W267" s="62" t="s">
        <v>35</v>
      </c>
      <c r="X267" s="63">
        <v>22.5</v>
      </c>
      <c r="Y267" s="67" t="s">
        <v>35</v>
      </c>
      <c r="Z267" s="68">
        <v>188</v>
      </c>
      <c r="AA267" s="797" t="s">
        <v>35</v>
      </c>
      <c r="AB267" s="798">
        <v>0.12</v>
      </c>
      <c r="AC267" s="608">
        <v>124</v>
      </c>
      <c r="AD267" s="301">
        <v>43</v>
      </c>
      <c r="AE267" s="297" t="s">
        <v>35</v>
      </c>
      <c r="AF267" s="296"/>
      <c r="AG267" s="6" t="s">
        <v>465</v>
      </c>
      <c r="AH267" s="17" t="s">
        <v>23</v>
      </c>
      <c r="AI267" s="22">
        <v>27.9</v>
      </c>
      <c r="AJ267" s="46">
        <v>32.799999999999997</v>
      </c>
      <c r="AK267" s="35" t="s">
        <v>35</v>
      </c>
      <c r="AL267" s="96"/>
    </row>
    <row r="268" spans="1:38" x14ac:dyDescent="0.15">
      <c r="A268" s="1751"/>
      <c r="B268" s="310">
        <v>44523</v>
      </c>
      <c r="C268" s="1607" t="str">
        <f t="shared" si="28"/>
        <v>(火)</v>
      </c>
      <c r="D268" s="627" t="s">
        <v>522</v>
      </c>
      <c r="E268" s="1493">
        <v>0.5</v>
      </c>
      <c r="F268" s="58">
        <v>12.6</v>
      </c>
      <c r="G268" s="22">
        <v>14</v>
      </c>
      <c r="H268" s="63">
        <v>14.4</v>
      </c>
      <c r="I268" s="62">
        <v>2.6</v>
      </c>
      <c r="J268" s="61">
        <v>2</v>
      </c>
      <c r="K268" s="22">
        <v>7.6</v>
      </c>
      <c r="L268" s="61">
        <v>7.64</v>
      </c>
      <c r="M268" s="62">
        <v>27.9</v>
      </c>
      <c r="N268" s="63">
        <v>27.7</v>
      </c>
      <c r="O268" s="49" t="s">
        <v>35</v>
      </c>
      <c r="P268" s="1199" t="s">
        <v>35</v>
      </c>
      <c r="Q268" s="49" t="s">
        <v>35</v>
      </c>
      <c r="R268" s="1199" t="s">
        <v>35</v>
      </c>
      <c r="S268" s="49" t="s">
        <v>35</v>
      </c>
      <c r="T268" s="1199" t="s">
        <v>35</v>
      </c>
      <c r="U268" s="49" t="s">
        <v>35</v>
      </c>
      <c r="V268" s="1199" t="s">
        <v>35</v>
      </c>
      <c r="W268" s="62" t="s">
        <v>35</v>
      </c>
      <c r="X268" s="63" t="s">
        <v>35</v>
      </c>
      <c r="Y268" s="67" t="s">
        <v>35</v>
      </c>
      <c r="Z268" s="68" t="s">
        <v>35</v>
      </c>
      <c r="AA268" s="797" t="s">
        <v>35</v>
      </c>
      <c r="AB268" s="798" t="s">
        <v>35</v>
      </c>
      <c r="AC268" s="608" t="s">
        <v>35</v>
      </c>
      <c r="AD268" s="301">
        <v>46</v>
      </c>
      <c r="AE268" s="297" t="s">
        <v>35</v>
      </c>
      <c r="AF268" s="296"/>
      <c r="AG268" s="6" t="s">
        <v>27</v>
      </c>
      <c r="AH268" s="17" t="s">
        <v>23</v>
      </c>
      <c r="AI268" s="22">
        <v>19.8</v>
      </c>
      <c r="AJ268" s="46">
        <v>18.8</v>
      </c>
      <c r="AK268" s="35" t="s">
        <v>35</v>
      </c>
      <c r="AL268" s="96"/>
    </row>
    <row r="269" spans="1:38" x14ac:dyDescent="0.15">
      <c r="A269" s="1751"/>
      <c r="B269" s="310">
        <v>44524</v>
      </c>
      <c r="C269" s="1607" t="str">
        <f t="shared" si="28"/>
        <v>(水)</v>
      </c>
      <c r="D269" s="627" t="s">
        <v>566</v>
      </c>
      <c r="E269" s="1493" t="s">
        <v>35</v>
      </c>
      <c r="F269" s="58">
        <v>13.4</v>
      </c>
      <c r="G269" s="22">
        <v>14</v>
      </c>
      <c r="H269" s="63">
        <v>14.1</v>
      </c>
      <c r="I269" s="62">
        <v>2.7</v>
      </c>
      <c r="J269" s="61">
        <v>1.7</v>
      </c>
      <c r="K269" s="22">
        <v>7.61</v>
      </c>
      <c r="L269" s="61">
        <v>7.7</v>
      </c>
      <c r="M269" s="62">
        <v>27.8</v>
      </c>
      <c r="N269" s="63">
        <v>27.9</v>
      </c>
      <c r="O269" s="49" t="s">
        <v>35</v>
      </c>
      <c r="P269" s="1199">
        <v>52.6</v>
      </c>
      <c r="Q269" s="49" t="s">
        <v>35</v>
      </c>
      <c r="R269" s="1199">
        <v>91.8</v>
      </c>
      <c r="S269" s="49" t="s">
        <v>35</v>
      </c>
      <c r="T269" s="1199" t="s">
        <v>35</v>
      </c>
      <c r="U269" s="49" t="s">
        <v>35</v>
      </c>
      <c r="V269" s="1199" t="s">
        <v>35</v>
      </c>
      <c r="W269" s="62" t="s">
        <v>35</v>
      </c>
      <c r="X269" s="63">
        <v>24.8</v>
      </c>
      <c r="Y269" s="67" t="s">
        <v>35</v>
      </c>
      <c r="Z269" s="68">
        <v>186</v>
      </c>
      <c r="AA269" s="797" t="s">
        <v>35</v>
      </c>
      <c r="AB269" s="798">
        <v>0.12</v>
      </c>
      <c r="AC269" s="608">
        <v>31</v>
      </c>
      <c r="AD269" s="301">
        <v>50</v>
      </c>
      <c r="AE269" s="297" t="s">
        <v>35</v>
      </c>
      <c r="AF269" s="296"/>
      <c r="AG269" s="6" t="s">
        <v>52</v>
      </c>
      <c r="AH269" s="17" t="s">
        <v>452</v>
      </c>
      <c r="AI269" s="22">
        <v>6</v>
      </c>
      <c r="AJ269" s="46">
        <v>4</v>
      </c>
      <c r="AK269" s="42" t="s">
        <v>35</v>
      </c>
      <c r="AL269" s="98"/>
    </row>
    <row r="270" spans="1:38" x14ac:dyDescent="0.15">
      <c r="A270" s="1751"/>
      <c r="B270" s="310">
        <v>44525</v>
      </c>
      <c r="C270" s="1607" t="str">
        <f t="shared" si="28"/>
        <v>(木)</v>
      </c>
      <c r="D270" s="627" t="s">
        <v>566</v>
      </c>
      <c r="E270" s="1493" t="s">
        <v>35</v>
      </c>
      <c r="F270" s="58">
        <v>11.2</v>
      </c>
      <c r="G270" s="22">
        <v>13.7</v>
      </c>
      <c r="H270" s="63">
        <v>14</v>
      </c>
      <c r="I270" s="62">
        <v>2.9</v>
      </c>
      <c r="J270" s="61">
        <v>1.4</v>
      </c>
      <c r="K270" s="22">
        <v>7.57</v>
      </c>
      <c r="L270" s="61">
        <v>7.63</v>
      </c>
      <c r="M270" s="62">
        <v>26.7</v>
      </c>
      <c r="N270" s="63">
        <v>27.4</v>
      </c>
      <c r="O270" s="49" t="s">
        <v>35</v>
      </c>
      <c r="P270" s="1199">
        <v>53.1</v>
      </c>
      <c r="Q270" s="49" t="s">
        <v>35</v>
      </c>
      <c r="R270" s="1199">
        <v>89.8</v>
      </c>
      <c r="S270" s="49" t="s">
        <v>35</v>
      </c>
      <c r="T270" s="1199" t="s">
        <v>35</v>
      </c>
      <c r="U270" s="49" t="s">
        <v>35</v>
      </c>
      <c r="V270" s="1199" t="s">
        <v>35</v>
      </c>
      <c r="W270" s="62" t="s">
        <v>35</v>
      </c>
      <c r="X270" s="63">
        <v>23.4</v>
      </c>
      <c r="Y270" s="67" t="s">
        <v>35</v>
      </c>
      <c r="Z270" s="68">
        <v>184</v>
      </c>
      <c r="AA270" s="797" t="s">
        <v>35</v>
      </c>
      <c r="AB270" s="798">
        <v>0.11</v>
      </c>
      <c r="AC270" s="608" t="s">
        <v>35</v>
      </c>
      <c r="AD270" s="301">
        <v>42</v>
      </c>
      <c r="AE270" s="297" t="s">
        <v>35</v>
      </c>
      <c r="AF270" s="296"/>
      <c r="AG270" s="6" t="s">
        <v>466</v>
      </c>
      <c r="AH270" s="17" t="s">
        <v>23</v>
      </c>
      <c r="AI270" s="49">
        <v>10.1</v>
      </c>
      <c r="AJ270" s="50">
        <v>3.8</v>
      </c>
      <c r="AK270" s="42" t="s">
        <v>35</v>
      </c>
      <c r="AL270" s="98"/>
    </row>
    <row r="271" spans="1:38" x14ac:dyDescent="0.15">
      <c r="A271" s="1751"/>
      <c r="B271" s="310">
        <v>44526</v>
      </c>
      <c r="C271" s="1607" t="str">
        <f t="shared" si="28"/>
        <v>(金)</v>
      </c>
      <c r="D271" s="627" t="s">
        <v>566</v>
      </c>
      <c r="E271" s="1493" t="s">
        <v>35</v>
      </c>
      <c r="F271" s="58">
        <v>12.9</v>
      </c>
      <c r="G271" s="22">
        <v>14.1</v>
      </c>
      <c r="H271" s="63">
        <v>14.3</v>
      </c>
      <c r="I271" s="62">
        <v>2.9</v>
      </c>
      <c r="J271" s="61">
        <v>1.7</v>
      </c>
      <c r="K271" s="22">
        <v>7.47</v>
      </c>
      <c r="L271" s="61">
        <v>7.64</v>
      </c>
      <c r="M271" s="62">
        <v>27</v>
      </c>
      <c r="N271" s="63">
        <v>27.2</v>
      </c>
      <c r="O271" s="49" t="s">
        <v>35</v>
      </c>
      <c r="P271" s="1199">
        <v>53.9</v>
      </c>
      <c r="Q271" s="49" t="s">
        <v>35</v>
      </c>
      <c r="R271" s="1199">
        <v>89.4</v>
      </c>
      <c r="S271" s="49" t="s">
        <v>35</v>
      </c>
      <c r="T271" s="1199" t="s">
        <v>35</v>
      </c>
      <c r="U271" s="49" t="s">
        <v>35</v>
      </c>
      <c r="V271" s="1199" t="s">
        <v>35</v>
      </c>
      <c r="W271" s="62" t="s">
        <v>35</v>
      </c>
      <c r="X271" s="63">
        <v>23.3</v>
      </c>
      <c r="Y271" s="67" t="s">
        <v>35</v>
      </c>
      <c r="Z271" s="68">
        <v>188</v>
      </c>
      <c r="AA271" s="797" t="s">
        <v>35</v>
      </c>
      <c r="AB271" s="798">
        <v>0.1</v>
      </c>
      <c r="AC271" s="608" t="s">
        <v>35</v>
      </c>
      <c r="AD271" s="301">
        <v>39</v>
      </c>
      <c r="AE271" s="297" t="s">
        <v>35</v>
      </c>
      <c r="AF271" s="296"/>
      <c r="AG271" s="18"/>
      <c r="AH271" s="8"/>
      <c r="AI271" s="19"/>
      <c r="AJ271" s="7"/>
      <c r="AK271" s="7"/>
      <c r="AL271" s="8"/>
    </row>
    <row r="272" spans="1:38" x14ac:dyDescent="0.15">
      <c r="A272" s="1751"/>
      <c r="B272" s="310">
        <v>44527</v>
      </c>
      <c r="C272" s="1607" t="str">
        <f t="shared" si="28"/>
        <v>(土)</v>
      </c>
      <c r="D272" s="627" t="s">
        <v>566</v>
      </c>
      <c r="E272" s="1493" t="s">
        <v>35</v>
      </c>
      <c r="F272" s="58">
        <v>11</v>
      </c>
      <c r="G272" s="22">
        <v>13.6</v>
      </c>
      <c r="H272" s="63">
        <v>13.9</v>
      </c>
      <c r="I272" s="62">
        <v>3.1</v>
      </c>
      <c r="J272" s="61">
        <v>1.8</v>
      </c>
      <c r="K272" s="22">
        <v>7.43</v>
      </c>
      <c r="L272" s="61">
        <v>7.53</v>
      </c>
      <c r="M272" s="62">
        <v>27.5</v>
      </c>
      <c r="N272" s="63">
        <v>27.6</v>
      </c>
      <c r="O272" s="49" t="s">
        <v>35</v>
      </c>
      <c r="P272" s="1199" t="s">
        <v>35</v>
      </c>
      <c r="Q272" s="49" t="s">
        <v>35</v>
      </c>
      <c r="R272" s="1199" t="s">
        <v>35</v>
      </c>
      <c r="S272" s="49" t="s">
        <v>35</v>
      </c>
      <c r="T272" s="1199" t="s">
        <v>35</v>
      </c>
      <c r="U272" s="49" t="s">
        <v>35</v>
      </c>
      <c r="V272" s="1199" t="s">
        <v>35</v>
      </c>
      <c r="W272" s="62" t="s">
        <v>35</v>
      </c>
      <c r="X272" s="63" t="s">
        <v>35</v>
      </c>
      <c r="Y272" s="67" t="s">
        <v>35</v>
      </c>
      <c r="Z272" s="68" t="s">
        <v>35</v>
      </c>
      <c r="AA272" s="797" t="s">
        <v>35</v>
      </c>
      <c r="AB272" s="798" t="s">
        <v>35</v>
      </c>
      <c r="AC272" s="608" t="s">
        <v>35</v>
      </c>
      <c r="AD272" s="301">
        <v>42</v>
      </c>
      <c r="AE272" s="297" t="s">
        <v>35</v>
      </c>
      <c r="AF272" s="296"/>
      <c r="AG272" s="18"/>
      <c r="AH272" s="8"/>
      <c r="AI272" s="19"/>
      <c r="AJ272" s="7"/>
      <c r="AK272" s="7"/>
      <c r="AL272" s="8"/>
    </row>
    <row r="273" spans="1:38" x14ac:dyDescent="0.15">
      <c r="A273" s="1751"/>
      <c r="B273" s="310">
        <v>44528</v>
      </c>
      <c r="C273" s="1607" t="str">
        <f t="shared" si="28"/>
        <v>(日)</v>
      </c>
      <c r="D273" s="627" t="s">
        <v>566</v>
      </c>
      <c r="E273" s="1493" t="s">
        <v>35</v>
      </c>
      <c r="F273" s="58">
        <v>8.6999999999999993</v>
      </c>
      <c r="G273" s="22">
        <v>12.6</v>
      </c>
      <c r="H273" s="63">
        <v>12.9</v>
      </c>
      <c r="I273" s="62">
        <v>1.2</v>
      </c>
      <c r="J273" s="61">
        <v>2.2000000000000002</v>
      </c>
      <c r="K273" s="22">
        <v>7.52</v>
      </c>
      <c r="L273" s="61">
        <v>7.69</v>
      </c>
      <c r="M273" s="62">
        <v>27.8</v>
      </c>
      <c r="N273" s="63">
        <v>27.7</v>
      </c>
      <c r="O273" s="49" t="s">
        <v>35</v>
      </c>
      <c r="P273" s="1199" t="s">
        <v>35</v>
      </c>
      <c r="Q273" s="49" t="s">
        <v>35</v>
      </c>
      <c r="R273" s="1199" t="s">
        <v>35</v>
      </c>
      <c r="S273" s="49" t="s">
        <v>35</v>
      </c>
      <c r="T273" s="1199" t="s">
        <v>35</v>
      </c>
      <c r="U273" s="49" t="s">
        <v>35</v>
      </c>
      <c r="V273" s="1199" t="s">
        <v>35</v>
      </c>
      <c r="W273" s="62" t="s">
        <v>35</v>
      </c>
      <c r="X273" s="63" t="s">
        <v>35</v>
      </c>
      <c r="Y273" s="67" t="s">
        <v>35</v>
      </c>
      <c r="Z273" s="68" t="s">
        <v>35</v>
      </c>
      <c r="AA273" s="797" t="s">
        <v>35</v>
      </c>
      <c r="AB273" s="798" t="s">
        <v>35</v>
      </c>
      <c r="AC273" s="608" t="s">
        <v>35</v>
      </c>
      <c r="AD273" s="301">
        <v>43</v>
      </c>
      <c r="AE273" s="297" t="s">
        <v>35</v>
      </c>
      <c r="AF273" s="296"/>
      <c r="AG273" s="20"/>
      <c r="AH273" s="3"/>
      <c r="AI273" s="21"/>
      <c r="AJ273" s="9"/>
      <c r="AK273" s="9"/>
      <c r="AL273" s="3"/>
    </row>
    <row r="274" spans="1:38" x14ac:dyDescent="0.15">
      <c r="A274" s="1751"/>
      <c r="B274" s="310">
        <v>44529</v>
      </c>
      <c r="C274" s="1607" t="str">
        <f t="shared" si="28"/>
        <v>(月)</v>
      </c>
      <c r="D274" s="627" t="s">
        <v>566</v>
      </c>
      <c r="E274" s="1493" t="s">
        <v>35</v>
      </c>
      <c r="F274" s="58">
        <v>7.4</v>
      </c>
      <c r="G274" s="22">
        <v>11.9</v>
      </c>
      <c r="H274" s="63">
        <v>12.4</v>
      </c>
      <c r="I274" s="62">
        <v>3.5</v>
      </c>
      <c r="J274" s="61">
        <v>2.5</v>
      </c>
      <c r="K274" s="22">
        <v>7.64</v>
      </c>
      <c r="L274" s="61">
        <v>7.71</v>
      </c>
      <c r="M274" s="62">
        <v>27.9</v>
      </c>
      <c r="N274" s="63">
        <v>27.8</v>
      </c>
      <c r="O274" s="49" t="s">
        <v>35</v>
      </c>
      <c r="P274" s="1199">
        <v>53.1</v>
      </c>
      <c r="Q274" s="49" t="s">
        <v>35</v>
      </c>
      <c r="R274" s="1199">
        <v>91.4</v>
      </c>
      <c r="S274" s="49" t="s">
        <v>35</v>
      </c>
      <c r="T274" s="1199" t="s">
        <v>35</v>
      </c>
      <c r="U274" s="49" t="s">
        <v>35</v>
      </c>
      <c r="V274" s="1199" t="s">
        <v>35</v>
      </c>
      <c r="W274" s="62" t="s">
        <v>35</v>
      </c>
      <c r="X274" s="63">
        <v>23.1</v>
      </c>
      <c r="Y274" s="67" t="s">
        <v>35</v>
      </c>
      <c r="Z274" s="68">
        <v>192</v>
      </c>
      <c r="AA274" s="797" t="s">
        <v>35</v>
      </c>
      <c r="AB274" s="798">
        <v>0.12</v>
      </c>
      <c r="AC274" s="608" t="s">
        <v>35</v>
      </c>
      <c r="AD274" s="301">
        <v>44</v>
      </c>
      <c r="AE274" s="297" t="s">
        <v>35</v>
      </c>
      <c r="AF274" s="296"/>
      <c r="AG274" s="28" t="s">
        <v>137</v>
      </c>
      <c r="AH274" s="2" t="s">
        <v>35</v>
      </c>
      <c r="AI274" s="2" t="s">
        <v>35</v>
      </c>
      <c r="AJ274" s="2" t="s">
        <v>35</v>
      </c>
      <c r="AK274" s="2" t="s">
        <v>35</v>
      </c>
      <c r="AL274" s="99" t="s">
        <v>35</v>
      </c>
    </row>
    <row r="275" spans="1:38" x14ac:dyDescent="0.15">
      <c r="A275" s="1751"/>
      <c r="B275" s="310">
        <v>44530</v>
      </c>
      <c r="C275" s="1608" t="str">
        <f t="shared" si="28"/>
        <v>(火)</v>
      </c>
      <c r="D275" s="628" t="s">
        <v>566</v>
      </c>
      <c r="E275" s="1499">
        <v>3</v>
      </c>
      <c r="F275" s="119">
        <v>7.8</v>
      </c>
      <c r="G275" s="120">
        <v>11.7</v>
      </c>
      <c r="H275" s="123">
        <v>12.1</v>
      </c>
      <c r="I275" s="122">
        <v>3.4</v>
      </c>
      <c r="J275" s="121">
        <v>2.5</v>
      </c>
      <c r="K275" s="120">
        <v>7.69</v>
      </c>
      <c r="L275" s="121">
        <v>7.72</v>
      </c>
      <c r="M275" s="122">
        <v>28.4</v>
      </c>
      <c r="N275" s="123">
        <v>28.3</v>
      </c>
      <c r="O275" s="632" t="s">
        <v>35</v>
      </c>
      <c r="P275" s="1213">
        <v>53.8</v>
      </c>
      <c r="Q275" s="632" t="s">
        <v>35</v>
      </c>
      <c r="R275" s="1213">
        <v>94</v>
      </c>
      <c r="S275" s="632" t="s">
        <v>35</v>
      </c>
      <c r="T275" s="1213" t="s">
        <v>35</v>
      </c>
      <c r="U275" s="632" t="s">
        <v>35</v>
      </c>
      <c r="V275" s="1213" t="s">
        <v>35</v>
      </c>
      <c r="W275" s="122" t="s">
        <v>35</v>
      </c>
      <c r="X275" s="123">
        <v>23.5</v>
      </c>
      <c r="Y275" s="126" t="s">
        <v>35</v>
      </c>
      <c r="Z275" s="127">
        <v>195</v>
      </c>
      <c r="AA275" s="811" t="s">
        <v>35</v>
      </c>
      <c r="AB275" s="812">
        <v>0.11</v>
      </c>
      <c r="AC275" s="629">
        <v>354</v>
      </c>
      <c r="AD275" s="305">
        <v>45</v>
      </c>
      <c r="AE275" s="297" t="s">
        <v>35</v>
      </c>
      <c r="AF275" s="296" t="s">
        <v>35</v>
      </c>
      <c r="AG275" s="10" t="s">
        <v>35</v>
      </c>
      <c r="AH275" s="2" t="s">
        <v>35</v>
      </c>
      <c r="AI275" s="2" t="s">
        <v>35</v>
      </c>
      <c r="AJ275" s="2" t="s">
        <v>35</v>
      </c>
      <c r="AK275" s="2" t="s">
        <v>35</v>
      </c>
      <c r="AL275" s="99" t="s">
        <v>35</v>
      </c>
    </row>
    <row r="276" spans="1:38" s="1" customFormat="1" ht="13.5" customHeight="1" x14ac:dyDescent="0.15">
      <c r="A276" s="1751"/>
      <c r="B276" s="1743" t="s">
        <v>388</v>
      </c>
      <c r="C276" s="1744"/>
      <c r="D276" s="374"/>
      <c r="E276" s="1494">
        <f>MAX(E246:E275)</f>
        <v>38</v>
      </c>
      <c r="F276" s="335">
        <f t="shared" ref="F276:AD276" si="29">IF(COUNT(F246:F275)=0,"",MAX(F246:F275))</f>
        <v>17.3</v>
      </c>
      <c r="G276" s="336">
        <f t="shared" si="29"/>
        <v>17</v>
      </c>
      <c r="H276" s="337">
        <f t="shared" si="29"/>
        <v>17</v>
      </c>
      <c r="I276" s="338">
        <f t="shared" si="29"/>
        <v>7.1</v>
      </c>
      <c r="J276" s="339">
        <f t="shared" si="29"/>
        <v>2.5</v>
      </c>
      <c r="K276" s="336">
        <f t="shared" si="29"/>
        <v>7.76</v>
      </c>
      <c r="L276" s="337">
        <f t="shared" si="29"/>
        <v>7.8</v>
      </c>
      <c r="M276" s="338">
        <f t="shared" si="29"/>
        <v>28.4</v>
      </c>
      <c r="N276" s="339">
        <f t="shared" si="29"/>
        <v>28.3</v>
      </c>
      <c r="O276" s="1200">
        <f t="shared" si="29"/>
        <v>40</v>
      </c>
      <c r="P276" s="1201">
        <f t="shared" si="29"/>
        <v>57.6</v>
      </c>
      <c r="Q276" s="1200">
        <f t="shared" si="29"/>
        <v>72.099999999999994</v>
      </c>
      <c r="R276" s="1201">
        <f t="shared" si="29"/>
        <v>94</v>
      </c>
      <c r="S276" s="1200">
        <f t="shared" si="29"/>
        <v>53.9</v>
      </c>
      <c r="T276" s="1208">
        <f t="shared" si="29"/>
        <v>61.3</v>
      </c>
      <c r="U276" s="1200">
        <f t="shared" si="29"/>
        <v>18.2</v>
      </c>
      <c r="V276" s="1208">
        <f t="shared" si="29"/>
        <v>22.1</v>
      </c>
      <c r="W276" s="338">
        <f t="shared" si="29"/>
        <v>19.3</v>
      </c>
      <c r="X276" s="540">
        <f t="shared" si="29"/>
        <v>24.8</v>
      </c>
      <c r="Y276" s="596">
        <f t="shared" si="29"/>
        <v>168</v>
      </c>
      <c r="Z276" s="597">
        <f t="shared" si="29"/>
        <v>195</v>
      </c>
      <c r="AA276" s="799">
        <f t="shared" si="29"/>
        <v>0.24</v>
      </c>
      <c r="AB276" s="800">
        <f t="shared" si="29"/>
        <v>0.13</v>
      </c>
      <c r="AC276" s="667">
        <f t="shared" si="29"/>
        <v>540</v>
      </c>
      <c r="AD276" s="538">
        <f t="shared" si="29"/>
        <v>146</v>
      </c>
      <c r="AE276" s="411"/>
      <c r="AF276" s="382"/>
      <c r="AG276" s="10" t="s">
        <v>35</v>
      </c>
      <c r="AH276" s="2" t="s">
        <v>35</v>
      </c>
      <c r="AI276" s="2" t="s">
        <v>35</v>
      </c>
      <c r="AJ276" s="2" t="s">
        <v>35</v>
      </c>
      <c r="AK276" s="2" t="s">
        <v>35</v>
      </c>
      <c r="AL276" s="99" t="s">
        <v>35</v>
      </c>
    </row>
    <row r="277" spans="1:38" s="1" customFormat="1" ht="13.5" customHeight="1" x14ac:dyDescent="0.15">
      <c r="A277" s="1751"/>
      <c r="B277" s="1735" t="s">
        <v>389</v>
      </c>
      <c r="C277" s="1736"/>
      <c r="D277" s="376"/>
      <c r="E277" s="1503"/>
      <c r="F277" s="340">
        <f t="shared" ref="F277:AD277" si="30">IF(COUNT(F246:F275)=0,"",MIN(F246:F275))</f>
        <v>7.4</v>
      </c>
      <c r="G277" s="341">
        <f t="shared" si="30"/>
        <v>11.7</v>
      </c>
      <c r="H277" s="342">
        <f t="shared" si="30"/>
        <v>12.1</v>
      </c>
      <c r="I277" s="343">
        <f t="shared" si="30"/>
        <v>1.2</v>
      </c>
      <c r="J277" s="386">
        <f t="shared" si="30"/>
        <v>1.2</v>
      </c>
      <c r="K277" s="341">
        <f t="shared" si="30"/>
        <v>7.34</v>
      </c>
      <c r="L277" s="340">
        <f t="shared" si="30"/>
        <v>7.33</v>
      </c>
      <c r="M277" s="343">
        <f t="shared" si="30"/>
        <v>18</v>
      </c>
      <c r="N277" s="386">
        <f t="shared" si="30"/>
        <v>18.3</v>
      </c>
      <c r="O277" s="1202">
        <f t="shared" si="30"/>
        <v>40</v>
      </c>
      <c r="P277" s="1203">
        <f t="shared" si="30"/>
        <v>37.1</v>
      </c>
      <c r="Q277" s="1202">
        <f t="shared" si="30"/>
        <v>72.099999999999994</v>
      </c>
      <c r="R277" s="1203">
        <f t="shared" si="30"/>
        <v>65.3</v>
      </c>
      <c r="S277" s="1202">
        <f t="shared" si="30"/>
        <v>53.9</v>
      </c>
      <c r="T277" s="1203">
        <f t="shared" si="30"/>
        <v>61.3</v>
      </c>
      <c r="U277" s="1202">
        <f t="shared" si="30"/>
        <v>18.2</v>
      </c>
      <c r="V277" s="1209">
        <f t="shared" si="30"/>
        <v>22.1</v>
      </c>
      <c r="W277" s="343">
        <f t="shared" si="30"/>
        <v>19.3</v>
      </c>
      <c r="X277" s="653">
        <f t="shared" si="30"/>
        <v>15.1</v>
      </c>
      <c r="Y277" s="602">
        <f t="shared" si="30"/>
        <v>168</v>
      </c>
      <c r="Z277" s="599">
        <f t="shared" si="30"/>
        <v>139</v>
      </c>
      <c r="AA277" s="801">
        <f t="shared" si="30"/>
        <v>0.24</v>
      </c>
      <c r="AB277" s="802">
        <f t="shared" si="30"/>
        <v>7.0000000000000007E-2</v>
      </c>
      <c r="AC277" s="1623"/>
      <c r="AD277" s="539">
        <f t="shared" si="30"/>
        <v>39</v>
      </c>
      <c r="AE277" s="411"/>
      <c r="AF277" s="382"/>
      <c r="AG277" s="10" t="s">
        <v>35</v>
      </c>
      <c r="AH277" s="2" t="s">
        <v>35</v>
      </c>
      <c r="AI277" s="2" t="s">
        <v>35</v>
      </c>
      <c r="AJ277" s="2" t="s">
        <v>35</v>
      </c>
      <c r="AK277" s="2" t="s">
        <v>35</v>
      </c>
      <c r="AL277" s="99" t="s">
        <v>35</v>
      </c>
    </row>
    <row r="278" spans="1:38" s="1" customFormat="1" ht="13.5" customHeight="1" x14ac:dyDescent="0.15">
      <c r="A278" s="1751"/>
      <c r="B278" s="1735" t="s">
        <v>390</v>
      </c>
      <c r="C278" s="1736"/>
      <c r="D278" s="376"/>
      <c r="E278" s="1496"/>
      <c r="F278" s="541">
        <f t="shared" ref="F278:AD278" si="31">IF(COUNT(F246:F275)=0,"",AVERAGE(F246:F275))</f>
        <v>13.476666666666663</v>
      </c>
      <c r="G278" s="341">
        <f t="shared" si="31"/>
        <v>15.026666666666667</v>
      </c>
      <c r="H278" s="340">
        <f t="shared" si="31"/>
        <v>15.22</v>
      </c>
      <c r="I278" s="343">
        <f t="shared" si="31"/>
        <v>3.0033333333333334</v>
      </c>
      <c r="J278" s="386">
        <f t="shared" si="31"/>
        <v>1.8533333333333339</v>
      </c>
      <c r="K278" s="341">
        <f t="shared" si="31"/>
        <v>7.5560000000000009</v>
      </c>
      <c r="L278" s="340">
        <f t="shared" si="31"/>
        <v>7.6343333333333305</v>
      </c>
      <c r="M278" s="343">
        <f t="shared" si="31"/>
        <v>25.36666666666666</v>
      </c>
      <c r="N278" s="386">
        <f t="shared" si="31"/>
        <v>25.426666666666666</v>
      </c>
      <c r="O278" s="1202">
        <f t="shared" si="31"/>
        <v>40</v>
      </c>
      <c r="P278" s="1203">
        <f t="shared" si="31"/>
        <v>49.58</v>
      </c>
      <c r="Q278" s="1202">
        <f t="shared" si="31"/>
        <v>72.099999999999994</v>
      </c>
      <c r="R278" s="1203">
        <f t="shared" si="31"/>
        <v>84.305000000000007</v>
      </c>
      <c r="S278" s="1202">
        <f t="shared" si="31"/>
        <v>53.9</v>
      </c>
      <c r="T278" s="1203">
        <f t="shared" si="31"/>
        <v>61.3</v>
      </c>
      <c r="U278" s="1202">
        <f t="shared" si="31"/>
        <v>18.2</v>
      </c>
      <c r="V278" s="1203">
        <f t="shared" si="31"/>
        <v>22.1</v>
      </c>
      <c r="W278" s="1252">
        <f t="shared" si="31"/>
        <v>19.3</v>
      </c>
      <c r="X278" s="653">
        <f t="shared" si="31"/>
        <v>20.914999999999999</v>
      </c>
      <c r="Y278" s="602">
        <f t="shared" si="31"/>
        <v>168</v>
      </c>
      <c r="Z278" s="665">
        <f t="shared" si="31"/>
        <v>176.55</v>
      </c>
      <c r="AA278" s="801">
        <f t="shared" si="31"/>
        <v>0.24</v>
      </c>
      <c r="AB278" s="802">
        <f t="shared" si="31"/>
        <v>9.8500000000000018E-2</v>
      </c>
      <c r="AC278" s="1623"/>
      <c r="AD278" s="539">
        <f t="shared" si="31"/>
        <v>51.733333333333334</v>
      </c>
      <c r="AE278" s="411"/>
      <c r="AF278" s="382"/>
      <c r="AG278" s="10" t="s">
        <v>35</v>
      </c>
      <c r="AH278" s="2" t="s">
        <v>35</v>
      </c>
      <c r="AI278" s="2" t="s">
        <v>35</v>
      </c>
      <c r="AJ278" s="2" t="s">
        <v>35</v>
      </c>
      <c r="AK278" s="2" t="s">
        <v>35</v>
      </c>
      <c r="AL278" s="99" t="s">
        <v>35</v>
      </c>
    </row>
    <row r="279" spans="1:38" s="1" customFormat="1" ht="13.5" customHeight="1" x14ac:dyDescent="0.15">
      <c r="A279" s="1752"/>
      <c r="B279" s="1737" t="s">
        <v>391</v>
      </c>
      <c r="C279" s="1738"/>
      <c r="D279" s="376"/>
      <c r="E279" s="1497">
        <f>SUM(E246:E275)</f>
        <v>66.5</v>
      </c>
      <c r="F279" s="563"/>
      <c r="G279" s="560"/>
      <c r="H279" s="562"/>
      <c r="I279" s="560"/>
      <c r="J279" s="562"/>
      <c r="K279" s="1241"/>
      <c r="L279" s="1242"/>
      <c r="M279" s="1245"/>
      <c r="N279" s="1246"/>
      <c r="O279" s="1204"/>
      <c r="P279" s="1205"/>
      <c r="Q279" s="1204"/>
      <c r="R279" s="1222"/>
      <c r="S279" s="1204"/>
      <c r="T279" s="1205"/>
      <c r="U279" s="1204"/>
      <c r="V279" s="1222"/>
      <c r="W279" s="1253"/>
      <c r="X279" s="1254"/>
      <c r="Y279" s="662"/>
      <c r="Z279" s="592"/>
      <c r="AA279" s="803"/>
      <c r="AB279" s="1533"/>
      <c r="AC279" s="595">
        <f>SUM(AC246:AC275)</f>
        <v>2492</v>
      </c>
      <c r="AD279" s="663"/>
      <c r="AE279" s="411"/>
      <c r="AF279" s="382"/>
      <c r="AG279" s="205"/>
      <c r="AH279" s="207"/>
      <c r="AI279" s="207"/>
      <c r="AJ279" s="207"/>
      <c r="AK279" s="207"/>
      <c r="AL279" s="206"/>
    </row>
    <row r="280" spans="1:38" ht="13.5" customHeight="1" x14ac:dyDescent="0.15">
      <c r="A280" s="1739" t="s">
        <v>348</v>
      </c>
      <c r="B280" s="429">
        <v>44531</v>
      </c>
      <c r="C280" s="856" t="str">
        <f>IF(B280="","",IF(WEEKDAY(B280)=1,"(日)",IF(WEEKDAY(B280)=2,"(月)",IF(WEEKDAY(B280)=3,"(火)",IF(WEEKDAY(B280)=4,"(水)",IF(WEEKDAY(B280)=5,"(木)",IF(WEEKDAY(B280)=6,"(金)","(土)")))))))</f>
        <v>(水)</v>
      </c>
      <c r="D280" s="626" t="s">
        <v>522</v>
      </c>
      <c r="E280" s="1492">
        <v>69</v>
      </c>
      <c r="F280" s="57">
        <v>14.2</v>
      </c>
      <c r="G280" s="59">
        <v>12.9</v>
      </c>
      <c r="H280" s="54">
        <v>12.9</v>
      </c>
      <c r="I280" s="53">
        <v>4.9000000000000004</v>
      </c>
      <c r="J280" s="60">
        <v>1.4</v>
      </c>
      <c r="K280" s="59">
        <v>7.57</v>
      </c>
      <c r="L280" s="60">
        <v>7.6</v>
      </c>
      <c r="M280" s="53">
        <v>27.3</v>
      </c>
      <c r="N280" s="54">
        <v>28.2</v>
      </c>
      <c r="O280" s="1197" t="s">
        <v>35</v>
      </c>
      <c r="P280" s="1198">
        <v>52.8</v>
      </c>
      <c r="Q280" s="1197" t="s">
        <v>35</v>
      </c>
      <c r="R280" s="1198">
        <v>90.8</v>
      </c>
      <c r="S280" s="1197" t="s">
        <v>35</v>
      </c>
      <c r="T280" s="1198" t="s">
        <v>35</v>
      </c>
      <c r="U280" s="1197" t="s">
        <v>35</v>
      </c>
      <c r="V280" s="1198" t="s">
        <v>35</v>
      </c>
      <c r="W280" s="53" t="s">
        <v>35</v>
      </c>
      <c r="X280" s="54">
        <v>24.8</v>
      </c>
      <c r="Y280" s="55" t="s">
        <v>35</v>
      </c>
      <c r="Z280" s="56">
        <v>195</v>
      </c>
      <c r="AA280" s="795" t="s">
        <v>35</v>
      </c>
      <c r="AB280" s="796">
        <v>0.06</v>
      </c>
      <c r="AC280" s="606">
        <v>549</v>
      </c>
      <c r="AD280" s="616">
        <v>73</v>
      </c>
      <c r="AE280" s="297"/>
      <c r="AF280" s="296"/>
      <c r="AG280" s="208">
        <v>44539</v>
      </c>
      <c r="AH280" s="128" t="s">
        <v>3</v>
      </c>
      <c r="AI280" s="129">
        <v>9.3000000000000007</v>
      </c>
      <c r="AJ280" s="130" t="s">
        <v>20</v>
      </c>
      <c r="AK280" s="131"/>
      <c r="AL280" s="132"/>
    </row>
    <row r="281" spans="1:38" x14ac:dyDescent="0.15">
      <c r="A281" s="1740"/>
      <c r="B281" s="429">
        <v>44532</v>
      </c>
      <c r="C281" s="1607" t="str">
        <f>IF(B281="","",IF(WEEKDAY(B281)=1,"(日)",IF(WEEKDAY(B281)=2,"(月)",IF(WEEKDAY(B281)=3,"(火)",IF(WEEKDAY(B281)=4,"(水)",IF(WEEKDAY(B281)=5,"(木)",IF(WEEKDAY(B281)=6,"(金)","(土)")))))))</f>
        <v>(木)</v>
      </c>
      <c r="D281" s="627" t="s">
        <v>566</v>
      </c>
      <c r="E281" s="1493" t="s">
        <v>35</v>
      </c>
      <c r="F281" s="58">
        <v>10.5</v>
      </c>
      <c r="G281" s="22">
        <v>12.8</v>
      </c>
      <c r="H281" s="63">
        <v>12.6</v>
      </c>
      <c r="I281" s="62">
        <v>19.7</v>
      </c>
      <c r="J281" s="61">
        <v>2.4</v>
      </c>
      <c r="K281" s="22">
        <v>7.37</v>
      </c>
      <c r="L281" s="61">
        <v>7.49</v>
      </c>
      <c r="M281" s="62">
        <v>20.3</v>
      </c>
      <c r="N281" s="63">
        <v>25.3</v>
      </c>
      <c r="O281" s="49" t="s">
        <v>35</v>
      </c>
      <c r="P281" s="1199">
        <v>47.8</v>
      </c>
      <c r="Q281" s="49" t="s">
        <v>35</v>
      </c>
      <c r="R281" s="1199">
        <v>78.2</v>
      </c>
      <c r="S281" s="49" t="s">
        <v>35</v>
      </c>
      <c r="T281" s="1199" t="s">
        <v>35</v>
      </c>
      <c r="U281" s="49" t="s">
        <v>35</v>
      </c>
      <c r="V281" s="1199" t="s">
        <v>35</v>
      </c>
      <c r="W281" s="62" t="s">
        <v>35</v>
      </c>
      <c r="X281" s="63">
        <v>24.2</v>
      </c>
      <c r="Y281" s="67" t="s">
        <v>35</v>
      </c>
      <c r="Z281" s="68">
        <v>167</v>
      </c>
      <c r="AA281" s="797" t="s">
        <v>35</v>
      </c>
      <c r="AB281" s="798">
        <v>0.11</v>
      </c>
      <c r="AC281" s="745">
        <v>708</v>
      </c>
      <c r="AD281" s="747">
        <v>99</v>
      </c>
      <c r="AE281" s="297"/>
      <c r="AF281" s="296"/>
      <c r="AG281" s="11" t="s">
        <v>87</v>
      </c>
      <c r="AH281" s="12" t="s">
        <v>377</v>
      </c>
      <c r="AI281" s="13" t="s">
        <v>5</v>
      </c>
      <c r="AJ281" s="14" t="s">
        <v>6</v>
      </c>
      <c r="AK281" s="15" t="s">
        <v>35</v>
      </c>
      <c r="AL281" s="92"/>
    </row>
    <row r="282" spans="1:38" x14ac:dyDescent="0.15">
      <c r="A282" s="1740"/>
      <c r="B282" s="429">
        <v>44533</v>
      </c>
      <c r="C282" s="1607" t="str">
        <f t="shared" ref="C282:C309" si="32">IF(B282="","",IF(WEEKDAY(B282)=1,"(日)",IF(WEEKDAY(B282)=2,"(月)",IF(WEEKDAY(B282)=3,"(火)",IF(WEEKDAY(B282)=4,"(水)",IF(WEEKDAY(B282)=5,"(木)",IF(WEEKDAY(B282)=6,"(金)","(土)")))))))</f>
        <v>(金)</v>
      </c>
      <c r="D282" s="627" t="s">
        <v>566</v>
      </c>
      <c r="E282" s="1493" t="s">
        <v>35</v>
      </c>
      <c r="F282" s="58">
        <v>9.3000000000000007</v>
      </c>
      <c r="G282" s="22">
        <v>11.5</v>
      </c>
      <c r="H282" s="63">
        <v>12</v>
      </c>
      <c r="I282" s="62">
        <v>8.6999999999999993</v>
      </c>
      <c r="J282" s="61">
        <v>2.5</v>
      </c>
      <c r="K282" s="22">
        <v>7.4</v>
      </c>
      <c r="L282" s="61">
        <v>7.43</v>
      </c>
      <c r="M282" s="62">
        <v>28.2</v>
      </c>
      <c r="N282" s="63">
        <v>24.3</v>
      </c>
      <c r="O282" s="49" t="s">
        <v>35</v>
      </c>
      <c r="P282" s="1199">
        <v>45.5</v>
      </c>
      <c r="Q282" s="49" t="s">
        <v>35</v>
      </c>
      <c r="R282" s="1199">
        <v>75.2</v>
      </c>
      <c r="S282" s="49" t="s">
        <v>35</v>
      </c>
      <c r="T282" s="1199" t="s">
        <v>35</v>
      </c>
      <c r="U282" s="49" t="s">
        <v>35</v>
      </c>
      <c r="V282" s="1199" t="s">
        <v>35</v>
      </c>
      <c r="W282" s="62" t="s">
        <v>35</v>
      </c>
      <c r="X282" s="63">
        <v>22.3</v>
      </c>
      <c r="Y282" s="67" t="s">
        <v>35</v>
      </c>
      <c r="Z282" s="68">
        <v>160</v>
      </c>
      <c r="AA282" s="797" t="s">
        <v>35</v>
      </c>
      <c r="AB282" s="798">
        <v>0.13</v>
      </c>
      <c r="AC282" s="608">
        <v>540</v>
      </c>
      <c r="AD282" s="616">
        <v>68</v>
      </c>
      <c r="AE282" s="297"/>
      <c r="AF282" s="296"/>
      <c r="AG282" s="5" t="s">
        <v>88</v>
      </c>
      <c r="AH282" s="16" t="s">
        <v>20</v>
      </c>
      <c r="AI282" s="30">
        <v>10.7</v>
      </c>
      <c r="AJ282" s="31">
        <v>10.8</v>
      </c>
      <c r="AK282" s="32" t="s">
        <v>35</v>
      </c>
      <c r="AL282" s="93"/>
    </row>
    <row r="283" spans="1:38" x14ac:dyDescent="0.15">
      <c r="A283" s="1740"/>
      <c r="B283" s="429">
        <v>44534</v>
      </c>
      <c r="C283" s="1607" t="str">
        <f t="shared" si="32"/>
        <v>(土)</v>
      </c>
      <c r="D283" s="627" t="s">
        <v>566</v>
      </c>
      <c r="E283" s="1493" t="s">
        <v>35</v>
      </c>
      <c r="F283" s="58">
        <v>8.9</v>
      </c>
      <c r="G283" s="22">
        <v>11</v>
      </c>
      <c r="H283" s="63">
        <v>11.4</v>
      </c>
      <c r="I283" s="62">
        <v>5.4</v>
      </c>
      <c r="J283" s="61">
        <v>2.4</v>
      </c>
      <c r="K283" s="22">
        <v>7.4</v>
      </c>
      <c r="L283" s="61">
        <v>7.42</v>
      </c>
      <c r="M283" s="62">
        <v>23.9</v>
      </c>
      <c r="N283" s="63">
        <v>25.7</v>
      </c>
      <c r="O283" s="49" t="s">
        <v>35</v>
      </c>
      <c r="P283" s="1199" t="s">
        <v>35</v>
      </c>
      <c r="Q283" s="49" t="s">
        <v>35</v>
      </c>
      <c r="R283" s="1199" t="s">
        <v>35</v>
      </c>
      <c r="S283" s="49" t="s">
        <v>35</v>
      </c>
      <c r="T283" s="1199" t="s">
        <v>35</v>
      </c>
      <c r="U283" s="49" t="s">
        <v>35</v>
      </c>
      <c r="V283" s="1199" t="s">
        <v>35</v>
      </c>
      <c r="W283" s="62" t="s">
        <v>35</v>
      </c>
      <c r="X283" s="63" t="s">
        <v>35</v>
      </c>
      <c r="Y283" s="67" t="s">
        <v>35</v>
      </c>
      <c r="Z283" s="68" t="s">
        <v>35</v>
      </c>
      <c r="AA283" s="797" t="s">
        <v>35</v>
      </c>
      <c r="AB283" s="798" t="s">
        <v>35</v>
      </c>
      <c r="AC283" s="608">
        <v>434</v>
      </c>
      <c r="AD283" s="616">
        <v>52</v>
      </c>
      <c r="AE283" s="297"/>
      <c r="AF283" s="296"/>
      <c r="AG283" s="6" t="s">
        <v>378</v>
      </c>
      <c r="AH283" s="17" t="s">
        <v>379</v>
      </c>
      <c r="AI283" s="33">
        <v>8.9</v>
      </c>
      <c r="AJ283" s="34">
        <v>2.2999999999999998</v>
      </c>
      <c r="AK283" s="38" t="s">
        <v>35</v>
      </c>
      <c r="AL283" s="94"/>
    </row>
    <row r="284" spans="1:38" x14ac:dyDescent="0.15">
      <c r="A284" s="1740"/>
      <c r="B284" s="429">
        <v>44535</v>
      </c>
      <c r="C284" s="1607" t="str">
        <f t="shared" si="32"/>
        <v>(日)</v>
      </c>
      <c r="D284" s="627" t="s">
        <v>566</v>
      </c>
      <c r="E284" s="1493" t="s">
        <v>35</v>
      </c>
      <c r="F284" s="58">
        <v>8.1999999999999993</v>
      </c>
      <c r="G284" s="22">
        <v>10.199999999999999</v>
      </c>
      <c r="H284" s="63">
        <v>10.8</v>
      </c>
      <c r="I284" s="62">
        <v>5.3</v>
      </c>
      <c r="J284" s="61">
        <v>2.7</v>
      </c>
      <c r="K284" s="22">
        <v>7.45</v>
      </c>
      <c r="L284" s="61">
        <v>7.46</v>
      </c>
      <c r="M284" s="62">
        <v>24.9</v>
      </c>
      <c r="N284" s="63">
        <v>24.7</v>
      </c>
      <c r="O284" s="49" t="s">
        <v>35</v>
      </c>
      <c r="P284" s="1199" t="s">
        <v>35</v>
      </c>
      <c r="Q284" s="49" t="s">
        <v>35</v>
      </c>
      <c r="R284" s="1199" t="s">
        <v>35</v>
      </c>
      <c r="S284" s="49" t="s">
        <v>35</v>
      </c>
      <c r="T284" s="1199" t="s">
        <v>35</v>
      </c>
      <c r="U284" s="49" t="s">
        <v>35</v>
      </c>
      <c r="V284" s="1199" t="s">
        <v>35</v>
      </c>
      <c r="W284" s="62" t="s">
        <v>35</v>
      </c>
      <c r="X284" s="63" t="s">
        <v>35</v>
      </c>
      <c r="Y284" s="67" t="s">
        <v>35</v>
      </c>
      <c r="Z284" s="68" t="s">
        <v>35</v>
      </c>
      <c r="AA284" s="797" t="s">
        <v>35</v>
      </c>
      <c r="AB284" s="798" t="s">
        <v>35</v>
      </c>
      <c r="AC284" s="608">
        <v>106</v>
      </c>
      <c r="AD284" s="616">
        <v>47</v>
      </c>
      <c r="AE284" s="297"/>
      <c r="AF284" s="296"/>
      <c r="AG284" s="6" t="s">
        <v>21</v>
      </c>
      <c r="AH284" s="17"/>
      <c r="AI284" s="33">
        <v>7.42</v>
      </c>
      <c r="AJ284" s="34">
        <v>7.55</v>
      </c>
      <c r="AK284" s="41" t="s">
        <v>35</v>
      </c>
      <c r="AL284" s="95"/>
    </row>
    <row r="285" spans="1:38" x14ac:dyDescent="0.15">
      <c r="A285" s="1740"/>
      <c r="B285" s="429">
        <v>44536</v>
      </c>
      <c r="C285" s="1607" t="str">
        <f t="shared" si="32"/>
        <v>(月)</v>
      </c>
      <c r="D285" s="627" t="s">
        <v>522</v>
      </c>
      <c r="E285" s="1493" t="s">
        <v>35</v>
      </c>
      <c r="F285" s="58">
        <v>7.7</v>
      </c>
      <c r="G285" s="22">
        <v>10.4</v>
      </c>
      <c r="H285" s="63">
        <v>10.7</v>
      </c>
      <c r="I285" s="62">
        <v>3</v>
      </c>
      <c r="J285" s="61">
        <v>2.2999999999999998</v>
      </c>
      <c r="K285" s="22">
        <v>7.43</v>
      </c>
      <c r="L285" s="61">
        <v>7.54</v>
      </c>
      <c r="M285" s="62">
        <v>25.8</v>
      </c>
      <c r="N285" s="63">
        <v>25.2</v>
      </c>
      <c r="O285" s="49" t="s">
        <v>35</v>
      </c>
      <c r="P285" s="1199">
        <v>43.3</v>
      </c>
      <c r="Q285" s="49" t="s">
        <v>35</v>
      </c>
      <c r="R285" s="1199">
        <v>79.2</v>
      </c>
      <c r="S285" s="49" t="s">
        <v>35</v>
      </c>
      <c r="T285" s="1199" t="s">
        <v>35</v>
      </c>
      <c r="U285" s="49" t="s">
        <v>35</v>
      </c>
      <c r="V285" s="1199" t="s">
        <v>35</v>
      </c>
      <c r="W285" s="62" t="s">
        <v>35</v>
      </c>
      <c r="X285" s="63">
        <v>21.8</v>
      </c>
      <c r="Y285" s="67" t="s">
        <v>35</v>
      </c>
      <c r="Z285" s="68">
        <v>172</v>
      </c>
      <c r="AA285" s="797" t="s">
        <v>35</v>
      </c>
      <c r="AB285" s="798">
        <v>0.14000000000000001</v>
      </c>
      <c r="AC285" s="608" t="s">
        <v>35</v>
      </c>
      <c r="AD285" s="616">
        <v>41</v>
      </c>
      <c r="AE285" s="297"/>
      <c r="AF285" s="296"/>
      <c r="AG285" s="6" t="s">
        <v>356</v>
      </c>
      <c r="AH285" s="17" t="s">
        <v>22</v>
      </c>
      <c r="AI285" s="33">
        <v>24.9</v>
      </c>
      <c r="AJ285" s="34">
        <v>25.3</v>
      </c>
      <c r="AK285" s="35" t="s">
        <v>35</v>
      </c>
      <c r="AL285" s="96"/>
    </row>
    <row r="286" spans="1:38" x14ac:dyDescent="0.15">
      <c r="A286" s="1740"/>
      <c r="B286" s="429">
        <v>44537</v>
      </c>
      <c r="C286" s="1607" t="str">
        <f t="shared" si="32"/>
        <v>(火)</v>
      </c>
      <c r="D286" s="627" t="s">
        <v>522</v>
      </c>
      <c r="E286" s="1493">
        <v>16.5</v>
      </c>
      <c r="F286" s="58">
        <v>11.1</v>
      </c>
      <c r="G286" s="22">
        <v>10.7</v>
      </c>
      <c r="H286" s="63">
        <v>10.8</v>
      </c>
      <c r="I286" s="62">
        <v>2.4</v>
      </c>
      <c r="J286" s="61">
        <v>1.3</v>
      </c>
      <c r="K286" s="22">
        <v>7.39</v>
      </c>
      <c r="L286" s="61">
        <v>7.53</v>
      </c>
      <c r="M286" s="62">
        <v>26.5</v>
      </c>
      <c r="N286" s="63">
        <v>26.1</v>
      </c>
      <c r="O286" s="49" t="s">
        <v>35</v>
      </c>
      <c r="P286" s="1199">
        <v>44.3</v>
      </c>
      <c r="Q286" s="49" t="s">
        <v>35</v>
      </c>
      <c r="R286" s="1199">
        <v>82.2</v>
      </c>
      <c r="S286" s="49" t="s">
        <v>35</v>
      </c>
      <c r="T286" s="1199" t="s">
        <v>35</v>
      </c>
      <c r="U286" s="49" t="s">
        <v>35</v>
      </c>
      <c r="V286" s="1199" t="s">
        <v>35</v>
      </c>
      <c r="W286" s="62" t="s">
        <v>35</v>
      </c>
      <c r="X286" s="63">
        <v>22</v>
      </c>
      <c r="Y286" s="67" t="s">
        <v>35</v>
      </c>
      <c r="Z286" s="68">
        <v>177</v>
      </c>
      <c r="AA286" s="797" t="s">
        <v>35</v>
      </c>
      <c r="AB286" s="798">
        <v>0.12</v>
      </c>
      <c r="AC286" s="608" t="s">
        <v>35</v>
      </c>
      <c r="AD286" s="616">
        <v>45</v>
      </c>
      <c r="AE286" s="297"/>
      <c r="AF286" s="296"/>
      <c r="AG286" s="6" t="s">
        <v>380</v>
      </c>
      <c r="AH286" s="17" t="s">
        <v>23</v>
      </c>
      <c r="AI286" s="612">
        <v>44.2</v>
      </c>
      <c r="AJ286" s="613">
        <v>46.8</v>
      </c>
      <c r="AK286" s="35" t="s">
        <v>35</v>
      </c>
      <c r="AL286" s="96"/>
    </row>
    <row r="287" spans="1:38" x14ac:dyDescent="0.15">
      <c r="A287" s="1740"/>
      <c r="B287" s="429">
        <v>44538</v>
      </c>
      <c r="C287" s="1607" t="str">
        <f t="shared" si="32"/>
        <v>(水)</v>
      </c>
      <c r="D287" s="627" t="s">
        <v>579</v>
      </c>
      <c r="E287" s="1493">
        <v>39.5</v>
      </c>
      <c r="F287" s="58">
        <v>9.6</v>
      </c>
      <c r="G287" s="22">
        <v>10.5</v>
      </c>
      <c r="H287" s="63">
        <v>10.8</v>
      </c>
      <c r="I287" s="62">
        <v>3.1</v>
      </c>
      <c r="J287" s="61">
        <v>1.6</v>
      </c>
      <c r="K287" s="22">
        <v>7.49</v>
      </c>
      <c r="L287" s="61">
        <v>7.56</v>
      </c>
      <c r="M287" s="62">
        <v>25.4</v>
      </c>
      <c r="N287" s="63">
        <v>25.7</v>
      </c>
      <c r="O287" s="49" t="s">
        <v>35</v>
      </c>
      <c r="P287" s="1199">
        <v>44.5</v>
      </c>
      <c r="Q287" s="49" t="s">
        <v>35</v>
      </c>
      <c r="R287" s="1199">
        <v>81.8</v>
      </c>
      <c r="S287" s="49" t="s">
        <v>35</v>
      </c>
      <c r="T287" s="1199" t="s">
        <v>35</v>
      </c>
      <c r="U287" s="49" t="s">
        <v>35</v>
      </c>
      <c r="V287" s="1199" t="s">
        <v>35</v>
      </c>
      <c r="W287" s="62" t="s">
        <v>35</v>
      </c>
      <c r="X287" s="63">
        <v>21.4</v>
      </c>
      <c r="Y287" s="67" t="s">
        <v>35</v>
      </c>
      <c r="Z287" s="68">
        <v>182</v>
      </c>
      <c r="AA287" s="797" t="s">
        <v>35</v>
      </c>
      <c r="AB287" s="798">
        <v>0.16</v>
      </c>
      <c r="AC287" s="608" t="s">
        <v>35</v>
      </c>
      <c r="AD287" s="616">
        <v>65</v>
      </c>
      <c r="AE287" s="297"/>
      <c r="AF287" s="296"/>
      <c r="AG287" s="6" t="s">
        <v>360</v>
      </c>
      <c r="AH287" s="17" t="s">
        <v>23</v>
      </c>
      <c r="AI287" s="612">
        <v>78</v>
      </c>
      <c r="AJ287" s="613">
        <v>80.8</v>
      </c>
      <c r="AK287" s="35" t="s">
        <v>35</v>
      </c>
      <c r="AL287" s="96"/>
    </row>
    <row r="288" spans="1:38" x14ac:dyDescent="0.15">
      <c r="A288" s="1740"/>
      <c r="B288" s="429">
        <v>44539</v>
      </c>
      <c r="C288" s="1607" t="str">
        <f t="shared" si="32"/>
        <v>(木)</v>
      </c>
      <c r="D288" s="627" t="s">
        <v>566</v>
      </c>
      <c r="E288" s="1493" t="s">
        <v>35</v>
      </c>
      <c r="F288" s="58">
        <v>9.3000000000000007</v>
      </c>
      <c r="G288" s="22">
        <v>10.7</v>
      </c>
      <c r="H288" s="63">
        <v>10.8</v>
      </c>
      <c r="I288" s="62">
        <v>8.9</v>
      </c>
      <c r="J288" s="61">
        <v>2.2999999999999998</v>
      </c>
      <c r="K288" s="22">
        <v>7.42</v>
      </c>
      <c r="L288" s="61">
        <v>7.55</v>
      </c>
      <c r="M288" s="62">
        <v>24.9</v>
      </c>
      <c r="N288" s="63">
        <v>25.3</v>
      </c>
      <c r="O288" s="49">
        <v>44.2</v>
      </c>
      <c r="P288" s="1199">
        <v>46.8</v>
      </c>
      <c r="Q288" s="49">
        <v>78</v>
      </c>
      <c r="R288" s="1199">
        <v>80.8</v>
      </c>
      <c r="S288" s="49">
        <v>55.3</v>
      </c>
      <c r="T288" s="1199">
        <v>57.7</v>
      </c>
      <c r="U288" s="49">
        <v>22.7</v>
      </c>
      <c r="V288" s="1199">
        <v>23.1</v>
      </c>
      <c r="W288" s="62">
        <v>24</v>
      </c>
      <c r="X288" s="63">
        <v>21.2</v>
      </c>
      <c r="Y288" s="67">
        <v>178</v>
      </c>
      <c r="Z288" s="68">
        <v>169</v>
      </c>
      <c r="AA288" s="797">
        <v>0.5</v>
      </c>
      <c r="AB288" s="798">
        <v>0.13</v>
      </c>
      <c r="AC288" s="608">
        <v>460</v>
      </c>
      <c r="AD288" s="616">
        <v>123</v>
      </c>
      <c r="AE288" s="297"/>
      <c r="AF288" s="296"/>
      <c r="AG288" s="6" t="s">
        <v>361</v>
      </c>
      <c r="AH288" s="17" t="s">
        <v>23</v>
      </c>
      <c r="AI288" s="612">
        <v>55.3</v>
      </c>
      <c r="AJ288" s="613">
        <v>57.7</v>
      </c>
      <c r="AK288" s="35" t="s">
        <v>35</v>
      </c>
      <c r="AL288" s="96"/>
    </row>
    <row r="289" spans="1:38" x14ac:dyDescent="0.15">
      <c r="A289" s="1740"/>
      <c r="B289" s="429">
        <v>44540</v>
      </c>
      <c r="C289" s="1607" t="str">
        <f t="shared" si="32"/>
        <v>(金)</v>
      </c>
      <c r="D289" s="627" t="s">
        <v>522</v>
      </c>
      <c r="E289" s="1493" t="s">
        <v>35</v>
      </c>
      <c r="F289" s="58">
        <v>7.7</v>
      </c>
      <c r="G289" s="22">
        <v>10.8</v>
      </c>
      <c r="H289" s="63">
        <v>10.9</v>
      </c>
      <c r="I289" s="62">
        <v>7</v>
      </c>
      <c r="J289" s="61">
        <v>3.4</v>
      </c>
      <c r="K289" s="22">
        <v>7.46</v>
      </c>
      <c r="L289" s="61">
        <v>7.45</v>
      </c>
      <c r="M289" s="62">
        <v>26.1</v>
      </c>
      <c r="N289" s="63">
        <v>25</v>
      </c>
      <c r="O289" s="49" t="s">
        <v>35</v>
      </c>
      <c r="P289" s="1199">
        <v>41.7</v>
      </c>
      <c r="Q289" s="49" t="s">
        <v>35</v>
      </c>
      <c r="R289" s="1199">
        <v>80.599999999999994</v>
      </c>
      <c r="S289" s="49" t="s">
        <v>35</v>
      </c>
      <c r="T289" s="1199" t="s">
        <v>35</v>
      </c>
      <c r="U289" s="49" t="s">
        <v>35</v>
      </c>
      <c r="V289" s="1199" t="s">
        <v>35</v>
      </c>
      <c r="W289" s="62" t="s">
        <v>35</v>
      </c>
      <c r="X289" s="63">
        <v>21.5</v>
      </c>
      <c r="Y289" s="67" t="s">
        <v>35</v>
      </c>
      <c r="Z289" s="68">
        <v>184</v>
      </c>
      <c r="AA289" s="797" t="s">
        <v>35</v>
      </c>
      <c r="AB289" s="798">
        <v>0.22</v>
      </c>
      <c r="AC289" s="608">
        <v>327</v>
      </c>
      <c r="AD289" s="616">
        <v>87</v>
      </c>
      <c r="AE289" s="297"/>
      <c r="AF289" s="296"/>
      <c r="AG289" s="6" t="s">
        <v>362</v>
      </c>
      <c r="AH289" s="17" t="s">
        <v>23</v>
      </c>
      <c r="AI289" s="612">
        <v>22.7</v>
      </c>
      <c r="AJ289" s="613">
        <v>23.1</v>
      </c>
      <c r="AK289" s="35" t="s">
        <v>35</v>
      </c>
      <c r="AL289" s="96"/>
    </row>
    <row r="290" spans="1:38" x14ac:dyDescent="0.15">
      <c r="A290" s="1740"/>
      <c r="B290" s="429">
        <v>44541</v>
      </c>
      <c r="C290" s="1607" t="str">
        <f t="shared" si="32"/>
        <v>(土)</v>
      </c>
      <c r="D290" s="627" t="s">
        <v>566</v>
      </c>
      <c r="E290" s="1493" t="s">
        <v>35</v>
      </c>
      <c r="F290" s="58">
        <v>7.2</v>
      </c>
      <c r="G290" s="22">
        <v>10.9</v>
      </c>
      <c r="H290" s="63">
        <v>11</v>
      </c>
      <c r="I290" s="62">
        <v>5.4</v>
      </c>
      <c r="J290" s="61">
        <v>2.9</v>
      </c>
      <c r="K290" s="22">
        <v>7.38</v>
      </c>
      <c r="L290" s="61">
        <v>7.45</v>
      </c>
      <c r="M290" s="62">
        <v>24.5</v>
      </c>
      <c r="N290" s="63">
        <v>25.2</v>
      </c>
      <c r="O290" s="49" t="s">
        <v>35</v>
      </c>
      <c r="P290" s="1199" t="s">
        <v>35</v>
      </c>
      <c r="Q290" s="49" t="s">
        <v>35</v>
      </c>
      <c r="R290" s="1199" t="s">
        <v>35</v>
      </c>
      <c r="S290" s="49" t="s">
        <v>35</v>
      </c>
      <c r="T290" s="1199" t="s">
        <v>35</v>
      </c>
      <c r="U290" s="49" t="s">
        <v>35</v>
      </c>
      <c r="V290" s="1199" t="s">
        <v>35</v>
      </c>
      <c r="W290" s="62" t="s">
        <v>35</v>
      </c>
      <c r="X290" s="63" t="s">
        <v>35</v>
      </c>
      <c r="Y290" s="67" t="s">
        <v>35</v>
      </c>
      <c r="Z290" s="68" t="s">
        <v>35</v>
      </c>
      <c r="AA290" s="797" t="s">
        <v>35</v>
      </c>
      <c r="AB290" s="798" t="s">
        <v>35</v>
      </c>
      <c r="AC290" s="608">
        <v>389</v>
      </c>
      <c r="AD290" s="616">
        <v>81</v>
      </c>
      <c r="AE290" s="297"/>
      <c r="AF290" s="296"/>
      <c r="AG290" s="6" t="s">
        <v>381</v>
      </c>
      <c r="AH290" s="17" t="s">
        <v>23</v>
      </c>
      <c r="AI290" s="36">
        <v>24</v>
      </c>
      <c r="AJ290" s="37">
        <v>21.2</v>
      </c>
      <c r="AK290" s="38" t="s">
        <v>35</v>
      </c>
      <c r="AL290" s="94"/>
    </row>
    <row r="291" spans="1:38" x14ac:dyDescent="0.15">
      <c r="A291" s="1740"/>
      <c r="B291" s="429">
        <v>44542</v>
      </c>
      <c r="C291" s="1607" t="str">
        <f t="shared" si="32"/>
        <v>(日)</v>
      </c>
      <c r="D291" s="627" t="s">
        <v>566</v>
      </c>
      <c r="E291" s="1493" t="s">
        <v>35</v>
      </c>
      <c r="F291" s="58">
        <v>8.5</v>
      </c>
      <c r="G291" s="22">
        <v>11</v>
      </c>
      <c r="H291" s="63">
        <v>11.1</v>
      </c>
      <c r="I291" s="62">
        <v>3.6</v>
      </c>
      <c r="J291" s="61">
        <v>2.4</v>
      </c>
      <c r="K291" s="22">
        <v>7.43</v>
      </c>
      <c r="L291" s="61">
        <v>7.47</v>
      </c>
      <c r="M291" s="62">
        <v>23.2</v>
      </c>
      <c r="N291" s="63">
        <v>24.1</v>
      </c>
      <c r="O291" s="49" t="s">
        <v>35</v>
      </c>
      <c r="P291" s="1199" t="s">
        <v>35</v>
      </c>
      <c r="Q291" s="49" t="s">
        <v>35</v>
      </c>
      <c r="R291" s="1199" t="s">
        <v>35</v>
      </c>
      <c r="S291" s="49" t="s">
        <v>35</v>
      </c>
      <c r="T291" s="1199" t="s">
        <v>35</v>
      </c>
      <c r="U291" s="49" t="s">
        <v>35</v>
      </c>
      <c r="V291" s="1199" t="s">
        <v>35</v>
      </c>
      <c r="W291" s="62" t="s">
        <v>35</v>
      </c>
      <c r="X291" s="63" t="s">
        <v>35</v>
      </c>
      <c r="Y291" s="67" t="s">
        <v>35</v>
      </c>
      <c r="Z291" s="68" t="s">
        <v>35</v>
      </c>
      <c r="AA291" s="797" t="s">
        <v>35</v>
      </c>
      <c r="AB291" s="798" t="s">
        <v>35</v>
      </c>
      <c r="AC291" s="608" t="s">
        <v>35</v>
      </c>
      <c r="AD291" s="616">
        <v>70</v>
      </c>
      <c r="AE291" s="297"/>
      <c r="AF291" s="296"/>
      <c r="AG291" s="6" t="s">
        <v>382</v>
      </c>
      <c r="AH291" s="17" t="s">
        <v>23</v>
      </c>
      <c r="AI291" s="47">
        <v>178</v>
      </c>
      <c r="AJ291" s="48">
        <v>169</v>
      </c>
      <c r="AK291" s="24" t="s">
        <v>35</v>
      </c>
      <c r="AL291" s="25"/>
    </row>
    <row r="292" spans="1:38" x14ac:dyDescent="0.15">
      <c r="A292" s="1740"/>
      <c r="B292" s="429">
        <v>44543</v>
      </c>
      <c r="C292" s="1607" t="str">
        <f t="shared" si="32"/>
        <v>(月)</v>
      </c>
      <c r="D292" s="627" t="s">
        <v>566</v>
      </c>
      <c r="E292" s="1493" t="s">
        <v>35</v>
      </c>
      <c r="F292" s="58">
        <v>11.3</v>
      </c>
      <c r="G292" s="22">
        <v>10.9</v>
      </c>
      <c r="H292" s="63">
        <v>11.2</v>
      </c>
      <c r="I292" s="62">
        <v>3.6</v>
      </c>
      <c r="J292" s="61">
        <v>1.9</v>
      </c>
      <c r="K292" s="22">
        <v>7.48</v>
      </c>
      <c r="L292" s="61">
        <v>7.49</v>
      </c>
      <c r="M292" s="62">
        <v>23.3</v>
      </c>
      <c r="N292" s="63">
        <v>23.7</v>
      </c>
      <c r="O292" s="49" t="s">
        <v>35</v>
      </c>
      <c r="P292" s="1199">
        <v>40</v>
      </c>
      <c r="Q292" s="49" t="s">
        <v>35</v>
      </c>
      <c r="R292" s="1199">
        <v>76.2</v>
      </c>
      <c r="S292" s="49" t="s">
        <v>35</v>
      </c>
      <c r="T292" s="1199" t="s">
        <v>35</v>
      </c>
      <c r="U292" s="49" t="s">
        <v>35</v>
      </c>
      <c r="V292" s="1199" t="s">
        <v>35</v>
      </c>
      <c r="W292" s="62" t="s">
        <v>35</v>
      </c>
      <c r="X292" s="63">
        <v>19.5</v>
      </c>
      <c r="Y292" s="67" t="s">
        <v>35</v>
      </c>
      <c r="Z292" s="68">
        <v>173</v>
      </c>
      <c r="AA292" s="797" t="s">
        <v>35</v>
      </c>
      <c r="AB292" s="798">
        <v>0.17</v>
      </c>
      <c r="AC292" s="608" t="s">
        <v>35</v>
      </c>
      <c r="AD292" s="616">
        <v>64</v>
      </c>
      <c r="AE292" s="297"/>
      <c r="AF292" s="296"/>
      <c r="AG292" s="6" t="s">
        <v>383</v>
      </c>
      <c r="AH292" s="17" t="s">
        <v>23</v>
      </c>
      <c r="AI292" s="39">
        <v>0.5</v>
      </c>
      <c r="AJ292" s="40">
        <v>0.13</v>
      </c>
      <c r="AK292" s="41" t="s">
        <v>35</v>
      </c>
      <c r="AL292" s="95"/>
    </row>
    <row r="293" spans="1:38" x14ac:dyDescent="0.15">
      <c r="A293" s="1740"/>
      <c r="B293" s="429">
        <v>44544</v>
      </c>
      <c r="C293" s="1607" t="str">
        <f t="shared" si="32"/>
        <v>(火)</v>
      </c>
      <c r="D293" s="627" t="s">
        <v>522</v>
      </c>
      <c r="E293" s="1493">
        <v>5</v>
      </c>
      <c r="F293" s="58">
        <v>5.8</v>
      </c>
      <c r="G293" s="22">
        <v>9.9</v>
      </c>
      <c r="H293" s="63">
        <v>10.4</v>
      </c>
      <c r="I293" s="62">
        <v>3</v>
      </c>
      <c r="J293" s="61">
        <v>1.6</v>
      </c>
      <c r="K293" s="22">
        <v>7.42</v>
      </c>
      <c r="L293" s="61">
        <v>7.51</v>
      </c>
      <c r="M293" s="62">
        <v>23.6</v>
      </c>
      <c r="N293" s="63">
        <v>23.6</v>
      </c>
      <c r="O293" s="49" t="s">
        <v>35</v>
      </c>
      <c r="P293" s="1199">
        <v>39.200000000000003</v>
      </c>
      <c r="Q293" s="49" t="s">
        <v>35</v>
      </c>
      <c r="R293" s="1199">
        <v>76.2</v>
      </c>
      <c r="S293" s="49" t="s">
        <v>35</v>
      </c>
      <c r="T293" s="1199" t="s">
        <v>35</v>
      </c>
      <c r="U293" s="49" t="s">
        <v>35</v>
      </c>
      <c r="V293" s="1199" t="s">
        <v>35</v>
      </c>
      <c r="W293" s="62" t="s">
        <v>35</v>
      </c>
      <c r="X293" s="63">
        <v>19.3</v>
      </c>
      <c r="Y293" s="67" t="s">
        <v>35</v>
      </c>
      <c r="Z293" s="68">
        <v>170</v>
      </c>
      <c r="AA293" s="797" t="s">
        <v>35</v>
      </c>
      <c r="AB293" s="798">
        <v>0.15</v>
      </c>
      <c r="AC293" s="608" t="s">
        <v>35</v>
      </c>
      <c r="AD293" s="616">
        <v>59</v>
      </c>
      <c r="AE293" s="297"/>
      <c r="AF293" s="296"/>
      <c r="AG293" s="6" t="s">
        <v>24</v>
      </c>
      <c r="AH293" s="17" t="s">
        <v>23</v>
      </c>
      <c r="AI293" s="22">
        <v>3.5</v>
      </c>
      <c r="AJ293" s="46">
        <v>2.6</v>
      </c>
      <c r="AK293" s="134" t="s">
        <v>35</v>
      </c>
      <c r="AL293" s="95"/>
    </row>
    <row r="294" spans="1:38" x14ac:dyDescent="0.15">
      <c r="A294" s="1740"/>
      <c r="B294" s="429">
        <v>44545</v>
      </c>
      <c r="C294" s="1607" t="str">
        <f t="shared" si="32"/>
        <v>(水)</v>
      </c>
      <c r="D294" s="627" t="s">
        <v>566</v>
      </c>
      <c r="E294" s="1493" t="s">
        <v>35</v>
      </c>
      <c r="F294" s="58">
        <v>5.7</v>
      </c>
      <c r="G294" s="22">
        <v>9.3000000000000007</v>
      </c>
      <c r="H294" s="63">
        <v>9.8000000000000007</v>
      </c>
      <c r="I294" s="62">
        <v>2.5</v>
      </c>
      <c r="J294" s="61">
        <v>2</v>
      </c>
      <c r="K294" s="22">
        <v>7.47</v>
      </c>
      <c r="L294" s="61">
        <v>7.45</v>
      </c>
      <c r="M294" s="62">
        <v>24.8</v>
      </c>
      <c r="N294" s="63">
        <v>24.1</v>
      </c>
      <c r="O294" s="49" t="s">
        <v>35</v>
      </c>
      <c r="P294" s="1199">
        <v>39</v>
      </c>
      <c r="Q294" s="49" t="s">
        <v>35</v>
      </c>
      <c r="R294" s="1199">
        <v>78.2</v>
      </c>
      <c r="S294" s="49" t="s">
        <v>35</v>
      </c>
      <c r="T294" s="1199" t="s">
        <v>35</v>
      </c>
      <c r="U294" s="49" t="s">
        <v>35</v>
      </c>
      <c r="V294" s="1199" t="s">
        <v>35</v>
      </c>
      <c r="W294" s="62" t="s">
        <v>35</v>
      </c>
      <c r="X294" s="63">
        <v>20.100000000000001</v>
      </c>
      <c r="Y294" s="67" t="s">
        <v>35</v>
      </c>
      <c r="Z294" s="68">
        <v>174</v>
      </c>
      <c r="AA294" s="797" t="s">
        <v>35</v>
      </c>
      <c r="AB294" s="798">
        <v>0.14000000000000001</v>
      </c>
      <c r="AC294" s="608">
        <v>646</v>
      </c>
      <c r="AD294" s="616">
        <v>59</v>
      </c>
      <c r="AE294" s="297"/>
      <c r="AF294" s="296"/>
      <c r="AG294" s="6" t="s">
        <v>25</v>
      </c>
      <c r="AH294" s="17" t="s">
        <v>23</v>
      </c>
      <c r="AI294" s="22">
        <v>0.9</v>
      </c>
      <c r="AJ294" s="46">
        <v>0.6</v>
      </c>
      <c r="AK294" s="35" t="s">
        <v>35</v>
      </c>
      <c r="AL294" s="95"/>
    </row>
    <row r="295" spans="1:38" x14ac:dyDescent="0.15">
      <c r="A295" s="1740"/>
      <c r="B295" s="429">
        <v>44546</v>
      </c>
      <c r="C295" s="1607" t="str">
        <f t="shared" si="32"/>
        <v>(木)</v>
      </c>
      <c r="D295" s="627" t="s">
        <v>566</v>
      </c>
      <c r="E295" s="1493" t="s">
        <v>35</v>
      </c>
      <c r="F295" s="58">
        <v>7.1</v>
      </c>
      <c r="G295" s="22">
        <v>8.9</v>
      </c>
      <c r="H295" s="63">
        <v>9.5</v>
      </c>
      <c r="I295" s="62">
        <v>2.7</v>
      </c>
      <c r="J295" s="61">
        <v>1.8</v>
      </c>
      <c r="K295" s="22">
        <v>7.49</v>
      </c>
      <c r="L295" s="61">
        <v>7.44</v>
      </c>
      <c r="M295" s="62">
        <v>25.3</v>
      </c>
      <c r="N295" s="63">
        <v>25.4</v>
      </c>
      <c r="O295" s="49" t="s">
        <v>35</v>
      </c>
      <c r="P295" s="1199">
        <v>42</v>
      </c>
      <c r="Q295" s="49" t="s">
        <v>35</v>
      </c>
      <c r="R295" s="1199">
        <v>81.8</v>
      </c>
      <c r="S295" s="49" t="s">
        <v>35</v>
      </c>
      <c r="T295" s="1199" t="s">
        <v>35</v>
      </c>
      <c r="U295" s="49" t="s">
        <v>35</v>
      </c>
      <c r="V295" s="1199" t="s">
        <v>35</v>
      </c>
      <c r="W295" s="62" t="s">
        <v>35</v>
      </c>
      <c r="X295" s="63">
        <v>21.1</v>
      </c>
      <c r="Y295" s="67" t="s">
        <v>35</v>
      </c>
      <c r="Z295" s="68">
        <v>187</v>
      </c>
      <c r="AA295" s="797" t="s">
        <v>35</v>
      </c>
      <c r="AB295" s="798">
        <v>0.14000000000000001</v>
      </c>
      <c r="AC295" s="608" t="s">
        <v>35</v>
      </c>
      <c r="AD295" s="616">
        <v>47</v>
      </c>
      <c r="AE295" s="297"/>
      <c r="AF295" s="296"/>
      <c r="AG295" s="6" t="s">
        <v>384</v>
      </c>
      <c r="AH295" s="17" t="s">
        <v>23</v>
      </c>
      <c r="AI295" s="22">
        <v>9.8000000000000007</v>
      </c>
      <c r="AJ295" s="46">
        <v>10.7</v>
      </c>
      <c r="AK295" s="35" t="s">
        <v>35</v>
      </c>
      <c r="AL295" s="95"/>
    </row>
    <row r="296" spans="1:38" x14ac:dyDescent="0.15">
      <c r="A296" s="1740"/>
      <c r="B296" s="429">
        <v>44547</v>
      </c>
      <c r="C296" s="1607" t="str">
        <f t="shared" si="32"/>
        <v>(金)</v>
      </c>
      <c r="D296" s="627" t="s">
        <v>579</v>
      </c>
      <c r="E296" s="1493">
        <v>11.5</v>
      </c>
      <c r="F296" s="58">
        <v>6.9</v>
      </c>
      <c r="G296" s="22">
        <v>9.1999999999999993</v>
      </c>
      <c r="H296" s="63">
        <v>9.3000000000000007</v>
      </c>
      <c r="I296" s="62">
        <v>2.4</v>
      </c>
      <c r="J296" s="61">
        <v>2.4</v>
      </c>
      <c r="K296" s="22">
        <v>7.45</v>
      </c>
      <c r="L296" s="61">
        <v>7.48</v>
      </c>
      <c r="M296" s="62">
        <v>25.8</v>
      </c>
      <c r="N296" s="63">
        <v>25.8</v>
      </c>
      <c r="O296" s="49" t="s">
        <v>35</v>
      </c>
      <c r="P296" s="1199">
        <v>44.2</v>
      </c>
      <c r="Q296" s="49" t="s">
        <v>35</v>
      </c>
      <c r="R296" s="1199">
        <v>83.2</v>
      </c>
      <c r="S296" s="49" t="s">
        <v>35</v>
      </c>
      <c r="T296" s="1199" t="s">
        <v>35</v>
      </c>
      <c r="U296" s="49" t="s">
        <v>35</v>
      </c>
      <c r="V296" s="1199" t="s">
        <v>35</v>
      </c>
      <c r="W296" s="62" t="s">
        <v>35</v>
      </c>
      <c r="X296" s="63">
        <v>22.1</v>
      </c>
      <c r="Y296" s="67" t="s">
        <v>35</v>
      </c>
      <c r="Z296" s="68">
        <v>174</v>
      </c>
      <c r="AA296" s="797" t="s">
        <v>35</v>
      </c>
      <c r="AB296" s="798">
        <v>0.15</v>
      </c>
      <c r="AC296" s="608" t="s">
        <v>35</v>
      </c>
      <c r="AD296" s="616">
        <v>47</v>
      </c>
      <c r="AE296" s="297"/>
      <c r="AF296" s="296"/>
      <c r="AG296" s="6" t="s">
        <v>385</v>
      </c>
      <c r="AH296" s="17" t="s">
        <v>23</v>
      </c>
      <c r="AI296" s="23">
        <v>4.1000000000000002E-2</v>
      </c>
      <c r="AJ296" s="43">
        <v>1.7999999999999999E-2</v>
      </c>
      <c r="AK296" s="45" t="s">
        <v>35</v>
      </c>
      <c r="AL296" s="97"/>
    </row>
    <row r="297" spans="1:38" x14ac:dyDescent="0.15">
      <c r="A297" s="1740"/>
      <c r="B297" s="429">
        <v>44548</v>
      </c>
      <c r="C297" s="1607" t="str">
        <f t="shared" si="32"/>
        <v>(土)</v>
      </c>
      <c r="D297" s="627" t="s">
        <v>566</v>
      </c>
      <c r="E297" s="1493" t="s">
        <v>35</v>
      </c>
      <c r="F297" s="58">
        <v>4.3</v>
      </c>
      <c r="G297" s="22">
        <v>8.5</v>
      </c>
      <c r="H297" s="63">
        <v>8.6</v>
      </c>
      <c r="I297" s="62">
        <v>2.5</v>
      </c>
      <c r="J297" s="61">
        <v>1.9</v>
      </c>
      <c r="K297" s="22">
        <v>7.53</v>
      </c>
      <c r="L297" s="61">
        <v>7.65</v>
      </c>
      <c r="M297" s="62">
        <v>26.3</v>
      </c>
      <c r="N297" s="63">
        <v>26.2</v>
      </c>
      <c r="O297" s="49" t="s">
        <v>35</v>
      </c>
      <c r="P297" s="1199" t="s">
        <v>35</v>
      </c>
      <c r="Q297" s="49" t="s">
        <v>35</v>
      </c>
      <c r="R297" s="1199" t="s">
        <v>35</v>
      </c>
      <c r="S297" s="49" t="s">
        <v>35</v>
      </c>
      <c r="T297" s="1199" t="s">
        <v>35</v>
      </c>
      <c r="U297" s="49" t="s">
        <v>35</v>
      </c>
      <c r="V297" s="1199" t="s">
        <v>35</v>
      </c>
      <c r="W297" s="62" t="s">
        <v>35</v>
      </c>
      <c r="X297" s="63" t="s">
        <v>35</v>
      </c>
      <c r="Y297" s="67" t="s">
        <v>35</v>
      </c>
      <c r="Z297" s="68" t="s">
        <v>35</v>
      </c>
      <c r="AA297" s="797" t="s">
        <v>35</v>
      </c>
      <c r="AB297" s="798" t="s">
        <v>35</v>
      </c>
      <c r="AC297" s="608" t="s">
        <v>35</v>
      </c>
      <c r="AD297" s="616">
        <v>48</v>
      </c>
      <c r="AE297" s="297"/>
      <c r="AF297" s="296"/>
      <c r="AG297" s="6" t="s">
        <v>26</v>
      </c>
      <c r="AH297" s="17" t="s">
        <v>23</v>
      </c>
      <c r="AI297" s="23">
        <v>0.1</v>
      </c>
      <c r="AJ297" s="43">
        <v>0.09</v>
      </c>
      <c r="AK297" s="41" t="s">
        <v>35</v>
      </c>
      <c r="AL297" s="95"/>
    </row>
    <row r="298" spans="1:38" x14ac:dyDescent="0.15">
      <c r="A298" s="1740"/>
      <c r="B298" s="429">
        <v>44549</v>
      </c>
      <c r="C298" s="1607" t="str">
        <f t="shared" si="32"/>
        <v>(日)</v>
      </c>
      <c r="D298" s="627" t="s">
        <v>566</v>
      </c>
      <c r="E298" s="1493" t="s">
        <v>35</v>
      </c>
      <c r="F298" s="58">
        <v>2.2999999999999998</v>
      </c>
      <c r="G298" s="22">
        <v>7.7</v>
      </c>
      <c r="H298" s="63">
        <v>8</v>
      </c>
      <c r="I298" s="62">
        <v>2.5</v>
      </c>
      <c r="J298" s="61">
        <v>1.9</v>
      </c>
      <c r="K298" s="22">
        <v>7.62</v>
      </c>
      <c r="L298" s="61">
        <v>7.56</v>
      </c>
      <c r="M298" s="62">
        <v>26.5</v>
      </c>
      <c r="N298" s="63">
        <v>26.6</v>
      </c>
      <c r="O298" s="49" t="s">
        <v>35</v>
      </c>
      <c r="P298" s="1199" t="s">
        <v>35</v>
      </c>
      <c r="Q298" s="49" t="s">
        <v>35</v>
      </c>
      <c r="R298" s="1199" t="s">
        <v>35</v>
      </c>
      <c r="S298" s="49" t="s">
        <v>35</v>
      </c>
      <c r="T298" s="1199" t="s">
        <v>35</v>
      </c>
      <c r="U298" s="49" t="s">
        <v>35</v>
      </c>
      <c r="V298" s="1199" t="s">
        <v>35</v>
      </c>
      <c r="W298" s="62" t="s">
        <v>35</v>
      </c>
      <c r="X298" s="63" t="s">
        <v>35</v>
      </c>
      <c r="Y298" s="67" t="s">
        <v>35</v>
      </c>
      <c r="Z298" s="68" t="s">
        <v>35</v>
      </c>
      <c r="AA298" s="797" t="s">
        <v>35</v>
      </c>
      <c r="AB298" s="798" t="s">
        <v>35</v>
      </c>
      <c r="AC298" s="608" t="s">
        <v>35</v>
      </c>
      <c r="AD298" s="616">
        <v>47</v>
      </c>
      <c r="AE298" s="297"/>
      <c r="AF298" s="296"/>
      <c r="AG298" s="6" t="s">
        <v>91</v>
      </c>
      <c r="AH298" s="17" t="s">
        <v>23</v>
      </c>
      <c r="AI298" s="23">
        <v>1.96</v>
      </c>
      <c r="AJ298" s="43">
        <v>2.04</v>
      </c>
      <c r="AK298" s="41" t="s">
        <v>35</v>
      </c>
      <c r="AL298" s="95"/>
    </row>
    <row r="299" spans="1:38" x14ac:dyDescent="0.15">
      <c r="A299" s="1740"/>
      <c r="B299" s="429">
        <v>44550</v>
      </c>
      <c r="C299" s="1607" t="str">
        <f t="shared" si="32"/>
        <v>(月)</v>
      </c>
      <c r="D299" s="627" t="s">
        <v>566</v>
      </c>
      <c r="E299" s="1493" t="s">
        <v>35</v>
      </c>
      <c r="F299" s="58">
        <v>5.7</v>
      </c>
      <c r="G299" s="22">
        <v>7.9</v>
      </c>
      <c r="H299" s="63">
        <v>8</v>
      </c>
      <c r="I299" s="62">
        <v>3.1</v>
      </c>
      <c r="J299" s="61">
        <v>2.2000000000000002</v>
      </c>
      <c r="K299" s="22">
        <v>7.57</v>
      </c>
      <c r="L299" s="61">
        <v>7.6</v>
      </c>
      <c r="M299" s="62">
        <v>26.7</v>
      </c>
      <c r="N299" s="63">
        <v>27.2</v>
      </c>
      <c r="O299" s="49" t="s">
        <v>35</v>
      </c>
      <c r="P299" s="1199">
        <v>46.4</v>
      </c>
      <c r="Q299" s="49" t="s">
        <v>35</v>
      </c>
      <c r="R299" s="1199">
        <v>87.6</v>
      </c>
      <c r="S299" s="49" t="s">
        <v>35</v>
      </c>
      <c r="T299" s="1199" t="s">
        <v>35</v>
      </c>
      <c r="U299" s="49" t="s">
        <v>35</v>
      </c>
      <c r="V299" s="1199" t="s">
        <v>35</v>
      </c>
      <c r="W299" s="62" t="s">
        <v>35</v>
      </c>
      <c r="X299" s="63">
        <v>23.2</v>
      </c>
      <c r="Y299" s="67" t="s">
        <v>35</v>
      </c>
      <c r="Z299" s="68">
        <v>182</v>
      </c>
      <c r="AA299" s="797" t="s">
        <v>35</v>
      </c>
      <c r="AB299" s="798">
        <v>0.14000000000000001</v>
      </c>
      <c r="AC299" s="608">
        <v>159</v>
      </c>
      <c r="AD299" s="616">
        <v>47</v>
      </c>
      <c r="AE299" s="297"/>
      <c r="AF299" s="296"/>
      <c r="AG299" s="6" t="s">
        <v>371</v>
      </c>
      <c r="AH299" s="17" t="s">
        <v>23</v>
      </c>
      <c r="AI299" s="23">
        <v>0.123</v>
      </c>
      <c r="AJ299" s="43">
        <v>7.8E-2</v>
      </c>
      <c r="AK299" s="45" t="s">
        <v>35</v>
      </c>
      <c r="AL299" s="97"/>
    </row>
    <row r="300" spans="1:38" x14ac:dyDescent="0.15">
      <c r="A300" s="1740"/>
      <c r="B300" s="429">
        <v>44551</v>
      </c>
      <c r="C300" s="1607" t="str">
        <f t="shared" si="32"/>
        <v>(火)</v>
      </c>
      <c r="D300" s="627" t="s">
        <v>566</v>
      </c>
      <c r="E300" s="1493" t="s">
        <v>35</v>
      </c>
      <c r="F300" s="58">
        <v>7.3</v>
      </c>
      <c r="G300" s="22">
        <v>8</v>
      </c>
      <c r="H300" s="63">
        <v>8.3000000000000007</v>
      </c>
      <c r="I300" s="62">
        <v>2.7</v>
      </c>
      <c r="J300" s="61">
        <v>2.4</v>
      </c>
      <c r="K300" s="22">
        <v>7.53</v>
      </c>
      <c r="L300" s="61">
        <v>7.58</v>
      </c>
      <c r="M300" s="62">
        <v>27.5</v>
      </c>
      <c r="N300" s="63">
        <v>27.1</v>
      </c>
      <c r="O300" s="49" t="s">
        <v>35</v>
      </c>
      <c r="P300" s="1199">
        <v>47</v>
      </c>
      <c r="Q300" s="49" t="s">
        <v>35</v>
      </c>
      <c r="R300" s="1199">
        <v>87</v>
      </c>
      <c r="S300" s="49" t="s">
        <v>35</v>
      </c>
      <c r="T300" s="1199" t="s">
        <v>35</v>
      </c>
      <c r="U300" s="49" t="s">
        <v>35</v>
      </c>
      <c r="V300" s="1199" t="s">
        <v>35</v>
      </c>
      <c r="W300" s="62" t="s">
        <v>35</v>
      </c>
      <c r="X300" s="63">
        <v>24.4</v>
      </c>
      <c r="Y300" s="67" t="s">
        <v>35</v>
      </c>
      <c r="Z300" s="68">
        <v>178</v>
      </c>
      <c r="AA300" s="797" t="s">
        <v>35</v>
      </c>
      <c r="AB300" s="798">
        <v>0.17</v>
      </c>
      <c r="AC300" s="608" t="s">
        <v>35</v>
      </c>
      <c r="AD300" s="616">
        <v>51</v>
      </c>
      <c r="AE300" s="297"/>
      <c r="AF300" s="296"/>
      <c r="AG300" s="6" t="s">
        <v>386</v>
      </c>
      <c r="AH300" s="17" t="s">
        <v>23</v>
      </c>
      <c r="AI300" s="278" t="s">
        <v>590</v>
      </c>
      <c r="AJ300" s="202" t="s">
        <v>590</v>
      </c>
      <c r="AK300" s="41" t="s">
        <v>35</v>
      </c>
      <c r="AL300" s="95"/>
    </row>
    <row r="301" spans="1:38" x14ac:dyDescent="0.15">
      <c r="A301" s="1740"/>
      <c r="B301" s="429">
        <v>44552</v>
      </c>
      <c r="C301" s="1607" t="str">
        <f t="shared" si="32"/>
        <v>(水)</v>
      </c>
      <c r="D301" s="627" t="s">
        <v>566</v>
      </c>
      <c r="E301" s="1493" t="s">
        <v>35</v>
      </c>
      <c r="F301" s="58">
        <v>9.3000000000000007</v>
      </c>
      <c r="G301" s="22">
        <v>7.6</v>
      </c>
      <c r="H301" s="63">
        <v>8.1</v>
      </c>
      <c r="I301" s="62">
        <v>3.5</v>
      </c>
      <c r="J301" s="61">
        <v>2.6</v>
      </c>
      <c r="K301" s="22">
        <v>7.53</v>
      </c>
      <c r="L301" s="61">
        <v>7.58</v>
      </c>
      <c r="M301" s="62">
        <v>27.2</v>
      </c>
      <c r="N301" s="63">
        <v>27.2</v>
      </c>
      <c r="O301" s="49" t="s">
        <v>35</v>
      </c>
      <c r="P301" s="1199">
        <v>47</v>
      </c>
      <c r="Q301" s="49" t="s">
        <v>35</v>
      </c>
      <c r="R301" s="1199">
        <v>87</v>
      </c>
      <c r="S301" s="49" t="s">
        <v>35</v>
      </c>
      <c r="T301" s="1199" t="s">
        <v>35</v>
      </c>
      <c r="U301" s="49" t="s">
        <v>35</v>
      </c>
      <c r="V301" s="1199" t="s">
        <v>35</v>
      </c>
      <c r="W301" s="62" t="s">
        <v>35</v>
      </c>
      <c r="X301" s="63">
        <v>24.2</v>
      </c>
      <c r="Y301" s="67" t="s">
        <v>35</v>
      </c>
      <c r="Z301" s="68">
        <v>179</v>
      </c>
      <c r="AA301" s="797" t="s">
        <v>35</v>
      </c>
      <c r="AB301" s="798">
        <v>0.17</v>
      </c>
      <c r="AC301" s="608" t="s">
        <v>35</v>
      </c>
      <c r="AD301" s="616">
        <v>51</v>
      </c>
      <c r="AE301" s="297"/>
      <c r="AF301" s="296"/>
      <c r="AG301" s="6" t="s">
        <v>92</v>
      </c>
      <c r="AH301" s="17" t="s">
        <v>23</v>
      </c>
      <c r="AI301" s="22">
        <v>29.6</v>
      </c>
      <c r="AJ301" s="46">
        <v>31.5</v>
      </c>
      <c r="AK301" s="35" t="s">
        <v>35</v>
      </c>
      <c r="AL301" s="96"/>
    </row>
    <row r="302" spans="1:38" x14ac:dyDescent="0.15">
      <c r="A302" s="1740"/>
      <c r="B302" s="429">
        <v>44553</v>
      </c>
      <c r="C302" s="1607" t="str">
        <f t="shared" si="32"/>
        <v>(木)</v>
      </c>
      <c r="D302" s="627" t="s">
        <v>566</v>
      </c>
      <c r="E302" s="1493" t="s">
        <v>35</v>
      </c>
      <c r="F302" s="58">
        <v>8.3000000000000007</v>
      </c>
      <c r="G302" s="22">
        <v>7.1</v>
      </c>
      <c r="H302" s="63">
        <v>7.4</v>
      </c>
      <c r="I302" s="62">
        <v>2.6</v>
      </c>
      <c r="J302" s="61">
        <v>2.2999999999999998</v>
      </c>
      <c r="K302" s="22">
        <v>7.55</v>
      </c>
      <c r="L302" s="61">
        <v>7.68</v>
      </c>
      <c r="M302" s="62">
        <v>27.2</v>
      </c>
      <c r="N302" s="63">
        <v>27</v>
      </c>
      <c r="O302" s="49" t="s">
        <v>35</v>
      </c>
      <c r="P302" s="1199">
        <v>46.2</v>
      </c>
      <c r="Q302" s="49" t="s">
        <v>35</v>
      </c>
      <c r="R302" s="1199">
        <v>86</v>
      </c>
      <c r="S302" s="49" t="s">
        <v>35</v>
      </c>
      <c r="T302" s="1199" t="s">
        <v>35</v>
      </c>
      <c r="U302" s="49" t="s">
        <v>35</v>
      </c>
      <c r="V302" s="1199" t="s">
        <v>35</v>
      </c>
      <c r="W302" s="62" t="s">
        <v>35</v>
      </c>
      <c r="X302" s="63">
        <v>23.9</v>
      </c>
      <c r="Y302" s="67" t="s">
        <v>35</v>
      </c>
      <c r="Z302" s="68">
        <v>182</v>
      </c>
      <c r="AA302" s="797" t="s">
        <v>35</v>
      </c>
      <c r="AB302" s="798">
        <v>0.17</v>
      </c>
      <c r="AC302" s="608" t="s">
        <v>35</v>
      </c>
      <c r="AD302" s="616">
        <v>50</v>
      </c>
      <c r="AE302" s="297"/>
      <c r="AF302" s="296"/>
      <c r="AG302" s="6" t="s">
        <v>27</v>
      </c>
      <c r="AH302" s="17" t="s">
        <v>23</v>
      </c>
      <c r="AI302" s="22">
        <v>19.8</v>
      </c>
      <c r="AJ302" s="46">
        <v>18.3</v>
      </c>
      <c r="AK302" s="35" t="s">
        <v>35</v>
      </c>
      <c r="AL302" s="96"/>
    </row>
    <row r="303" spans="1:38" x14ac:dyDescent="0.15">
      <c r="A303" s="1740"/>
      <c r="B303" s="429">
        <v>44554</v>
      </c>
      <c r="C303" s="1607" t="str">
        <f t="shared" si="32"/>
        <v>(金)</v>
      </c>
      <c r="D303" s="627" t="s">
        <v>566</v>
      </c>
      <c r="E303" s="1493" t="s">
        <v>35</v>
      </c>
      <c r="F303" s="58">
        <v>6.4</v>
      </c>
      <c r="G303" s="22">
        <v>7.1</v>
      </c>
      <c r="H303" s="63">
        <v>7.3</v>
      </c>
      <c r="I303" s="62">
        <v>2.4</v>
      </c>
      <c r="J303" s="61">
        <v>2.6</v>
      </c>
      <c r="K303" s="22">
        <v>7.58</v>
      </c>
      <c r="L303" s="61">
        <v>7.66</v>
      </c>
      <c r="M303" s="62">
        <v>26.9</v>
      </c>
      <c r="N303" s="63">
        <v>27</v>
      </c>
      <c r="O303" s="49" t="s">
        <v>35</v>
      </c>
      <c r="P303" s="1199">
        <v>45.6</v>
      </c>
      <c r="Q303" s="49" t="s">
        <v>35</v>
      </c>
      <c r="R303" s="1199">
        <v>85.2</v>
      </c>
      <c r="S303" s="49" t="s">
        <v>35</v>
      </c>
      <c r="T303" s="1199" t="s">
        <v>35</v>
      </c>
      <c r="U303" s="49" t="s">
        <v>35</v>
      </c>
      <c r="V303" s="1199" t="s">
        <v>35</v>
      </c>
      <c r="W303" s="62" t="s">
        <v>35</v>
      </c>
      <c r="X303" s="63">
        <v>22.9</v>
      </c>
      <c r="Y303" s="67" t="s">
        <v>35</v>
      </c>
      <c r="Z303" s="68">
        <v>179</v>
      </c>
      <c r="AA303" s="797" t="s">
        <v>35</v>
      </c>
      <c r="AB303" s="798">
        <v>0.19</v>
      </c>
      <c r="AC303" s="608" t="s">
        <v>35</v>
      </c>
      <c r="AD303" s="616">
        <v>50</v>
      </c>
      <c r="AE303" s="297"/>
      <c r="AF303" s="296"/>
      <c r="AG303" s="6" t="s">
        <v>374</v>
      </c>
      <c r="AH303" s="17" t="s">
        <v>379</v>
      </c>
      <c r="AI303" s="22">
        <v>7.5</v>
      </c>
      <c r="AJ303" s="46">
        <v>4.8</v>
      </c>
      <c r="AK303" s="42" t="s">
        <v>35</v>
      </c>
      <c r="AL303" s="98"/>
    </row>
    <row r="304" spans="1:38" x14ac:dyDescent="0.15">
      <c r="A304" s="1740"/>
      <c r="B304" s="429">
        <v>44555</v>
      </c>
      <c r="C304" s="1607" t="str">
        <f t="shared" si="32"/>
        <v>(土)</v>
      </c>
      <c r="D304" s="627" t="s">
        <v>522</v>
      </c>
      <c r="E304" s="1493">
        <v>5</v>
      </c>
      <c r="F304" s="58">
        <v>7.8</v>
      </c>
      <c r="G304" s="22">
        <v>7.8</v>
      </c>
      <c r="H304" s="63">
        <v>7.8</v>
      </c>
      <c r="I304" s="62">
        <v>3.1</v>
      </c>
      <c r="J304" s="61">
        <v>2.5</v>
      </c>
      <c r="K304" s="22">
        <v>7.54</v>
      </c>
      <c r="L304" s="61">
        <v>7.64</v>
      </c>
      <c r="M304" s="62">
        <v>25.9</v>
      </c>
      <c r="N304" s="63">
        <v>26.4</v>
      </c>
      <c r="O304" s="49" t="s">
        <v>35</v>
      </c>
      <c r="P304" s="1199" t="s">
        <v>35</v>
      </c>
      <c r="Q304" s="49" t="s">
        <v>35</v>
      </c>
      <c r="R304" s="1199" t="s">
        <v>35</v>
      </c>
      <c r="S304" s="49" t="s">
        <v>35</v>
      </c>
      <c r="T304" s="1199" t="s">
        <v>35</v>
      </c>
      <c r="U304" s="49" t="s">
        <v>35</v>
      </c>
      <c r="V304" s="1199" t="s">
        <v>35</v>
      </c>
      <c r="W304" s="62" t="s">
        <v>35</v>
      </c>
      <c r="X304" s="63" t="s">
        <v>35</v>
      </c>
      <c r="Y304" s="67" t="s">
        <v>35</v>
      </c>
      <c r="Z304" s="68" t="s">
        <v>35</v>
      </c>
      <c r="AA304" s="797" t="s">
        <v>35</v>
      </c>
      <c r="AB304" s="798" t="s">
        <v>35</v>
      </c>
      <c r="AC304" s="608" t="s">
        <v>35</v>
      </c>
      <c r="AD304" s="616">
        <v>48</v>
      </c>
      <c r="AE304" s="334"/>
      <c r="AF304" s="296"/>
      <c r="AG304" s="6" t="s">
        <v>387</v>
      </c>
      <c r="AH304" s="17" t="s">
        <v>23</v>
      </c>
      <c r="AI304" s="49">
        <v>14.5</v>
      </c>
      <c r="AJ304" s="50">
        <v>3.1</v>
      </c>
      <c r="AK304" s="42" t="s">
        <v>35</v>
      </c>
      <c r="AL304" s="98"/>
    </row>
    <row r="305" spans="1:38" x14ac:dyDescent="0.15">
      <c r="A305" s="1740"/>
      <c r="B305" s="429">
        <v>44556</v>
      </c>
      <c r="C305" s="1607" t="str">
        <f t="shared" si="32"/>
        <v>(日)</v>
      </c>
      <c r="D305" s="627" t="s">
        <v>566</v>
      </c>
      <c r="E305" s="1493" t="s">
        <v>35</v>
      </c>
      <c r="F305" s="58">
        <v>3.9</v>
      </c>
      <c r="G305" s="22">
        <v>7.6</v>
      </c>
      <c r="H305" s="63">
        <v>7.6</v>
      </c>
      <c r="I305" s="62">
        <v>3.2</v>
      </c>
      <c r="J305" s="61">
        <v>2.6</v>
      </c>
      <c r="K305" s="22">
        <v>7.61</v>
      </c>
      <c r="L305" s="61">
        <v>7.7</v>
      </c>
      <c r="M305" s="62">
        <v>26.4</v>
      </c>
      <c r="N305" s="63">
        <v>26.4</v>
      </c>
      <c r="O305" s="49" t="s">
        <v>35</v>
      </c>
      <c r="P305" s="1199" t="s">
        <v>35</v>
      </c>
      <c r="Q305" s="49" t="s">
        <v>35</v>
      </c>
      <c r="R305" s="1199" t="s">
        <v>35</v>
      </c>
      <c r="S305" s="49" t="s">
        <v>35</v>
      </c>
      <c r="T305" s="1199" t="s">
        <v>35</v>
      </c>
      <c r="U305" s="49" t="s">
        <v>35</v>
      </c>
      <c r="V305" s="1199" t="s">
        <v>35</v>
      </c>
      <c r="W305" s="62" t="s">
        <v>35</v>
      </c>
      <c r="X305" s="63" t="s">
        <v>35</v>
      </c>
      <c r="Y305" s="67" t="s">
        <v>35</v>
      </c>
      <c r="Z305" s="68" t="s">
        <v>35</v>
      </c>
      <c r="AA305" s="797" t="s">
        <v>35</v>
      </c>
      <c r="AB305" s="798" t="s">
        <v>35</v>
      </c>
      <c r="AC305" s="608" t="s">
        <v>35</v>
      </c>
      <c r="AD305" s="616">
        <v>47</v>
      </c>
      <c r="AE305" s="297"/>
      <c r="AF305" s="296"/>
      <c r="AG305" s="18"/>
      <c r="AH305" s="8"/>
      <c r="AI305" s="19"/>
      <c r="AJ305" s="7"/>
      <c r="AK305" s="7"/>
      <c r="AL305" s="8"/>
    </row>
    <row r="306" spans="1:38" x14ac:dyDescent="0.15">
      <c r="A306" s="1740"/>
      <c r="B306" s="429">
        <v>44557</v>
      </c>
      <c r="C306" s="1607" t="str">
        <f t="shared" si="32"/>
        <v>(月)</v>
      </c>
      <c r="D306" s="627" t="s">
        <v>566</v>
      </c>
      <c r="E306" s="1493" t="s">
        <v>35</v>
      </c>
      <c r="F306" s="58">
        <v>3.3</v>
      </c>
      <c r="G306" s="22">
        <v>7</v>
      </c>
      <c r="H306" s="63">
        <v>7.4</v>
      </c>
      <c r="I306" s="62">
        <v>3.2</v>
      </c>
      <c r="J306" s="61">
        <v>1.9</v>
      </c>
      <c r="K306" s="22">
        <v>7.69</v>
      </c>
      <c r="L306" s="61">
        <v>7.62</v>
      </c>
      <c r="M306" s="62">
        <v>26.8</v>
      </c>
      <c r="N306" s="63">
        <v>26.9</v>
      </c>
      <c r="O306" s="49" t="s">
        <v>35</v>
      </c>
      <c r="P306" s="1199">
        <v>46.8</v>
      </c>
      <c r="Q306" s="49" t="s">
        <v>35</v>
      </c>
      <c r="R306" s="1199">
        <v>84.8</v>
      </c>
      <c r="S306" s="49" t="s">
        <v>35</v>
      </c>
      <c r="T306" s="1199" t="s">
        <v>35</v>
      </c>
      <c r="U306" s="49" t="s">
        <v>35</v>
      </c>
      <c r="V306" s="1199" t="s">
        <v>35</v>
      </c>
      <c r="W306" s="62" t="s">
        <v>35</v>
      </c>
      <c r="X306" s="63">
        <v>23.3</v>
      </c>
      <c r="Y306" s="67" t="s">
        <v>35</v>
      </c>
      <c r="Z306" s="68">
        <v>174</v>
      </c>
      <c r="AA306" s="797" t="s">
        <v>35</v>
      </c>
      <c r="AB306" s="798">
        <v>0.12</v>
      </c>
      <c r="AC306" s="608">
        <v>230</v>
      </c>
      <c r="AD306" s="616">
        <v>50</v>
      </c>
      <c r="AE306" s="297"/>
      <c r="AF306" s="296"/>
      <c r="AG306" s="18"/>
      <c r="AH306" s="8"/>
      <c r="AI306" s="19"/>
      <c r="AJ306" s="7"/>
      <c r="AK306" s="7"/>
      <c r="AL306" s="8"/>
    </row>
    <row r="307" spans="1:38" x14ac:dyDescent="0.15">
      <c r="A307" s="1740"/>
      <c r="B307" s="429">
        <v>44558</v>
      </c>
      <c r="C307" s="1607" t="str">
        <f t="shared" si="32"/>
        <v>(火)</v>
      </c>
      <c r="D307" s="627" t="s">
        <v>566</v>
      </c>
      <c r="E307" s="1493" t="s">
        <v>35</v>
      </c>
      <c r="F307" s="58">
        <v>4.0999999999999996</v>
      </c>
      <c r="G307" s="22">
        <v>6.7</v>
      </c>
      <c r="H307" s="63">
        <v>7.1</v>
      </c>
      <c r="I307" s="62">
        <v>3.8</v>
      </c>
      <c r="J307" s="61">
        <v>3.1</v>
      </c>
      <c r="K307" s="22">
        <v>7.57</v>
      </c>
      <c r="L307" s="61">
        <v>7.61</v>
      </c>
      <c r="M307" s="62">
        <v>27.4</v>
      </c>
      <c r="N307" s="63">
        <v>27.2</v>
      </c>
      <c r="O307" s="49" t="s">
        <v>35</v>
      </c>
      <c r="P307" s="1199">
        <v>47.7</v>
      </c>
      <c r="Q307" s="49" t="s">
        <v>35</v>
      </c>
      <c r="R307" s="1199">
        <v>85.4</v>
      </c>
      <c r="S307" s="49" t="s">
        <v>35</v>
      </c>
      <c r="T307" s="1199" t="s">
        <v>35</v>
      </c>
      <c r="U307" s="49" t="s">
        <v>35</v>
      </c>
      <c r="V307" s="1199" t="s">
        <v>35</v>
      </c>
      <c r="W307" s="62" t="s">
        <v>35</v>
      </c>
      <c r="X307" s="63">
        <v>22.7</v>
      </c>
      <c r="Y307" s="67" t="s">
        <v>35</v>
      </c>
      <c r="Z307" s="68">
        <v>178</v>
      </c>
      <c r="AA307" s="797" t="s">
        <v>35</v>
      </c>
      <c r="AB307" s="798">
        <v>0.18</v>
      </c>
      <c r="AC307" s="745" t="s">
        <v>35</v>
      </c>
      <c r="AD307" s="747">
        <v>43</v>
      </c>
      <c r="AE307" s="297"/>
      <c r="AF307" s="296"/>
      <c r="AG307" s="20"/>
      <c r="AH307" s="3"/>
      <c r="AI307" s="21"/>
      <c r="AJ307" s="9"/>
      <c r="AK307" s="9"/>
      <c r="AL307" s="3"/>
    </row>
    <row r="308" spans="1:38" x14ac:dyDescent="0.15">
      <c r="A308" s="1740"/>
      <c r="B308" s="429">
        <v>44559</v>
      </c>
      <c r="C308" s="1607" t="str">
        <f t="shared" si="32"/>
        <v>(水)</v>
      </c>
      <c r="D308" s="627" t="s">
        <v>566</v>
      </c>
      <c r="E308" s="1493" t="s">
        <v>35</v>
      </c>
      <c r="F308" s="58">
        <v>2.6</v>
      </c>
      <c r="G308" s="22">
        <v>6.9</v>
      </c>
      <c r="H308" s="63">
        <v>6.8</v>
      </c>
      <c r="I308" s="62">
        <v>2.7</v>
      </c>
      <c r="J308" s="61">
        <v>3.1</v>
      </c>
      <c r="K308" s="22">
        <v>7.6</v>
      </c>
      <c r="L308" s="61">
        <v>7.72</v>
      </c>
      <c r="M308" s="62">
        <v>27.6</v>
      </c>
      <c r="N308" s="63">
        <v>27.6</v>
      </c>
      <c r="O308" s="49" t="s">
        <v>35</v>
      </c>
      <c r="P308" s="1199" t="s">
        <v>35</v>
      </c>
      <c r="Q308" s="49" t="s">
        <v>35</v>
      </c>
      <c r="R308" s="1199" t="s">
        <v>35</v>
      </c>
      <c r="S308" s="49" t="s">
        <v>35</v>
      </c>
      <c r="T308" s="1199" t="s">
        <v>35</v>
      </c>
      <c r="U308" s="49" t="s">
        <v>35</v>
      </c>
      <c r="V308" s="1199" t="s">
        <v>35</v>
      </c>
      <c r="W308" s="62" t="s">
        <v>35</v>
      </c>
      <c r="X308" s="63" t="s">
        <v>35</v>
      </c>
      <c r="Y308" s="67" t="s">
        <v>35</v>
      </c>
      <c r="Z308" s="68" t="s">
        <v>35</v>
      </c>
      <c r="AA308" s="797" t="s">
        <v>35</v>
      </c>
      <c r="AB308" s="798" t="s">
        <v>35</v>
      </c>
      <c r="AC308" s="608" t="s">
        <v>35</v>
      </c>
      <c r="AD308" s="616">
        <v>45</v>
      </c>
      <c r="AE308" s="297"/>
      <c r="AF308" s="296"/>
      <c r="AG308" s="28" t="s">
        <v>376</v>
      </c>
      <c r="AH308" s="2" t="s">
        <v>35</v>
      </c>
      <c r="AI308" s="2" t="s">
        <v>35</v>
      </c>
      <c r="AJ308" s="2" t="s">
        <v>35</v>
      </c>
      <c r="AK308" s="2" t="s">
        <v>35</v>
      </c>
      <c r="AL308" s="99" t="s">
        <v>35</v>
      </c>
    </row>
    <row r="309" spans="1:38" x14ac:dyDescent="0.15">
      <c r="A309" s="1740"/>
      <c r="B309" s="429">
        <v>44560</v>
      </c>
      <c r="C309" s="1608" t="str">
        <f t="shared" si="32"/>
        <v>(木)</v>
      </c>
      <c r="D309" s="627" t="s">
        <v>566</v>
      </c>
      <c r="E309" s="1493" t="s">
        <v>35</v>
      </c>
      <c r="F309" s="58">
        <v>3.4</v>
      </c>
      <c r="G309" s="22">
        <v>6.7</v>
      </c>
      <c r="H309" s="63">
        <v>6.8</v>
      </c>
      <c r="I309" s="62">
        <v>3.7</v>
      </c>
      <c r="J309" s="61">
        <v>3.1</v>
      </c>
      <c r="K309" s="22">
        <v>7.8</v>
      </c>
      <c r="L309" s="61">
        <v>7.77</v>
      </c>
      <c r="M309" s="62">
        <v>27.1</v>
      </c>
      <c r="N309" s="63">
        <v>27.7</v>
      </c>
      <c r="O309" s="49" t="s">
        <v>35</v>
      </c>
      <c r="P309" s="1199" t="s">
        <v>35</v>
      </c>
      <c r="Q309" s="49" t="s">
        <v>35</v>
      </c>
      <c r="R309" s="1199" t="s">
        <v>35</v>
      </c>
      <c r="S309" s="49" t="s">
        <v>35</v>
      </c>
      <c r="T309" s="1199" t="s">
        <v>35</v>
      </c>
      <c r="U309" s="49" t="s">
        <v>35</v>
      </c>
      <c r="V309" s="1199" t="s">
        <v>35</v>
      </c>
      <c r="W309" s="62" t="s">
        <v>35</v>
      </c>
      <c r="X309" s="63" t="s">
        <v>35</v>
      </c>
      <c r="Y309" s="67" t="s">
        <v>35</v>
      </c>
      <c r="Z309" s="68" t="s">
        <v>35</v>
      </c>
      <c r="AA309" s="797" t="s">
        <v>35</v>
      </c>
      <c r="AB309" s="798" t="s">
        <v>35</v>
      </c>
      <c r="AC309" s="608">
        <v>212</v>
      </c>
      <c r="AD309" s="616">
        <v>47</v>
      </c>
      <c r="AE309" s="297"/>
      <c r="AF309" s="296"/>
      <c r="AG309" s="10" t="s">
        <v>35</v>
      </c>
      <c r="AH309" s="2" t="s">
        <v>35</v>
      </c>
      <c r="AI309" s="2" t="s">
        <v>35</v>
      </c>
      <c r="AJ309" s="2" t="s">
        <v>35</v>
      </c>
      <c r="AK309" s="2" t="s">
        <v>35</v>
      </c>
      <c r="AL309" s="99" t="s">
        <v>35</v>
      </c>
    </row>
    <row r="310" spans="1:38" x14ac:dyDescent="0.15">
      <c r="A310" s="1740"/>
      <c r="B310" s="429">
        <v>44561</v>
      </c>
      <c r="C310" s="1609" t="str">
        <f>IF(B310="","",IF(WEEKDAY(B310)=1,"(日)",IF(WEEKDAY(B310)=2,"(月)",IF(WEEKDAY(B310)=3,"(火)",IF(WEEKDAY(B310)=4,"(水)",IF(WEEKDAY(B310)=5,"(木)",IF(WEEKDAY(B310)=6,"(金)","(土)")))))))</f>
        <v>(金)</v>
      </c>
      <c r="D310" s="70" t="s">
        <v>566</v>
      </c>
      <c r="E310" s="1499" t="s">
        <v>35</v>
      </c>
      <c r="F310" s="119">
        <v>4.4000000000000004</v>
      </c>
      <c r="G310" s="120">
        <v>6</v>
      </c>
      <c r="H310" s="121">
        <v>6.6</v>
      </c>
      <c r="I310" s="122">
        <v>3.7</v>
      </c>
      <c r="J310" s="123">
        <v>1.6</v>
      </c>
      <c r="K310" s="120">
        <v>7.86</v>
      </c>
      <c r="L310" s="121">
        <v>7.69</v>
      </c>
      <c r="M310" s="122">
        <v>26.7</v>
      </c>
      <c r="N310" s="123">
        <v>27</v>
      </c>
      <c r="O310" s="632" t="s">
        <v>35</v>
      </c>
      <c r="P310" s="1213" t="s">
        <v>35</v>
      </c>
      <c r="Q310" s="632" t="s">
        <v>35</v>
      </c>
      <c r="R310" s="1213" t="s">
        <v>35</v>
      </c>
      <c r="S310" s="632" t="s">
        <v>35</v>
      </c>
      <c r="T310" s="1213" t="s">
        <v>35</v>
      </c>
      <c r="U310" s="632" t="s">
        <v>35</v>
      </c>
      <c r="V310" s="1213" t="s">
        <v>35</v>
      </c>
      <c r="W310" s="122" t="s">
        <v>35</v>
      </c>
      <c r="X310" s="123" t="s">
        <v>35</v>
      </c>
      <c r="Y310" s="126" t="s">
        <v>35</v>
      </c>
      <c r="Z310" s="127" t="s">
        <v>35</v>
      </c>
      <c r="AA310" s="811" t="s">
        <v>35</v>
      </c>
      <c r="AB310" s="812" t="s">
        <v>35</v>
      </c>
      <c r="AC310" s="746">
        <v>717</v>
      </c>
      <c r="AD310" s="616">
        <v>46</v>
      </c>
      <c r="AE310" s="297"/>
      <c r="AF310" s="296"/>
      <c r="AG310" s="10" t="s">
        <v>35</v>
      </c>
      <c r="AH310" s="2" t="s">
        <v>35</v>
      </c>
      <c r="AI310" s="2" t="s">
        <v>35</v>
      </c>
      <c r="AJ310" s="2" t="s">
        <v>35</v>
      </c>
      <c r="AK310" s="2" t="s">
        <v>35</v>
      </c>
      <c r="AL310" s="99" t="s">
        <v>35</v>
      </c>
    </row>
    <row r="311" spans="1:38" ht="13.5" customHeight="1" x14ac:dyDescent="0.15">
      <c r="A311" s="1741"/>
      <c r="B311" s="1748" t="s">
        <v>388</v>
      </c>
      <c r="C311" s="1744"/>
      <c r="D311" s="374"/>
      <c r="E311" s="1494">
        <f>MAX(E280:E310)</f>
        <v>69</v>
      </c>
      <c r="F311" s="335">
        <f t="shared" ref="F311:AD311" si="33">IF(COUNT(F280:F310)=0,"",MAX(F280:F310))</f>
        <v>14.2</v>
      </c>
      <c r="G311" s="336">
        <f t="shared" si="33"/>
        <v>12.9</v>
      </c>
      <c r="H311" s="337">
        <f t="shared" si="33"/>
        <v>12.9</v>
      </c>
      <c r="I311" s="338">
        <f t="shared" si="33"/>
        <v>19.7</v>
      </c>
      <c r="J311" s="339">
        <f t="shared" si="33"/>
        <v>3.4</v>
      </c>
      <c r="K311" s="336">
        <f t="shared" si="33"/>
        <v>7.86</v>
      </c>
      <c r="L311" s="337">
        <f t="shared" si="33"/>
        <v>7.77</v>
      </c>
      <c r="M311" s="338">
        <f t="shared" si="33"/>
        <v>28.2</v>
      </c>
      <c r="N311" s="339">
        <f t="shared" si="33"/>
        <v>28.2</v>
      </c>
      <c r="O311" s="1200">
        <f t="shared" si="33"/>
        <v>44.2</v>
      </c>
      <c r="P311" s="1208">
        <f t="shared" si="33"/>
        <v>52.8</v>
      </c>
      <c r="Q311" s="1200">
        <f t="shared" si="33"/>
        <v>78</v>
      </c>
      <c r="R311" s="1208">
        <f t="shared" si="33"/>
        <v>90.8</v>
      </c>
      <c r="S311" s="1200">
        <f t="shared" si="33"/>
        <v>55.3</v>
      </c>
      <c r="T311" s="1208">
        <f t="shared" si="33"/>
        <v>57.7</v>
      </c>
      <c r="U311" s="1200">
        <f t="shared" si="33"/>
        <v>22.7</v>
      </c>
      <c r="V311" s="1208">
        <f t="shared" si="33"/>
        <v>23.1</v>
      </c>
      <c r="W311" s="338">
        <f t="shared" si="33"/>
        <v>24</v>
      </c>
      <c r="X311" s="540">
        <f t="shared" si="33"/>
        <v>24.8</v>
      </c>
      <c r="Y311" s="596">
        <f t="shared" si="33"/>
        <v>178</v>
      </c>
      <c r="Z311" s="597">
        <f t="shared" si="33"/>
        <v>195</v>
      </c>
      <c r="AA311" s="799">
        <f t="shared" si="33"/>
        <v>0.5</v>
      </c>
      <c r="AB311" s="800">
        <f t="shared" si="33"/>
        <v>0.22</v>
      </c>
      <c r="AC311" s="651">
        <f t="shared" si="33"/>
        <v>717</v>
      </c>
      <c r="AD311" s="538">
        <f t="shared" si="33"/>
        <v>123</v>
      </c>
      <c r="AE311" s="297"/>
      <c r="AF311" s="296"/>
      <c r="AG311" s="10" t="s">
        <v>35</v>
      </c>
      <c r="AH311" s="2" t="s">
        <v>35</v>
      </c>
      <c r="AI311" s="2" t="s">
        <v>35</v>
      </c>
      <c r="AJ311" s="2" t="s">
        <v>35</v>
      </c>
      <c r="AK311" s="2" t="s">
        <v>35</v>
      </c>
      <c r="AL311" s="99" t="s">
        <v>35</v>
      </c>
    </row>
    <row r="312" spans="1:38" x14ac:dyDescent="0.15">
      <c r="A312" s="1741"/>
      <c r="B312" s="1749" t="s">
        <v>389</v>
      </c>
      <c r="C312" s="1736"/>
      <c r="D312" s="376"/>
      <c r="E312" s="1503"/>
      <c r="F312" s="340">
        <f t="shared" ref="F312:AD312" si="34">IF(COUNT(F280:F310)=0,"",MIN(F280:F310))</f>
        <v>2.2999999999999998</v>
      </c>
      <c r="G312" s="341">
        <f t="shared" si="34"/>
        <v>6</v>
      </c>
      <c r="H312" s="342">
        <f t="shared" si="34"/>
        <v>6.6</v>
      </c>
      <c r="I312" s="343">
        <f t="shared" si="34"/>
        <v>2.4</v>
      </c>
      <c r="J312" s="344">
        <f t="shared" si="34"/>
        <v>1.3</v>
      </c>
      <c r="K312" s="341">
        <f t="shared" si="34"/>
        <v>7.37</v>
      </c>
      <c r="L312" s="342">
        <f t="shared" si="34"/>
        <v>7.42</v>
      </c>
      <c r="M312" s="343">
        <f t="shared" si="34"/>
        <v>20.3</v>
      </c>
      <c r="N312" s="344">
        <f t="shared" si="34"/>
        <v>23.6</v>
      </c>
      <c r="O312" s="1202">
        <f t="shared" si="34"/>
        <v>44.2</v>
      </c>
      <c r="P312" s="1209">
        <f t="shared" si="34"/>
        <v>39</v>
      </c>
      <c r="Q312" s="1202">
        <f t="shared" si="34"/>
        <v>78</v>
      </c>
      <c r="R312" s="1209">
        <f t="shared" si="34"/>
        <v>75.2</v>
      </c>
      <c r="S312" s="1202">
        <f t="shared" si="34"/>
        <v>55.3</v>
      </c>
      <c r="T312" s="1209">
        <f t="shared" si="34"/>
        <v>57.7</v>
      </c>
      <c r="U312" s="1202">
        <f t="shared" si="34"/>
        <v>22.7</v>
      </c>
      <c r="V312" s="1209">
        <f t="shared" si="34"/>
        <v>23.1</v>
      </c>
      <c r="W312" s="343">
        <f t="shared" si="34"/>
        <v>24</v>
      </c>
      <c r="X312" s="653">
        <f t="shared" si="34"/>
        <v>19.3</v>
      </c>
      <c r="Y312" s="600">
        <f t="shared" si="34"/>
        <v>178</v>
      </c>
      <c r="Z312" s="601">
        <f t="shared" si="34"/>
        <v>160</v>
      </c>
      <c r="AA312" s="801">
        <f t="shared" si="34"/>
        <v>0.5</v>
      </c>
      <c r="AB312" s="802">
        <f t="shared" si="34"/>
        <v>0.06</v>
      </c>
      <c r="AC312" s="1623"/>
      <c r="AD312" s="539">
        <f t="shared" si="34"/>
        <v>41</v>
      </c>
      <c r="AE312" s="297"/>
      <c r="AF312" s="296"/>
      <c r="AG312" s="640"/>
      <c r="AH312" s="641"/>
      <c r="AI312" s="641"/>
      <c r="AJ312" s="641"/>
      <c r="AK312" s="552"/>
      <c r="AL312" s="553"/>
    </row>
    <row r="313" spans="1:38" x14ac:dyDescent="0.15">
      <c r="A313" s="1741"/>
      <c r="B313" s="1749" t="s">
        <v>390</v>
      </c>
      <c r="C313" s="1736"/>
      <c r="D313" s="376"/>
      <c r="E313" s="1496"/>
      <c r="F313" s="541">
        <f t="shared" ref="F313:AD313" si="35">IF(COUNT(F280:F310)=0,"",AVERAGE(F280:F310))</f>
        <v>7.1645161290322594</v>
      </c>
      <c r="G313" s="542">
        <f t="shared" si="35"/>
        <v>9.1677419354838712</v>
      </c>
      <c r="H313" s="543">
        <f t="shared" si="35"/>
        <v>9.4129032258064562</v>
      </c>
      <c r="I313" s="544">
        <f t="shared" si="35"/>
        <v>4.3322580645161288</v>
      </c>
      <c r="J313" s="545">
        <f t="shared" si="35"/>
        <v>2.2935483870967737</v>
      </c>
      <c r="K313" s="542">
        <f t="shared" si="35"/>
        <v>7.5187096774193565</v>
      </c>
      <c r="L313" s="543">
        <f t="shared" si="35"/>
        <v>7.5606451612903234</v>
      </c>
      <c r="M313" s="544">
        <f t="shared" si="35"/>
        <v>25.806451612903228</v>
      </c>
      <c r="N313" s="545">
        <f t="shared" si="35"/>
        <v>25.964516129032262</v>
      </c>
      <c r="O313" s="1210">
        <f t="shared" si="35"/>
        <v>44.2</v>
      </c>
      <c r="P313" s="1211">
        <f t="shared" si="35"/>
        <v>44.89</v>
      </c>
      <c r="Q313" s="1210">
        <f t="shared" si="35"/>
        <v>78</v>
      </c>
      <c r="R313" s="1211">
        <f t="shared" si="35"/>
        <v>82.37</v>
      </c>
      <c r="S313" s="1210">
        <f t="shared" si="35"/>
        <v>55.3</v>
      </c>
      <c r="T313" s="1211">
        <f t="shared" si="35"/>
        <v>57.7</v>
      </c>
      <c r="U313" s="1210">
        <f t="shared" si="35"/>
        <v>22.7</v>
      </c>
      <c r="V313" s="1211">
        <f t="shared" si="35"/>
        <v>23.1</v>
      </c>
      <c r="W313" s="1255">
        <f t="shared" si="35"/>
        <v>24</v>
      </c>
      <c r="X313" s="658">
        <f t="shared" si="35"/>
        <v>22.294999999999995</v>
      </c>
      <c r="Y313" s="643">
        <f t="shared" si="35"/>
        <v>178</v>
      </c>
      <c r="Z313" s="644">
        <f t="shared" si="35"/>
        <v>176.8</v>
      </c>
      <c r="AA313" s="807">
        <f t="shared" si="35"/>
        <v>0.5</v>
      </c>
      <c r="AB313" s="808">
        <f t="shared" si="35"/>
        <v>0.14799999999999999</v>
      </c>
      <c r="AC313" s="1624"/>
      <c r="AD313" s="652">
        <f t="shared" si="35"/>
        <v>57.967741935483872</v>
      </c>
      <c r="AE313" s="297"/>
      <c r="AF313" s="296"/>
      <c r="AG313" s="634"/>
      <c r="AH313" s="635"/>
      <c r="AI313" s="636"/>
      <c r="AJ313" s="636"/>
      <c r="AK313" s="554"/>
      <c r="AL313" s="555"/>
    </row>
    <row r="314" spans="1:38" ht="13.5" customHeight="1" x14ac:dyDescent="0.15">
      <c r="A314" s="1742"/>
      <c r="B314" s="1737" t="s">
        <v>391</v>
      </c>
      <c r="C314" s="1738"/>
      <c r="D314" s="376"/>
      <c r="E314" s="1497">
        <f>SUM(E280:E310)</f>
        <v>146.5</v>
      </c>
      <c r="F314" s="563"/>
      <c r="G314" s="563"/>
      <c r="H314" s="561"/>
      <c r="I314" s="563"/>
      <c r="J314" s="561"/>
      <c r="K314" s="1241"/>
      <c r="L314" s="1242"/>
      <c r="M314" s="1247"/>
      <c r="N314" s="1248"/>
      <c r="O314" s="1205"/>
      <c r="P314" s="1212"/>
      <c r="Q314" s="1223"/>
      <c r="R314" s="1212"/>
      <c r="S314" s="1204"/>
      <c r="T314" s="1205"/>
      <c r="U314" s="1204"/>
      <c r="V314" s="1222"/>
      <c r="W314" s="1256"/>
      <c r="X314" s="1257"/>
      <c r="Y314" s="592"/>
      <c r="Z314" s="657"/>
      <c r="AA314" s="809"/>
      <c r="AB314" s="810"/>
      <c r="AC314" s="648">
        <f>SUM(AC280:AC310)</f>
        <v>5477</v>
      </c>
      <c r="AD314" s="649"/>
      <c r="AE314" s="297"/>
      <c r="AF314" s="296"/>
      <c r="AG314" s="637"/>
      <c r="AH314" s="638"/>
      <c r="AI314" s="642"/>
      <c r="AJ314" s="642"/>
      <c r="AK314" s="556"/>
      <c r="AL314" s="557"/>
    </row>
    <row r="315" spans="1:38" x14ac:dyDescent="0.15">
      <c r="A315" s="1745" t="s">
        <v>349</v>
      </c>
      <c r="B315" s="429">
        <v>44562</v>
      </c>
      <c r="C315" s="856" t="str">
        <f>IF(B315="","",IF(WEEKDAY(B315)=1,"(日)",IF(WEEKDAY(B315)=2,"(月)",IF(WEEKDAY(B315)=3,"(火)",IF(WEEKDAY(B315)=4,"(水)",IF(WEEKDAY(B315)=5,"(木)",IF(WEEKDAY(B315)=6,"(金)","(土)")))))))</f>
        <v>(土)</v>
      </c>
      <c r="D315" s="626" t="s">
        <v>566</v>
      </c>
      <c r="E315" s="1492" t="s">
        <v>35</v>
      </c>
      <c r="F315" s="57">
        <v>4.2</v>
      </c>
      <c r="G315" s="59">
        <v>5</v>
      </c>
      <c r="H315" s="54">
        <v>5.5</v>
      </c>
      <c r="I315" s="53">
        <v>2.7</v>
      </c>
      <c r="J315" s="60">
        <v>1.2</v>
      </c>
      <c r="K315" s="59">
        <v>7.83</v>
      </c>
      <c r="L315" s="60">
        <v>7.7</v>
      </c>
      <c r="M315" s="53">
        <v>26.9</v>
      </c>
      <c r="N315" s="54">
        <v>27.2</v>
      </c>
      <c r="O315" s="1197" t="s">
        <v>35</v>
      </c>
      <c r="P315" s="1198" t="s">
        <v>35</v>
      </c>
      <c r="Q315" s="1197" t="s">
        <v>35</v>
      </c>
      <c r="R315" s="1198" t="s">
        <v>35</v>
      </c>
      <c r="S315" s="1197" t="s">
        <v>35</v>
      </c>
      <c r="T315" s="1198" t="s">
        <v>35</v>
      </c>
      <c r="U315" s="1197" t="s">
        <v>35</v>
      </c>
      <c r="V315" s="1198" t="s">
        <v>35</v>
      </c>
      <c r="W315" s="53" t="s">
        <v>35</v>
      </c>
      <c r="X315" s="54" t="s">
        <v>35</v>
      </c>
      <c r="Y315" s="55" t="s">
        <v>35</v>
      </c>
      <c r="Z315" s="56" t="s">
        <v>35</v>
      </c>
      <c r="AA315" s="795" t="s">
        <v>35</v>
      </c>
      <c r="AB315" s="796" t="s">
        <v>35</v>
      </c>
      <c r="AC315" s="606">
        <v>894</v>
      </c>
      <c r="AD315" s="616">
        <v>44</v>
      </c>
      <c r="AE315" s="297"/>
      <c r="AF315" s="296"/>
      <c r="AG315" s="208">
        <v>44574</v>
      </c>
      <c r="AH315" s="128" t="s">
        <v>3</v>
      </c>
      <c r="AI315" s="129">
        <v>3.6</v>
      </c>
      <c r="AJ315" s="130" t="s">
        <v>20</v>
      </c>
      <c r="AK315" s="131"/>
      <c r="AL315" s="132"/>
    </row>
    <row r="316" spans="1:38" x14ac:dyDescent="0.15">
      <c r="A316" s="1746"/>
      <c r="B316" s="310">
        <v>44563</v>
      </c>
      <c r="C316" s="1607" t="str">
        <f>IF(B316="","",IF(WEEKDAY(B316)=1,"(日)",IF(WEEKDAY(B316)=2,"(月)",IF(WEEKDAY(B316)=3,"(火)",IF(WEEKDAY(B316)=4,"(水)",IF(WEEKDAY(B316)=5,"(木)",IF(WEEKDAY(B316)=6,"(金)","(土)")))))))</f>
        <v>(日)</v>
      </c>
      <c r="D316" s="752" t="s">
        <v>522</v>
      </c>
      <c r="E316" s="1500" t="s">
        <v>35</v>
      </c>
      <c r="F316" s="321">
        <v>1.1000000000000001</v>
      </c>
      <c r="G316" s="279">
        <v>4.8</v>
      </c>
      <c r="H316" s="282">
        <v>5</v>
      </c>
      <c r="I316" s="281">
        <v>2.2000000000000002</v>
      </c>
      <c r="J316" s="280">
        <v>1.2</v>
      </c>
      <c r="K316" s="279">
        <v>7.72</v>
      </c>
      <c r="L316" s="280">
        <v>7.6</v>
      </c>
      <c r="M316" s="281">
        <v>26.4</v>
      </c>
      <c r="N316" s="1249">
        <v>26.6</v>
      </c>
      <c r="O316" s="1214" t="s">
        <v>35</v>
      </c>
      <c r="P316" s="1216" t="s">
        <v>35</v>
      </c>
      <c r="Q316" s="1214" t="s">
        <v>35</v>
      </c>
      <c r="R316" s="1215" t="s">
        <v>35</v>
      </c>
      <c r="S316" s="1214" t="s">
        <v>35</v>
      </c>
      <c r="T316" s="1216" t="s">
        <v>35</v>
      </c>
      <c r="U316" s="1214" t="s">
        <v>35</v>
      </c>
      <c r="V316" s="1216" t="s">
        <v>35</v>
      </c>
      <c r="W316" s="281" t="s">
        <v>35</v>
      </c>
      <c r="X316" s="282" t="s">
        <v>35</v>
      </c>
      <c r="Y316" s="322" t="s">
        <v>35</v>
      </c>
      <c r="Z316" s="323" t="s">
        <v>35</v>
      </c>
      <c r="AA316" s="813" t="s">
        <v>35</v>
      </c>
      <c r="AB316" s="814" t="s">
        <v>35</v>
      </c>
      <c r="AC316" s="745">
        <v>540</v>
      </c>
      <c r="AD316" s="747">
        <v>46</v>
      </c>
      <c r="AE316" s="297"/>
      <c r="AF316" s="296"/>
      <c r="AG316" s="11" t="s">
        <v>87</v>
      </c>
      <c r="AH316" s="12" t="s">
        <v>377</v>
      </c>
      <c r="AI316" s="13" t="s">
        <v>5</v>
      </c>
      <c r="AJ316" s="14" t="s">
        <v>6</v>
      </c>
      <c r="AK316" s="15" t="s">
        <v>35</v>
      </c>
      <c r="AL316" s="92"/>
    </row>
    <row r="317" spans="1:38" x14ac:dyDescent="0.15">
      <c r="A317" s="1746"/>
      <c r="B317" s="310">
        <v>44564</v>
      </c>
      <c r="C317" s="1607" t="str">
        <f t="shared" ref="C317:C344" si="36">IF(B317="","",IF(WEEKDAY(B317)=1,"(日)",IF(WEEKDAY(B317)=2,"(月)",IF(WEEKDAY(B317)=3,"(火)",IF(WEEKDAY(B317)=4,"(水)",IF(WEEKDAY(B317)=5,"(木)",IF(WEEKDAY(B317)=6,"(金)","(土)")))))))</f>
        <v>(月)</v>
      </c>
      <c r="D317" s="627" t="s">
        <v>566</v>
      </c>
      <c r="E317" s="1493" t="s">
        <v>35</v>
      </c>
      <c r="F317" s="58">
        <v>5</v>
      </c>
      <c r="G317" s="22">
        <v>4.7</v>
      </c>
      <c r="H317" s="63">
        <v>4.7</v>
      </c>
      <c r="I317" s="62">
        <v>2.7</v>
      </c>
      <c r="J317" s="61">
        <v>0.7</v>
      </c>
      <c r="K317" s="22">
        <v>7.75</v>
      </c>
      <c r="L317" s="61">
        <v>7.7</v>
      </c>
      <c r="M317" s="62">
        <v>26.1</v>
      </c>
      <c r="N317" s="63">
        <v>26.6</v>
      </c>
      <c r="O317" s="49" t="s">
        <v>35</v>
      </c>
      <c r="P317" s="1199" t="s">
        <v>35</v>
      </c>
      <c r="Q317" s="49" t="s">
        <v>35</v>
      </c>
      <c r="R317" s="1199" t="s">
        <v>35</v>
      </c>
      <c r="S317" s="49" t="s">
        <v>35</v>
      </c>
      <c r="T317" s="1199" t="s">
        <v>35</v>
      </c>
      <c r="U317" s="49" t="s">
        <v>35</v>
      </c>
      <c r="V317" s="1217" t="s">
        <v>35</v>
      </c>
      <c r="W317" s="62" t="s">
        <v>35</v>
      </c>
      <c r="X317" s="63" t="s">
        <v>35</v>
      </c>
      <c r="Y317" s="67" t="s">
        <v>35</v>
      </c>
      <c r="Z317" s="68" t="s">
        <v>35</v>
      </c>
      <c r="AA317" s="797" t="s">
        <v>35</v>
      </c>
      <c r="AB317" s="798" t="s">
        <v>35</v>
      </c>
      <c r="AC317" s="608">
        <v>744</v>
      </c>
      <c r="AD317" s="616">
        <v>44</v>
      </c>
      <c r="AE317" s="297"/>
      <c r="AF317" s="296"/>
      <c r="AG317" s="5" t="s">
        <v>88</v>
      </c>
      <c r="AH317" s="16" t="s">
        <v>20</v>
      </c>
      <c r="AI317" s="479">
        <v>5.8</v>
      </c>
      <c r="AJ317" s="480">
        <v>5.3</v>
      </c>
      <c r="AK317" s="32" t="s">
        <v>35</v>
      </c>
      <c r="AL317" s="93"/>
    </row>
    <row r="318" spans="1:38" x14ac:dyDescent="0.15">
      <c r="A318" s="1746"/>
      <c r="B318" s="310">
        <v>44565</v>
      </c>
      <c r="C318" s="1607" t="str">
        <f t="shared" si="36"/>
        <v>(火)</v>
      </c>
      <c r="D318" s="627" t="s">
        <v>566</v>
      </c>
      <c r="E318" s="1493" t="s">
        <v>35</v>
      </c>
      <c r="F318" s="58">
        <v>6.4</v>
      </c>
      <c r="G318" s="22">
        <v>5</v>
      </c>
      <c r="H318" s="63">
        <v>5.0999999999999996</v>
      </c>
      <c r="I318" s="62">
        <v>2</v>
      </c>
      <c r="J318" s="61">
        <v>0.7</v>
      </c>
      <c r="K318" s="22">
        <v>7.62</v>
      </c>
      <c r="L318" s="61">
        <v>7.5</v>
      </c>
      <c r="M318" s="62">
        <v>25.6</v>
      </c>
      <c r="N318" s="63">
        <v>26.1</v>
      </c>
      <c r="O318" s="49" t="s">
        <v>35</v>
      </c>
      <c r="P318" s="1199">
        <v>39.4</v>
      </c>
      <c r="Q318" s="49" t="s">
        <v>35</v>
      </c>
      <c r="R318" s="1199">
        <v>81.599999999999994</v>
      </c>
      <c r="S318" s="49" t="s">
        <v>35</v>
      </c>
      <c r="T318" s="1199" t="s">
        <v>35</v>
      </c>
      <c r="U318" s="49" t="s">
        <v>35</v>
      </c>
      <c r="V318" s="1199" t="s">
        <v>35</v>
      </c>
      <c r="W318" s="62" t="s">
        <v>35</v>
      </c>
      <c r="X318" s="63">
        <v>23.1</v>
      </c>
      <c r="Y318" s="67" t="s">
        <v>35</v>
      </c>
      <c r="Z318" s="68">
        <v>169</v>
      </c>
      <c r="AA318" s="797" t="s">
        <v>35</v>
      </c>
      <c r="AB318" s="798">
        <v>0.05</v>
      </c>
      <c r="AC318" s="608">
        <v>513</v>
      </c>
      <c r="AD318" s="616">
        <v>44</v>
      </c>
      <c r="AE318" s="297"/>
      <c r="AF318" s="296"/>
      <c r="AG318" s="6" t="s">
        <v>378</v>
      </c>
      <c r="AH318" s="17" t="s">
        <v>379</v>
      </c>
      <c r="AI318" s="488">
        <v>2.9</v>
      </c>
      <c r="AJ318" s="489">
        <v>2.7</v>
      </c>
      <c r="AK318" s="38" t="s">
        <v>35</v>
      </c>
      <c r="AL318" s="94"/>
    </row>
    <row r="319" spans="1:38" x14ac:dyDescent="0.15">
      <c r="A319" s="1746"/>
      <c r="B319" s="310">
        <v>44566</v>
      </c>
      <c r="C319" s="1607" t="str">
        <f t="shared" si="36"/>
        <v>(水)</v>
      </c>
      <c r="D319" s="627" t="s">
        <v>566</v>
      </c>
      <c r="E319" s="1493" t="s">
        <v>35</v>
      </c>
      <c r="F319" s="58">
        <v>4.4000000000000004</v>
      </c>
      <c r="G319" s="22">
        <v>4.5999999999999996</v>
      </c>
      <c r="H319" s="63">
        <v>5</v>
      </c>
      <c r="I319" s="62">
        <v>2.4</v>
      </c>
      <c r="J319" s="61">
        <v>2.1</v>
      </c>
      <c r="K319" s="22">
        <v>7.69</v>
      </c>
      <c r="L319" s="61">
        <v>7.67</v>
      </c>
      <c r="M319" s="62">
        <v>25.2</v>
      </c>
      <c r="N319" s="63">
        <v>25.5</v>
      </c>
      <c r="O319" s="49" t="s">
        <v>35</v>
      </c>
      <c r="P319" s="1199">
        <v>39.799999999999997</v>
      </c>
      <c r="Q319" s="49" t="s">
        <v>35</v>
      </c>
      <c r="R319" s="1199">
        <v>79</v>
      </c>
      <c r="S319" s="49" t="s">
        <v>35</v>
      </c>
      <c r="T319" s="1199" t="s">
        <v>35</v>
      </c>
      <c r="U319" s="49" t="s">
        <v>35</v>
      </c>
      <c r="V319" s="1199" t="s">
        <v>35</v>
      </c>
      <c r="W319" s="62" t="s">
        <v>35</v>
      </c>
      <c r="X319" s="63">
        <v>21</v>
      </c>
      <c r="Y319" s="67" t="s">
        <v>35</v>
      </c>
      <c r="Z319" s="68">
        <v>164</v>
      </c>
      <c r="AA319" s="797" t="s">
        <v>35</v>
      </c>
      <c r="AB319" s="798">
        <v>0.16</v>
      </c>
      <c r="AC319" s="608">
        <v>322</v>
      </c>
      <c r="AD319" s="616">
        <v>42</v>
      </c>
      <c r="AE319" s="297"/>
      <c r="AF319" s="296"/>
      <c r="AG319" s="6" t="s">
        <v>21</v>
      </c>
      <c r="AH319" s="17"/>
      <c r="AI319" s="488">
        <v>7.56</v>
      </c>
      <c r="AJ319" s="489">
        <v>7.63</v>
      </c>
      <c r="AK319" s="41" t="s">
        <v>35</v>
      </c>
      <c r="AL319" s="95"/>
    </row>
    <row r="320" spans="1:38" x14ac:dyDescent="0.15">
      <c r="A320" s="1746"/>
      <c r="B320" s="310">
        <v>44567</v>
      </c>
      <c r="C320" s="1607" t="str">
        <f t="shared" si="36"/>
        <v>(木)</v>
      </c>
      <c r="D320" s="627" t="s">
        <v>522</v>
      </c>
      <c r="E320" s="1493">
        <v>5</v>
      </c>
      <c r="F320" s="58">
        <v>1.6</v>
      </c>
      <c r="G320" s="22">
        <v>4.5</v>
      </c>
      <c r="H320" s="63">
        <v>4.7</v>
      </c>
      <c r="I320" s="62">
        <v>2.5</v>
      </c>
      <c r="J320" s="61">
        <v>2</v>
      </c>
      <c r="K320" s="22">
        <v>7.68</v>
      </c>
      <c r="L320" s="61">
        <v>7.62</v>
      </c>
      <c r="M320" s="62">
        <v>25.4</v>
      </c>
      <c r="N320" s="63">
        <v>25.2</v>
      </c>
      <c r="O320" s="49" t="s">
        <v>35</v>
      </c>
      <c r="P320" s="1199">
        <v>38.9</v>
      </c>
      <c r="Q320" s="49" t="s">
        <v>35</v>
      </c>
      <c r="R320" s="1199">
        <v>78.400000000000006</v>
      </c>
      <c r="S320" s="49" t="s">
        <v>35</v>
      </c>
      <c r="T320" s="1199" t="s">
        <v>35</v>
      </c>
      <c r="U320" s="49" t="s">
        <v>35</v>
      </c>
      <c r="V320" s="1199" t="s">
        <v>35</v>
      </c>
      <c r="W320" s="62" t="s">
        <v>35</v>
      </c>
      <c r="X320" s="63">
        <v>20.9</v>
      </c>
      <c r="Y320" s="67" t="s">
        <v>35</v>
      </c>
      <c r="Z320" s="68">
        <v>164</v>
      </c>
      <c r="AA320" s="797" t="s">
        <v>35</v>
      </c>
      <c r="AB320" s="798">
        <v>0.15</v>
      </c>
      <c r="AC320" s="608">
        <v>256</v>
      </c>
      <c r="AD320" s="616">
        <v>42</v>
      </c>
      <c r="AE320" s="297"/>
      <c r="AF320" s="296"/>
      <c r="AG320" s="6" t="s">
        <v>356</v>
      </c>
      <c r="AH320" s="17" t="s">
        <v>22</v>
      </c>
      <c r="AI320" s="488">
        <v>27</v>
      </c>
      <c r="AJ320" s="489">
        <v>26.8</v>
      </c>
      <c r="AK320" s="35" t="s">
        <v>35</v>
      </c>
      <c r="AL320" s="96"/>
    </row>
    <row r="321" spans="1:38" x14ac:dyDescent="0.15">
      <c r="A321" s="1746"/>
      <c r="B321" s="310">
        <v>44568</v>
      </c>
      <c r="C321" s="1607" t="str">
        <f t="shared" si="36"/>
        <v>(金)</v>
      </c>
      <c r="D321" s="627" t="s">
        <v>566</v>
      </c>
      <c r="E321" s="1493" t="s">
        <v>35</v>
      </c>
      <c r="F321" s="58">
        <v>1.3</v>
      </c>
      <c r="G321" s="22">
        <v>4</v>
      </c>
      <c r="H321" s="63">
        <v>4.3</v>
      </c>
      <c r="I321" s="62">
        <v>2</v>
      </c>
      <c r="J321" s="61">
        <v>1.9</v>
      </c>
      <c r="K321" s="22">
        <v>7.74</v>
      </c>
      <c r="L321" s="61">
        <v>7.74</v>
      </c>
      <c r="M321" s="62">
        <v>25</v>
      </c>
      <c r="N321" s="63">
        <v>25.2</v>
      </c>
      <c r="O321" s="49" t="s">
        <v>35</v>
      </c>
      <c r="P321" s="1199">
        <v>39</v>
      </c>
      <c r="Q321" s="49" t="s">
        <v>35</v>
      </c>
      <c r="R321" s="1199">
        <v>78.8</v>
      </c>
      <c r="S321" s="49" t="s">
        <v>35</v>
      </c>
      <c r="T321" s="1199" t="s">
        <v>35</v>
      </c>
      <c r="U321" s="49" t="s">
        <v>35</v>
      </c>
      <c r="V321" s="1199" t="s">
        <v>35</v>
      </c>
      <c r="W321" s="62" t="s">
        <v>35</v>
      </c>
      <c r="X321" s="63">
        <v>20.3</v>
      </c>
      <c r="Y321" s="67" t="s">
        <v>35</v>
      </c>
      <c r="Z321" s="68">
        <v>168</v>
      </c>
      <c r="AA321" s="797" t="s">
        <v>35</v>
      </c>
      <c r="AB321" s="798">
        <v>0.15</v>
      </c>
      <c r="AC321" s="608">
        <v>327</v>
      </c>
      <c r="AD321" s="616">
        <v>39</v>
      </c>
      <c r="AE321" s="297"/>
      <c r="AF321" s="296"/>
      <c r="AG321" s="6" t="s">
        <v>380</v>
      </c>
      <c r="AH321" s="17" t="s">
        <v>23</v>
      </c>
      <c r="AI321" s="1233">
        <v>43.8</v>
      </c>
      <c r="AJ321" s="1234">
        <v>43.3</v>
      </c>
      <c r="AK321" s="35" t="s">
        <v>35</v>
      </c>
      <c r="AL321" s="96"/>
    </row>
    <row r="322" spans="1:38" x14ac:dyDescent="0.15">
      <c r="A322" s="1746"/>
      <c r="B322" s="310">
        <v>44569</v>
      </c>
      <c r="C322" s="1607" t="str">
        <f t="shared" si="36"/>
        <v>(土)</v>
      </c>
      <c r="D322" s="627" t="s">
        <v>566</v>
      </c>
      <c r="E322" s="1493" t="s">
        <v>35</v>
      </c>
      <c r="F322" s="58">
        <v>2.8</v>
      </c>
      <c r="G322" s="22">
        <v>4</v>
      </c>
      <c r="H322" s="63">
        <v>4</v>
      </c>
      <c r="I322" s="62">
        <v>1.8</v>
      </c>
      <c r="J322" s="61">
        <v>1.4</v>
      </c>
      <c r="K322" s="22">
        <v>7.7</v>
      </c>
      <c r="L322" s="61">
        <v>7.6</v>
      </c>
      <c r="M322" s="62">
        <v>25</v>
      </c>
      <c r="N322" s="63">
        <v>25.3</v>
      </c>
      <c r="O322" s="49" t="s">
        <v>35</v>
      </c>
      <c r="P322" s="1199" t="s">
        <v>35</v>
      </c>
      <c r="Q322" s="49" t="s">
        <v>35</v>
      </c>
      <c r="R322" s="1199" t="s">
        <v>35</v>
      </c>
      <c r="S322" s="49" t="s">
        <v>35</v>
      </c>
      <c r="T322" s="1199" t="s">
        <v>35</v>
      </c>
      <c r="U322" s="49" t="s">
        <v>35</v>
      </c>
      <c r="V322" s="1199" t="s">
        <v>35</v>
      </c>
      <c r="W322" s="62" t="s">
        <v>35</v>
      </c>
      <c r="X322" s="63" t="s">
        <v>35</v>
      </c>
      <c r="Y322" s="67" t="s">
        <v>35</v>
      </c>
      <c r="Z322" s="68" t="s">
        <v>35</v>
      </c>
      <c r="AA322" s="797" t="s">
        <v>35</v>
      </c>
      <c r="AB322" s="798" t="s">
        <v>35</v>
      </c>
      <c r="AC322" s="608">
        <v>540</v>
      </c>
      <c r="AD322" s="616">
        <v>40</v>
      </c>
      <c r="AE322" s="297"/>
      <c r="AF322" s="296"/>
      <c r="AG322" s="6" t="s">
        <v>360</v>
      </c>
      <c r="AH322" s="17" t="s">
        <v>23</v>
      </c>
      <c r="AI322" s="1233">
        <v>84.2</v>
      </c>
      <c r="AJ322" s="1234">
        <v>84.2</v>
      </c>
      <c r="AK322" s="35" t="s">
        <v>35</v>
      </c>
      <c r="AL322" s="96"/>
    </row>
    <row r="323" spans="1:38" x14ac:dyDescent="0.15">
      <c r="A323" s="1746"/>
      <c r="B323" s="310">
        <v>44570</v>
      </c>
      <c r="C323" s="1607" t="str">
        <f t="shared" si="36"/>
        <v>(日)</v>
      </c>
      <c r="D323" s="627" t="s">
        <v>566</v>
      </c>
      <c r="E323" s="1493" t="s">
        <v>35</v>
      </c>
      <c r="F323" s="58">
        <v>3.9</v>
      </c>
      <c r="G323" s="22">
        <v>4.5999999999999996</v>
      </c>
      <c r="H323" s="63">
        <v>4.5</v>
      </c>
      <c r="I323" s="62">
        <v>2.2999999999999998</v>
      </c>
      <c r="J323" s="61">
        <v>1.6</v>
      </c>
      <c r="K323" s="22">
        <v>7.63</v>
      </c>
      <c r="L323" s="61">
        <v>7.57</v>
      </c>
      <c r="M323" s="62">
        <v>25.3</v>
      </c>
      <c r="N323" s="63">
        <v>25.4</v>
      </c>
      <c r="O323" s="49" t="s">
        <v>35</v>
      </c>
      <c r="P323" s="1199" t="s">
        <v>35</v>
      </c>
      <c r="Q323" s="49" t="s">
        <v>35</v>
      </c>
      <c r="R323" s="1199" t="s">
        <v>35</v>
      </c>
      <c r="S323" s="49" t="s">
        <v>35</v>
      </c>
      <c r="T323" s="1199" t="s">
        <v>35</v>
      </c>
      <c r="U323" s="49" t="s">
        <v>35</v>
      </c>
      <c r="V323" s="1199" t="s">
        <v>35</v>
      </c>
      <c r="W323" s="62" t="s">
        <v>35</v>
      </c>
      <c r="X323" s="63" t="s">
        <v>35</v>
      </c>
      <c r="Y323" s="67" t="s">
        <v>35</v>
      </c>
      <c r="Z323" s="68" t="s">
        <v>35</v>
      </c>
      <c r="AA323" s="797" t="s">
        <v>35</v>
      </c>
      <c r="AB323" s="798" t="s">
        <v>35</v>
      </c>
      <c r="AC323" s="608">
        <v>415</v>
      </c>
      <c r="AD323" s="616">
        <v>41</v>
      </c>
      <c r="AE323" s="297"/>
      <c r="AF323" s="296"/>
      <c r="AG323" s="6" t="s">
        <v>361</v>
      </c>
      <c r="AH323" s="17" t="s">
        <v>23</v>
      </c>
      <c r="AI323" s="1233">
        <v>60.1</v>
      </c>
      <c r="AJ323" s="1234">
        <v>61.3</v>
      </c>
      <c r="AK323" s="35" t="s">
        <v>35</v>
      </c>
      <c r="AL323" s="96"/>
    </row>
    <row r="324" spans="1:38" x14ac:dyDescent="0.15">
      <c r="A324" s="1746"/>
      <c r="B324" s="310">
        <v>44571</v>
      </c>
      <c r="C324" s="1607" t="str">
        <f t="shared" si="36"/>
        <v>(月)</v>
      </c>
      <c r="D324" s="627" t="s">
        <v>522</v>
      </c>
      <c r="E324" s="1493" t="s">
        <v>35</v>
      </c>
      <c r="F324" s="58">
        <v>6.6</v>
      </c>
      <c r="G324" s="22">
        <v>5.4</v>
      </c>
      <c r="H324" s="63">
        <v>5.0999999999999996</v>
      </c>
      <c r="I324" s="62">
        <v>2.1</v>
      </c>
      <c r="J324" s="61">
        <v>2.1</v>
      </c>
      <c r="K324" s="22">
        <v>7.65</v>
      </c>
      <c r="L324" s="61">
        <v>7.71</v>
      </c>
      <c r="M324" s="62">
        <v>25.4</v>
      </c>
      <c r="N324" s="63">
        <v>25.8</v>
      </c>
      <c r="O324" s="49" t="s">
        <v>35</v>
      </c>
      <c r="P324" s="1199" t="s">
        <v>35</v>
      </c>
      <c r="Q324" s="49" t="s">
        <v>35</v>
      </c>
      <c r="R324" s="1199" t="s">
        <v>35</v>
      </c>
      <c r="S324" s="49" t="s">
        <v>35</v>
      </c>
      <c r="T324" s="1199" t="s">
        <v>35</v>
      </c>
      <c r="U324" s="49" t="s">
        <v>35</v>
      </c>
      <c r="V324" s="1199" t="s">
        <v>35</v>
      </c>
      <c r="W324" s="62" t="s">
        <v>35</v>
      </c>
      <c r="X324" s="63" t="s">
        <v>35</v>
      </c>
      <c r="Y324" s="67" t="s">
        <v>35</v>
      </c>
      <c r="Z324" s="68" t="s">
        <v>35</v>
      </c>
      <c r="AA324" s="797" t="s">
        <v>35</v>
      </c>
      <c r="AB324" s="798" t="s">
        <v>35</v>
      </c>
      <c r="AC324" s="608" t="s">
        <v>35</v>
      </c>
      <c r="AD324" s="616">
        <v>40</v>
      </c>
      <c r="AE324" s="297"/>
      <c r="AF324" s="296"/>
      <c r="AG324" s="6" t="s">
        <v>362</v>
      </c>
      <c r="AH324" s="17" t="s">
        <v>23</v>
      </c>
      <c r="AI324" s="1233">
        <v>24.1</v>
      </c>
      <c r="AJ324" s="1234">
        <v>22.9</v>
      </c>
      <c r="AK324" s="35" t="s">
        <v>35</v>
      </c>
      <c r="AL324" s="96"/>
    </row>
    <row r="325" spans="1:38" x14ac:dyDescent="0.15">
      <c r="A325" s="1746"/>
      <c r="B325" s="310">
        <v>44572</v>
      </c>
      <c r="C325" s="1607" t="str">
        <f t="shared" si="36"/>
        <v>(火)</v>
      </c>
      <c r="D325" s="627" t="s">
        <v>579</v>
      </c>
      <c r="E325" s="1493">
        <v>17</v>
      </c>
      <c r="F325" s="58">
        <v>4.9000000000000004</v>
      </c>
      <c r="G325" s="22">
        <v>5.3</v>
      </c>
      <c r="H325" s="63">
        <v>5.4</v>
      </c>
      <c r="I325" s="62">
        <v>2.1</v>
      </c>
      <c r="J325" s="61">
        <v>2.4</v>
      </c>
      <c r="K325" s="22">
        <v>7.55</v>
      </c>
      <c r="L325" s="61">
        <v>7.68</v>
      </c>
      <c r="M325" s="62">
        <v>26.5</v>
      </c>
      <c r="N325" s="63">
        <v>26.1</v>
      </c>
      <c r="O325" s="49" t="s">
        <v>35</v>
      </c>
      <c r="P325" s="1199">
        <v>42.2</v>
      </c>
      <c r="Q325" s="49" t="s">
        <v>35</v>
      </c>
      <c r="R325" s="1199">
        <v>82.8</v>
      </c>
      <c r="S325" s="49" t="s">
        <v>35</v>
      </c>
      <c r="T325" s="1199" t="s">
        <v>35</v>
      </c>
      <c r="U325" s="49" t="s">
        <v>35</v>
      </c>
      <c r="V325" s="1199" t="s">
        <v>35</v>
      </c>
      <c r="W325" s="62" t="s">
        <v>35</v>
      </c>
      <c r="X325" s="63">
        <v>19.7</v>
      </c>
      <c r="Y325" s="67" t="s">
        <v>35</v>
      </c>
      <c r="Z325" s="68">
        <v>174</v>
      </c>
      <c r="AA325" s="797" t="s">
        <v>35</v>
      </c>
      <c r="AB325" s="798">
        <v>0.17</v>
      </c>
      <c r="AC325" s="608" t="s">
        <v>35</v>
      </c>
      <c r="AD325" s="616">
        <v>40</v>
      </c>
      <c r="AE325" s="297"/>
      <c r="AF325" s="296"/>
      <c r="AG325" s="6" t="s">
        <v>381</v>
      </c>
      <c r="AH325" s="17" t="s">
        <v>23</v>
      </c>
      <c r="AI325" s="482">
        <v>22.1</v>
      </c>
      <c r="AJ325" s="483">
        <v>21.3</v>
      </c>
      <c r="AK325" s="38" t="s">
        <v>35</v>
      </c>
      <c r="AL325" s="94"/>
    </row>
    <row r="326" spans="1:38" x14ac:dyDescent="0.15">
      <c r="A326" s="1746"/>
      <c r="B326" s="310">
        <v>44573</v>
      </c>
      <c r="C326" s="1607" t="str">
        <f t="shared" si="36"/>
        <v>(水)</v>
      </c>
      <c r="D326" s="627" t="s">
        <v>566</v>
      </c>
      <c r="E326" s="1493" t="s">
        <v>35</v>
      </c>
      <c r="F326" s="58">
        <v>5.7</v>
      </c>
      <c r="G326" s="22">
        <v>5.3</v>
      </c>
      <c r="H326" s="63">
        <v>5.4</v>
      </c>
      <c r="I326" s="62">
        <v>2.7</v>
      </c>
      <c r="J326" s="61">
        <v>2.5</v>
      </c>
      <c r="K326" s="22">
        <v>7.65</v>
      </c>
      <c r="L326" s="61">
        <v>7.59</v>
      </c>
      <c r="M326" s="62">
        <v>26.6</v>
      </c>
      <c r="N326" s="63">
        <v>26.3</v>
      </c>
      <c r="O326" s="49" t="s">
        <v>35</v>
      </c>
      <c r="P326" s="1199">
        <v>43</v>
      </c>
      <c r="Q326" s="49" t="s">
        <v>35</v>
      </c>
      <c r="R326" s="1199">
        <v>83</v>
      </c>
      <c r="S326" s="49" t="s">
        <v>35</v>
      </c>
      <c r="T326" s="1199" t="s">
        <v>35</v>
      </c>
      <c r="U326" s="49" t="s">
        <v>35</v>
      </c>
      <c r="V326" s="1199" t="s">
        <v>35</v>
      </c>
      <c r="W326" s="62" t="s">
        <v>35</v>
      </c>
      <c r="X326" s="63">
        <v>20.6</v>
      </c>
      <c r="Y326" s="67" t="s">
        <v>35</v>
      </c>
      <c r="Z326" s="68">
        <v>174</v>
      </c>
      <c r="AA326" s="797" t="s">
        <v>35</v>
      </c>
      <c r="AB326" s="798">
        <v>0.23</v>
      </c>
      <c r="AC326" s="608" t="s">
        <v>35</v>
      </c>
      <c r="AD326" s="616">
        <v>42</v>
      </c>
      <c r="AE326" s="297"/>
      <c r="AF326" s="296"/>
      <c r="AG326" s="6" t="s">
        <v>382</v>
      </c>
      <c r="AH326" s="17" t="s">
        <v>23</v>
      </c>
      <c r="AI326" s="491">
        <v>177</v>
      </c>
      <c r="AJ326" s="492">
        <v>188</v>
      </c>
      <c r="AK326" s="24" t="s">
        <v>35</v>
      </c>
      <c r="AL326" s="25"/>
    </row>
    <row r="327" spans="1:38" x14ac:dyDescent="0.15">
      <c r="A327" s="1746"/>
      <c r="B327" s="310">
        <v>44574</v>
      </c>
      <c r="C327" s="1607" t="str">
        <f t="shared" si="36"/>
        <v>(木)</v>
      </c>
      <c r="D327" s="627" t="s">
        <v>566</v>
      </c>
      <c r="E327" s="1493" t="s">
        <v>35</v>
      </c>
      <c r="F327" s="58">
        <v>3.6</v>
      </c>
      <c r="G327" s="22">
        <v>5.8</v>
      </c>
      <c r="H327" s="63">
        <v>5.3</v>
      </c>
      <c r="I327" s="62">
        <v>2.9</v>
      </c>
      <c r="J327" s="61">
        <v>2.7</v>
      </c>
      <c r="K327" s="22">
        <v>7.56</v>
      </c>
      <c r="L327" s="61">
        <v>7.63</v>
      </c>
      <c r="M327" s="62">
        <v>27</v>
      </c>
      <c r="N327" s="63">
        <v>26.8</v>
      </c>
      <c r="O327" s="49">
        <v>43.8</v>
      </c>
      <c r="P327" s="1199">
        <v>43.3</v>
      </c>
      <c r="Q327" s="49">
        <v>84.2</v>
      </c>
      <c r="R327" s="1199">
        <v>84.2</v>
      </c>
      <c r="S327" s="49">
        <v>60.1</v>
      </c>
      <c r="T327" s="1199">
        <v>61.3</v>
      </c>
      <c r="U327" s="49">
        <v>24.1</v>
      </c>
      <c r="V327" s="1199">
        <v>22.9</v>
      </c>
      <c r="W327" s="62">
        <v>22.1</v>
      </c>
      <c r="X327" s="63">
        <v>21.3</v>
      </c>
      <c r="Y327" s="67">
        <v>177</v>
      </c>
      <c r="Z327" s="68">
        <v>188</v>
      </c>
      <c r="AA327" s="797">
        <v>0.2</v>
      </c>
      <c r="AB327" s="798">
        <v>0.2</v>
      </c>
      <c r="AC327" s="608" t="s">
        <v>35</v>
      </c>
      <c r="AD327" s="616">
        <v>43</v>
      </c>
      <c r="AE327" s="297"/>
      <c r="AF327" s="296"/>
      <c r="AG327" s="6" t="s">
        <v>383</v>
      </c>
      <c r="AH327" s="17" t="s">
        <v>23</v>
      </c>
      <c r="AI327" s="485">
        <v>0.2</v>
      </c>
      <c r="AJ327" s="486">
        <v>0.2</v>
      </c>
      <c r="AK327" s="41" t="s">
        <v>35</v>
      </c>
      <c r="AL327" s="95"/>
    </row>
    <row r="328" spans="1:38" x14ac:dyDescent="0.15">
      <c r="A328" s="1746"/>
      <c r="B328" s="310">
        <v>44575</v>
      </c>
      <c r="C328" s="1607" t="str">
        <f t="shared" si="36"/>
        <v>(金)</v>
      </c>
      <c r="D328" s="627" t="s">
        <v>566</v>
      </c>
      <c r="E328" s="1493" t="s">
        <v>35</v>
      </c>
      <c r="F328" s="58">
        <v>5.2</v>
      </c>
      <c r="G328" s="22">
        <v>5.7</v>
      </c>
      <c r="H328" s="63">
        <v>5.6</v>
      </c>
      <c r="I328" s="62">
        <v>3</v>
      </c>
      <c r="J328" s="61">
        <v>3</v>
      </c>
      <c r="K328" s="22">
        <v>7.44</v>
      </c>
      <c r="L328" s="61">
        <v>7.68</v>
      </c>
      <c r="M328" s="62">
        <v>27.7</v>
      </c>
      <c r="N328" s="63">
        <v>27.4</v>
      </c>
      <c r="O328" s="49" t="s">
        <v>35</v>
      </c>
      <c r="P328" s="1199">
        <v>45.5</v>
      </c>
      <c r="Q328" s="49" t="s">
        <v>35</v>
      </c>
      <c r="R328" s="1199">
        <v>86.2</v>
      </c>
      <c r="S328" s="49" t="s">
        <v>35</v>
      </c>
      <c r="T328" s="1199" t="s">
        <v>35</v>
      </c>
      <c r="U328" s="49" t="s">
        <v>35</v>
      </c>
      <c r="V328" s="1199" t="s">
        <v>35</v>
      </c>
      <c r="W328" s="62" t="s">
        <v>35</v>
      </c>
      <c r="X328" s="63">
        <v>22.6</v>
      </c>
      <c r="Y328" s="67" t="s">
        <v>35</v>
      </c>
      <c r="Z328" s="68">
        <v>192</v>
      </c>
      <c r="AA328" s="797" t="s">
        <v>35</v>
      </c>
      <c r="AB328" s="798">
        <v>0.16</v>
      </c>
      <c r="AC328" s="608" t="s">
        <v>35</v>
      </c>
      <c r="AD328" s="616">
        <v>38</v>
      </c>
      <c r="AE328" s="297"/>
      <c r="AF328" s="296"/>
      <c r="AG328" s="6" t="s">
        <v>24</v>
      </c>
      <c r="AH328" s="17" t="s">
        <v>23</v>
      </c>
      <c r="AI328" s="446">
        <v>3.8</v>
      </c>
      <c r="AJ328" s="494">
        <v>4.2</v>
      </c>
      <c r="AK328" s="134" t="s">
        <v>35</v>
      </c>
      <c r="AL328" s="95"/>
    </row>
    <row r="329" spans="1:38" x14ac:dyDescent="0.15">
      <c r="A329" s="1746"/>
      <c r="B329" s="310">
        <v>44576</v>
      </c>
      <c r="C329" s="1607" t="str">
        <f t="shared" si="36"/>
        <v>(土)</v>
      </c>
      <c r="D329" s="627" t="s">
        <v>566</v>
      </c>
      <c r="E329" s="1493" t="s">
        <v>35</v>
      </c>
      <c r="F329" s="58">
        <v>6.3</v>
      </c>
      <c r="G329" s="22">
        <v>5.5</v>
      </c>
      <c r="H329" s="63">
        <v>5.5</v>
      </c>
      <c r="I329" s="62">
        <v>3.3</v>
      </c>
      <c r="J329" s="61">
        <v>2.8</v>
      </c>
      <c r="K329" s="22">
        <v>7.41</v>
      </c>
      <c r="L329" s="61">
        <v>7.56</v>
      </c>
      <c r="M329" s="62">
        <v>27.2</v>
      </c>
      <c r="N329" s="63">
        <v>27.1</v>
      </c>
      <c r="O329" s="49" t="s">
        <v>35</v>
      </c>
      <c r="P329" s="1199" t="s">
        <v>35</v>
      </c>
      <c r="Q329" s="49" t="s">
        <v>35</v>
      </c>
      <c r="R329" s="1199" t="s">
        <v>35</v>
      </c>
      <c r="S329" s="49" t="s">
        <v>35</v>
      </c>
      <c r="T329" s="1199" t="s">
        <v>35</v>
      </c>
      <c r="U329" s="49" t="s">
        <v>35</v>
      </c>
      <c r="V329" s="1199" t="s">
        <v>35</v>
      </c>
      <c r="W329" s="62" t="s">
        <v>35</v>
      </c>
      <c r="X329" s="63" t="s">
        <v>35</v>
      </c>
      <c r="Y329" s="67" t="s">
        <v>35</v>
      </c>
      <c r="Z329" s="68" t="s">
        <v>35</v>
      </c>
      <c r="AA329" s="797" t="s">
        <v>35</v>
      </c>
      <c r="AB329" s="798" t="s">
        <v>35</v>
      </c>
      <c r="AC329" s="608" t="s">
        <v>35</v>
      </c>
      <c r="AD329" s="616">
        <v>35</v>
      </c>
      <c r="AE329" s="334"/>
      <c r="AF329" s="296"/>
      <c r="AG329" s="6" t="s">
        <v>25</v>
      </c>
      <c r="AH329" s="17" t="s">
        <v>23</v>
      </c>
      <c r="AI329" s="446">
        <v>1.7</v>
      </c>
      <c r="AJ329" s="494">
        <v>1.8</v>
      </c>
      <c r="AK329" s="35" t="s">
        <v>35</v>
      </c>
      <c r="AL329" s="95"/>
    </row>
    <row r="330" spans="1:38" x14ac:dyDescent="0.15">
      <c r="A330" s="1746"/>
      <c r="B330" s="310">
        <v>44577</v>
      </c>
      <c r="C330" s="1607" t="str">
        <f t="shared" si="36"/>
        <v>(日)</v>
      </c>
      <c r="D330" s="627" t="s">
        <v>566</v>
      </c>
      <c r="E330" s="1493" t="s">
        <v>35</v>
      </c>
      <c r="F330" s="58">
        <v>4.7</v>
      </c>
      <c r="G330" s="22">
        <v>5.6</v>
      </c>
      <c r="H330" s="63">
        <v>5.8</v>
      </c>
      <c r="I330" s="62">
        <v>3.6</v>
      </c>
      <c r="J330" s="61">
        <v>3.3</v>
      </c>
      <c r="K330" s="22">
        <v>7.58</v>
      </c>
      <c r="L330" s="61">
        <v>7.63</v>
      </c>
      <c r="M330" s="62">
        <v>27.2</v>
      </c>
      <c r="N330" s="63">
        <v>27.3</v>
      </c>
      <c r="O330" s="49" t="s">
        <v>35</v>
      </c>
      <c r="P330" s="1199" t="s">
        <v>35</v>
      </c>
      <c r="Q330" s="49" t="s">
        <v>35</v>
      </c>
      <c r="R330" s="1199" t="s">
        <v>35</v>
      </c>
      <c r="S330" s="49" t="s">
        <v>35</v>
      </c>
      <c r="T330" s="1199" t="s">
        <v>35</v>
      </c>
      <c r="U330" s="49" t="s">
        <v>35</v>
      </c>
      <c r="V330" s="1199" t="s">
        <v>35</v>
      </c>
      <c r="W330" s="62" t="s">
        <v>35</v>
      </c>
      <c r="X330" s="63" t="s">
        <v>35</v>
      </c>
      <c r="Y330" s="67" t="s">
        <v>35</v>
      </c>
      <c r="Z330" s="68" t="s">
        <v>35</v>
      </c>
      <c r="AA330" s="797" t="s">
        <v>35</v>
      </c>
      <c r="AB330" s="798" t="s">
        <v>35</v>
      </c>
      <c r="AC330" s="608" t="s">
        <v>35</v>
      </c>
      <c r="AD330" s="616">
        <v>40</v>
      </c>
      <c r="AE330" s="297"/>
      <c r="AF330" s="296"/>
      <c r="AG330" s="6" t="s">
        <v>384</v>
      </c>
      <c r="AH330" s="17" t="s">
        <v>23</v>
      </c>
      <c r="AI330" s="446">
        <v>12.5</v>
      </c>
      <c r="AJ330" s="494">
        <v>12.8</v>
      </c>
      <c r="AK330" s="35" t="s">
        <v>35</v>
      </c>
      <c r="AL330" s="95"/>
    </row>
    <row r="331" spans="1:38" x14ac:dyDescent="0.15">
      <c r="A331" s="1746"/>
      <c r="B331" s="310">
        <v>44578</v>
      </c>
      <c r="C331" s="1607" t="str">
        <f t="shared" si="36"/>
        <v>(月)</v>
      </c>
      <c r="D331" s="627" t="s">
        <v>566</v>
      </c>
      <c r="E331" s="1493" t="s">
        <v>35</v>
      </c>
      <c r="F331" s="58">
        <v>5.3</v>
      </c>
      <c r="G331" s="22">
        <v>5.9</v>
      </c>
      <c r="H331" s="63">
        <v>6</v>
      </c>
      <c r="I331" s="62">
        <v>3.8</v>
      </c>
      <c r="J331" s="61">
        <v>2.2000000000000002</v>
      </c>
      <c r="K331" s="22">
        <v>7.66</v>
      </c>
      <c r="L331" s="61">
        <v>7.59</v>
      </c>
      <c r="M331" s="62">
        <v>27.1</v>
      </c>
      <c r="N331" s="63">
        <v>27.5</v>
      </c>
      <c r="O331" s="49" t="s">
        <v>35</v>
      </c>
      <c r="P331" s="1199">
        <v>43.4</v>
      </c>
      <c r="Q331" s="49" t="s">
        <v>35</v>
      </c>
      <c r="R331" s="1199">
        <v>84.8</v>
      </c>
      <c r="S331" s="49" t="s">
        <v>35</v>
      </c>
      <c r="T331" s="1199" t="s">
        <v>35</v>
      </c>
      <c r="U331" s="49" t="s">
        <v>35</v>
      </c>
      <c r="V331" s="1199" t="s">
        <v>35</v>
      </c>
      <c r="W331" s="62" t="s">
        <v>35</v>
      </c>
      <c r="X331" s="63">
        <v>23.8</v>
      </c>
      <c r="Y331" s="67" t="s">
        <v>35</v>
      </c>
      <c r="Z331" s="68">
        <v>188</v>
      </c>
      <c r="AA331" s="797" t="s">
        <v>35</v>
      </c>
      <c r="AB331" s="798">
        <v>0.11</v>
      </c>
      <c r="AC331" s="608">
        <v>1252</v>
      </c>
      <c r="AD331" s="616">
        <v>38</v>
      </c>
      <c r="AE331" s="297"/>
      <c r="AF331" s="296"/>
      <c r="AG331" s="6" t="s">
        <v>385</v>
      </c>
      <c r="AH331" s="17" t="s">
        <v>23</v>
      </c>
      <c r="AI331" s="450">
        <v>2.1999999999999999E-2</v>
      </c>
      <c r="AJ331" s="203">
        <v>2.1999999999999999E-2</v>
      </c>
      <c r="AK331" s="45" t="s">
        <v>35</v>
      </c>
      <c r="AL331" s="97"/>
    </row>
    <row r="332" spans="1:38" x14ac:dyDescent="0.15">
      <c r="A332" s="1746"/>
      <c r="B332" s="310">
        <v>44579</v>
      </c>
      <c r="C332" s="1607" t="str">
        <f t="shared" si="36"/>
        <v>(火)</v>
      </c>
      <c r="D332" s="627" t="s">
        <v>566</v>
      </c>
      <c r="E332" s="1493" t="s">
        <v>35</v>
      </c>
      <c r="F332" s="58">
        <v>5.8</v>
      </c>
      <c r="G332" s="22">
        <v>5.7</v>
      </c>
      <c r="H332" s="63">
        <v>6.3</v>
      </c>
      <c r="I332" s="62">
        <v>3.4</v>
      </c>
      <c r="J332" s="61">
        <v>2.2000000000000002</v>
      </c>
      <c r="K332" s="22">
        <v>7.76</v>
      </c>
      <c r="L332" s="61">
        <v>7.55</v>
      </c>
      <c r="M332" s="62">
        <v>26</v>
      </c>
      <c r="N332" s="63">
        <v>27.1</v>
      </c>
      <c r="O332" s="49" t="s">
        <v>35</v>
      </c>
      <c r="P332" s="1199">
        <v>42.7</v>
      </c>
      <c r="Q332" s="49" t="s">
        <v>35</v>
      </c>
      <c r="R332" s="1199">
        <v>83.6</v>
      </c>
      <c r="S332" s="49" t="s">
        <v>35</v>
      </c>
      <c r="T332" s="1199" t="s">
        <v>35</v>
      </c>
      <c r="U332" s="49" t="s">
        <v>35</v>
      </c>
      <c r="V332" s="1199" t="s">
        <v>35</v>
      </c>
      <c r="W332" s="62" t="s">
        <v>35</v>
      </c>
      <c r="X332" s="63">
        <v>23.5</v>
      </c>
      <c r="Y332" s="67" t="s">
        <v>35</v>
      </c>
      <c r="Z332" s="68">
        <v>188</v>
      </c>
      <c r="AA332" s="797" t="s">
        <v>35</v>
      </c>
      <c r="AB332" s="798">
        <v>0.11</v>
      </c>
      <c r="AC332" s="608">
        <v>351</v>
      </c>
      <c r="AD332" s="616">
        <v>39</v>
      </c>
      <c r="AE332" s="297"/>
      <c r="AF332" s="296"/>
      <c r="AG332" s="6" t="s">
        <v>26</v>
      </c>
      <c r="AH332" s="17" t="s">
        <v>23</v>
      </c>
      <c r="AI332" s="450">
        <v>0.02</v>
      </c>
      <c r="AJ332" s="203">
        <v>0</v>
      </c>
      <c r="AK332" s="41" t="s">
        <v>35</v>
      </c>
      <c r="AL332" s="95"/>
    </row>
    <row r="333" spans="1:38" x14ac:dyDescent="0.15">
      <c r="A333" s="1746"/>
      <c r="B333" s="310">
        <v>44580</v>
      </c>
      <c r="C333" s="1607" t="str">
        <f t="shared" si="36"/>
        <v>(水)</v>
      </c>
      <c r="D333" s="627" t="s">
        <v>566</v>
      </c>
      <c r="E333" s="1493" t="s">
        <v>35</v>
      </c>
      <c r="F333" s="58">
        <v>3.5</v>
      </c>
      <c r="G333" s="22">
        <v>5.0999999999999996</v>
      </c>
      <c r="H333" s="63">
        <v>5.7</v>
      </c>
      <c r="I333" s="62">
        <v>2.9</v>
      </c>
      <c r="J333" s="61">
        <v>2.5</v>
      </c>
      <c r="K333" s="22">
        <v>7.68</v>
      </c>
      <c r="L333" s="61">
        <v>7.65</v>
      </c>
      <c r="M333" s="62">
        <v>26.8</v>
      </c>
      <c r="N333" s="63">
        <v>27</v>
      </c>
      <c r="O333" s="49" t="s">
        <v>35</v>
      </c>
      <c r="P333" s="1199">
        <v>42.8</v>
      </c>
      <c r="Q333" s="49" t="s">
        <v>35</v>
      </c>
      <c r="R333" s="1199">
        <v>83.8</v>
      </c>
      <c r="S333" s="49" t="s">
        <v>35</v>
      </c>
      <c r="T333" s="1199" t="s">
        <v>35</v>
      </c>
      <c r="U333" s="49" t="s">
        <v>35</v>
      </c>
      <c r="V333" s="1199" t="s">
        <v>35</v>
      </c>
      <c r="W333" s="62" t="s">
        <v>35</v>
      </c>
      <c r="X333" s="63">
        <v>23.4</v>
      </c>
      <c r="Y333" s="67" t="s">
        <v>35</v>
      </c>
      <c r="Z333" s="68">
        <v>192</v>
      </c>
      <c r="AA333" s="797" t="s">
        <v>35</v>
      </c>
      <c r="AB333" s="798">
        <v>0.14000000000000001</v>
      </c>
      <c r="AC333" s="608">
        <v>351</v>
      </c>
      <c r="AD333" s="616">
        <v>41</v>
      </c>
      <c r="AE333" s="297"/>
      <c r="AF333" s="296"/>
      <c r="AG333" s="6" t="s">
        <v>91</v>
      </c>
      <c r="AH333" s="17" t="s">
        <v>23</v>
      </c>
      <c r="AI333" s="450">
        <v>2.37</v>
      </c>
      <c r="AJ333" s="203">
        <v>2.34</v>
      </c>
      <c r="AK333" s="41" t="s">
        <v>35</v>
      </c>
      <c r="AL333" s="95"/>
    </row>
    <row r="334" spans="1:38" x14ac:dyDescent="0.15">
      <c r="A334" s="1746"/>
      <c r="B334" s="310">
        <v>44581</v>
      </c>
      <c r="C334" s="1607" t="str">
        <f t="shared" si="36"/>
        <v>(木)</v>
      </c>
      <c r="D334" s="627" t="s">
        <v>566</v>
      </c>
      <c r="E334" s="1493" t="s">
        <v>35</v>
      </c>
      <c r="F334" s="58">
        <v>2.9</v>
      </c>
      <c r="G334" s="22">
        <v>5.0999999999999996</v>
      </c>
      <c r="H334" s="63">
        <v>5.3</v>
      </c>
      <c r="I334" s="62">
        <v>3.3</v>
      </c>
      <c r="J334" s="61">
        <v>2.6</v>
      </c>
      <c r="K334" s="22">
        <v>7.57</v>
      </c>
      <c r="L334" s="61">
        <v>7.62</v>
      </c>
      <c r="M334" s="62">
        <v>28.3</v>
      </c>
      <c r="N334" s="63">
        <v>27.5</v>
      </c>
      <c r="O334" s="49" t="s">
        <v>35</v>
      </c>
      <c r="P334" s="1199">
        <v>43.3</v>
      </c>
      <c r="Q334" s="49" t="s">
        <v>35</v>
      </c>
      <c r="R334" s="1199">
        <v>84.4</v>
      </c>
      <c r="S334" s="49" t="s">
        <v>35</v>
      </c>
      <c r="T334" s="1199" t="s">
        <v>35</v>
      </c>
      <c r="U334" s="49" t="s">
        <v>35</v>
      </c>
      <c r="V334" s="1199" t="s">
        <v>35</v>
      </c>
      <c r="W334" s="62" t="s">
        <v>35</v>
      </c>
      <c r="X334" s="63">
        <v>24.2</v>
      </c>
      <c r="Y334" s="67" t="s">
        <v>35</v>
      </c>
      <c r="Z334" s="68">
        <v>188</v>
      </c>
      <c r="AA334" s="797" t="s">
        <v>35</v>
      </c>
      <c r="AB334" s="798">
        <v>0.14000000000000001</v>
      </c>
      <c r="AC334" s="608">
        <v>513</v>
      </c>
      <c r="AD334" s="616">
        <v>42</v>
      </c>
      <c r="AE334" s="297"/>
      <c r="AF334" s="296"/>
      <c r="AG334" s="6" t="s">
        <v>371</v>
      </c>
      <c r="AH334" s="17" t="s">
        <v>23</v>
      </c>
      <c r="AI334" s="450">
        <v>6.2E-2</v>
      </c>
      <c r="AJ334" s="203">
        <v>6.0999999999999999E-2</v>
      </c>
      <c r="AK334" s="45" t="s">
        <v>35</v>
      </c>
      <c r="AL334" s="97"/>
    </row>
    <row r="335" spans="1:38" x14ac:dyDescent="0.15">
      <c r="A335" s="1746"/>
      <c r="B335" s="310">
        <v>44582</v>
      </c>
      <c r="C335" s="1607" t="str">
        <f t="shared" si="36"/>
        <v>(金)</v>
      </c>
      <c r="D335" s="627" t="s">
        <v>566</v>
      </c>
      <c r="E335" s="1493" t="s">
        <v>35</v>
      </c>
      <c r="F335" s="58">
        <v>3.9</v>
      </c>
      <c r="G335" s="22">
        <v>4.8</v>
      </c>
      <c r="H335" s="63">
        <v>4.9000000000000004</v>
      </c>
      <c r="I335" s="62">
        <v>3.5</v>
      </c>
      <c r="J335" s="61">
        <v>2.8</v>
      </c>
      <c r="K335" s="22">
        <v>7.81</v>
      </c>
      <c r="L335" s="61">
        <v>7.71</v>
      </c>
      <c r="M335" s="62">
        <v>28.5</v>
      </c>
      <c r="N335" s="63">
        <v>28.2</v>
      </c>
      <c r="O335" s="49" t="s">
        <v>35</v>
      </c>
      <c r="P335" s="1199">
        <v>44.7</v>
      </c>
      <c r="Q335" s="49" t="s">
        <v>35</v>
      </c>
      <c r="R335" s="1199">
        <v>86</v>
      </c>
      <c r="S335" s="49" t="s">
        <v>35</v>
      </c>
      <c r="T335" s="1199" t="s">
        <v>35</v>
      </c>
      <c r="U335" s="49" t="s">
        <v>35</v>
      </c>
      <c r="V335" s="1199" t="s">
        <v>35</v>
      </c>
      <c r="W335" s="62" t="s">
        <v>35</v>
      </c>
      <c r="X335" s="63">
        <v>25</v>
      </c>
      <c r="Y335" s="67" t="s">
        <v>35</v>
      </c>
      <c r="Z335" s="68">
        <v>190</v>
      </c>
      <c r="AA335" s="797" t="s">
        <v>35</v>
      </c>
      <c r="AB335" s="798">
        <v>0.15</v>
      </c>
      <c r="AC335" s="608">
        <v>521</v>
      </c>
      <c r="AD335" s="616">
        <v>43</v>
      </c>
      <c r="AE335" s="297"/>
      <c r="AF335" s="296"/>
      <c r="AG335" s="6" t="s">
        <v>386</v>
      </c>
      <c r="AH335" s="17" t="s">
        <v>23</v>
      </c>
      <c r="AI335" s="610" t="s">
        <v>590</v>
      </c>
      <c r="AJ335" s="611" t="s">
        <v>590</v>
      </c>
      <c r="AK335" s="41" t="s">
        <v>35</v>
      </c>
      <c r="AL335" s="95"/>
    </row>
    <row r="336" spans="1:38" x14ac:dyDescent="0.15">
      <c r="A336" s="1746"/>
      <c r="B336" s="310">
        <v>44583</v>
      </c>
      <c r="C336" s="1607" t="str">
        <f t="shared" si="36"/>
        <v>(土)</v>
      </c>
      <c r="D336" s="627" t="s">
        <v>566</v>
      </c>
      <c r="E336" s="1493" t="s">
        <v>35</v>
      </c>
      <c r="F336" s="58">
        <v>2.9</v>
      </c>
      <c r="G336" s="22">
        <v>4.9000000000000004</v>
      </c>
      <c r="H336" s="63">
        <v>5</v>
      </c>
      <c r="I336" s="62">
        <v>3.7</v>
      </c>
      <c r="J336" s="61">
        <v>2.5</v>
      </c>
      <c r="K336" s="22">
        <v>7.78</v>
      </c>
      <c r="L336" s="61">
        <v>7.65</v>
      </c>
      <c r="M336" s="62">
        <v>28.1</v>
      </c>
      <c r="N336" s="63">
        <v>28.4</v>
      </c>
      <c r="O336" s="49" t="s">
        <v>35</v>
      </c>
      <c r="P336" s="1199" t="s">
        <v>35</v>
      </c>
      <c r="Q336" s="49" t="s">
        <v>35</v>
      </c>
      <c r="R336" s="1199" t="s">
        <v>35</v>
      </c>
      <c r="S336" s="49" t="s">
        <v>35</v>
      </c>
      <c r="T336" s="1199" t="s">
        <v>35</v>
      </c>
      <c r="U336" s="49" t="s">
        <v>35</v>
      </c>
      <c r="V336" s="1199" t="s">
        <v>35</v>
      </c>
      <c r="W336" s="62" t="s">
        <v>35</v>
      </c>
      <c r="X336" s="63" t="s">
        <v>35</v>
      </c>
      <c r="Y336" s="67" t="s">
        <v>35</v>
      </c>
      <c r="Z336" s="68" t="s">
        <v>35</v>
      </c>
      <c r="AA336" s="797" t="s">
        <v>35</v>
      </c>
      <c r="AB336" s="798" t="s">
        <v>35</v>
      </c>
      <c r="AC336" s="608">
        <v>522</v>
      </c>
      <c r="AD336" s="616">
        <v>44</v>
      </c>
      <c r="AE336" s="297"/>
      <c r="AF336" s="296"/>
      <c r="AG336" s="6" t="s">
        <v>92</v>
      </c>
      <c r="AH336" s="17" t="s">
        <v>23</v>
      </c>
      <c r="AI336" s="446">
        <v>37.799999999999997</v>
      </c>
      <c r="AJ336" s="494">
        <v>36.799999999999997</v>
      </c>
      <c r="AK336" s="35" t="s">
        <v>35</v>
      </c>
      <c r="AL336" s="96"/>
    </row>
    <row r="337" spans="1:38" x14ac:dyDescent="0.15">
      <c r="A337" s="1746"/>
      <c r="B337" s="310">
        <v>44584</v>
      </c>
      <c r="C337" s="1607" t="str">
        <f t="shared" si="36"/>
        <v>(日)</v>
      </c>
      <c r="D337" s="627" t="s">
        <v>566</v>
      </c>
      <c r="E337" s="1493" t="s">
        <v>35</v>
      </c>
      <c r="F337" s="58">
        <v>3.4</v>
      </c>
      <c r="G337" s="22">
        <v>5.0999999999999996</v>
      </c>
      <c r="H337" s="63">
        <v>5.2</v>
      </c>
      <c r="I337" s="62">
        <v>2.7</v>
      </c>
      <c r="J337" s="61">
        <v>2.2999999999999998</v>
      </c>
      <c r="K337" s="22">
        <v>7.71</v>
      </c>
      <c r="L337" s="61">
        <v>7.64</v>
      </c>
      <c r="M337" s="62">
        <v>27.4</v>
      </c>
      <c r="N337" s="63">
        <v>28.4</v>
      </c>
      <c r="O337" s="49" t="s">
        <v>35</v>
      </c>
      <c r="P337" s="1199" t="s">
        <v>35</v>
      </c>
      <c r="Q337" s="49" t="s">
        <v>35</v>
      </c>
      <c r="R337" s="1199" t="s">
        <v>35</v>
      </c>
      <c r="S337" s="49" t="s">
        <v>35</v>
      </c>
      <c r="T337" s="1199" t="s">
        <v>35</v>
      </c>
      <c r="U337" s="49" t="s">
        <v>35</v>
      </c>
      <c r="V337" s="1199" t="s">
        <v>35</v>
      </c>
      <c r="W337" s="62" t="s">
        <v>35</v>
      </c>
      <c r="X337" s="63" t="s">
        <v>35</v>
      </c>
      <c r="Y337" s="67" t="s">
        <v>35</v>
      </c>
      <c r="Z337" s="68" t="s">
        <v>35</v>
      </c>
      <c r="AA337" s="797" t="s">
        <v>35</v>
      </c>
      <c r="AB337" s="798" t="s">
        <v>35</v>
      </c>
      <c r="AC337" s="608">
        <v>350</v>
      </c>
      <c r="AD337" s="616">
        <v>42</v>
      </c>
      <c r="AE337" s="297"/>
      <c r="AF337" s="296"/>
      <c r="AG337" s="6" t="s">
        <v>27</v>
      </c>
      <c r="AH337" s="17" t="s">
        <v>23</v>
      </c>
      <c r="AI337" s="446">
        <v>21.2</v>
      </c>
      <c r="AJ337" s="494">
        <v>20.7</v>
      </c>
      <c r="AK337" s="35" t="s">
        <v>35</v>
      </c>
      <c r="AL337" s="96"/>
    </row>
    <row r="338" spans="1:38" x14ac:dyDescent="0.15">
      <c r="A338" s="1746"/>
      <c r="B338" s="310">
        <v>44585</v>
      </c>
      <c r="C338" s="1607" t="str">
        <f t="shared" si="36"/>
        <v>(月)</v>
      </c>
      <c r="D338" s="627" t="s">
        <v>522</v>
      </c>
      <c r="E338" s="1493" t="s">
        <v>35</v>
      </c>
      <c r="F338" s="58">
        <v>6.4</v>
      </c>
      <c r="G338" s="22">
        <v>5.5</v>
      </c>
      <c r="H338" s="63">
        <v>5.6</v>
      </c>
      <c r="I338" s="62">
        <v>2.5</v>
      </c>
      <c r="J338" s="61">
        <v>2.5</v>
      </c>
      <c r="K338" s="22">
        <v>7.68</v>
      </c>
      <c r="L338" s="61">
        <v>7.65</v>
      </c>
      <c r="M338" s="62">
        <v>27.1</v>
      </c>
      <c r="N338" s="63">
        <v>27.6</v>
      </c>
      <c r="O338" s="49" t="s">
        <v>35</v>
      </c>
      <c r="P338" s="1199">
        <v>41.6</v>
      </c>
      <c r="Q338" s="49" t="s">
        <v>35</v>
      </c>
      <c r="R338" s="1199">
        <v>83.4</v>
      </c>
      <c r="S338" s="49" t="s">
        <v>35</v>
      </c>
      <c r="T338" s="1199" t="s">
        <v>35</v>
      </c>
      <c r="U338" s="49" t="s">
        <v>35</v>
      </c>
      <c r="V338" s="1199" t="s">
        <v>35</v>
      </c>
      <c r="W338" s="62" t="s">
        <v>35</v>
      </c>
      <c r="X338" s="63">
        <v>25</v>
      </c>
      <c r="Y338" s="67" t="s">
        <v>35</v>
      </c>
      <c r="Z338" s="68">
        <v>184</v>
      </c>
      <c r="AA338" s="797" t="s">
        <v>35</v>
      </c>
      <c r="AB338" s="798">
        <v>0.14000000000000001</v>
      </c>
      <c r="AC338" s="608">
        <v>393</v>
      </c>
      <c r="AD338" s="616">
        <v>43</v>
      </c>
      <c r="AE338" s="297"/>
      <c r="AF338" s="296"/>
      <c r="AG338" s="6" t="s">
        <v>374</v>
      </c>
      <c r="AH338" s="17" t="s">
        <v>379</v>
      </c>
      <c r="AI338" s="446">
        <v>5.5</v>
      </c>
      <c r="AJ338" s="494">
        <v>5.0999999999999996</v>
      </c>
      <c r="AK338" s="42" t="s">
        <v>35</v>
      </c>
      <c r="AL338" s="98"/>
    </row>
    <row r="339" spans="1:38" x14ac:dyDescent="0.15">
      <c r="A339" s="1746"/>
      <c r="B339" s="310">
        <v>44586</v>
      </c>
      <c r="C339" s="1607" t="str">
        <f t="shared" si="36"/>
        <v>(火)</v>
      </c>
      <c r="D339" s="627" t="s">
        <v>566</v>
      </c>
      <c r="E339" s="1493" t="s">
        <v>35</v>
      </c>
      <c r="F339" s="58">
        <v>7.6</v>
      </c>
      <c r="G339" s="22">
        <v>5.3</v>
      </c>
      <c r="H339" s="63">
        <v>5.5</v>
      </c>
      <c r="I339" s="62">
        <v>2.6</v>
      </c>
      <c r="J339" s="61">
        <v>2</v>
      </c>
      <c r="K339" s="22">
        <v>7.69</v>
      </c>
      <c r="L339" s="61">
        <v>7.49</v>
      </c>
      <c r="M339" s="62">
        <v>26.4</v>
      </c>
      <c r="N339" s="63">
        <v>27.1</v>
      </c>
      <c r="O339" s="49" t="s">
        <v>35</v>
      </c>
      <c r="P339" s="1199">
        <v>39.200000000000003</v>
      </c>
      <c r="Q339" s="49" t="s">
        <v>35</v>
      </c>
      <c r="R339" s="1199">
        <v>80.8</v>
      </c>
      <c r="S339" s="49" t="s">
        <v>35</v>
      </c>
      <c r="T339" s="1199" t="s">
        <v>35</v>
      </c>
      <c r="U339" s="49" t="s">
        <v>35</v>
      </c>
      <c r="V339" s="1199" t="s">
        <v>35</v>
      </c>
      <c r="W339" s="62" t="s">
        <v>35</v>
      </c>
      <c r="X339" s="63">
        <v>25.2</v>
      </c>
      <c r="Y339" s="67" t="s">
        <v>35</v>
      </c>
      <c r="Z339" s="68">
        <v>178</v>
      </c>
      <c r="AA339" s="797" t="s">
        <v>35</v>
      </c>
      <c r="AB339" s="798">
        <v>0.12</v>
      </c>
      <c r="AC339" s="608">
        <v>231</v>
      </c>
      <c r="AD339" s="616">
        <v>42</v>
      </c>
      <c r="AE339" s="297"/>
      <c r="AF339" s="296"/>
      <c r="AG339" s="6" t="s">
        <v>387</v>
      </c>
      <c r="AH339" s="17" t="s">
        <v>23</v>
      </c>
      <c r="AI339" s="496">
        <v>3.9</v>
      </c>
      <c r="AJ339" s="497">
        <v>4.2</v>
      </c>
      <c r="AK339" s="42" t="s">
        <v>35</v>
      </c>
      <c r="AL339" s="98"/>
    </row>
    <row r="340" spans="1:38" x14ac:dyDescent="0.15">
      <c r="A340" s="1746"/>
      <c r="B340" s="310">
        <v>44587</v>
      </c>
      <c r="C340" s="1607" t="str">
        <f t="shared" si="36"/>
        <v>(水)</v>
      </c>
      <c r="D340" s="627" t="s">
        <v>522</v>
      </c>
      <c r="E340" s="1493" t="s">
        <v>35</v>
      </c>
      <c r="F340" s="58">
        <v>4.0999999999999996</v>
      </c>
      <c r="G340" s="22">
        <v>5.7</v>
      </c>
      <c r="H340" s="63">
        <v>5.7</v>
      </c>
      <c r="I340" s="62">
        <v>2.4</v>
      </c>
      <c r="J340" s="61">
        <v>1.7</v>
      </c>
      <c r="K340" s="22">
        <v>7.69</v>
      </c>
      <c r="L340" s="61">
        <v>7.54</v>
      </c>
      <c r="M340" s="62">
        <v>26.4</v>
      </c>
      <c r="N340" s="63">
        <v>26.8</v>
      </c>
      <c r="O340" s="49" t="s">
        <v>35</v>
      </c>
      <c r="P340" s="1199">
        <v>38.200000000000003</v>
      </c>
      <c r="Q340" s="49" t="s">
        <v>35</v>
      </c>
      <c r="R340" s="1199">
        <v>80</v>
      </c>
      <c r="S340" s="49" t="s">
        <v>35</v>
      </c>
      <c r="T340" s="1199" t="s">
        <v>35</v>
      </c>
      <c r="U340" s="49" t="s">
        <v>35</v>
      </c>
      <c r="V340" s="1199" t="s">
        <v>35</v>
      </c>
      <c r="W340" s="62" t="s">
        <v>35</v>
      </c>
      <c r="X340" s="63">
        <v>25.5</v>
      </c>
      <c r="Y340" s="67" t="s">
        <v>35</v>
      </c>
      <c r="Z340" s="68">
        <v>178</v>
      </c>
      <c r="AA340" s="797" t="s">
        <v>35</v>
      </c>
      <c r="AB340" s="798">
        <v>0.11</v>
      </c>
      <c r="AC340" s="608">
        <v>539</v>
      </c>
      <c r="AD340" s="616">
        <v>42</v>
      </c>
      <c r="AE340" s="297"/>
      <c r="AF340" s="296"/>
      <c r="AG340" s="18"/>
      <c r="AH340" s="8"/>
      <c r="AI340" s="19"/>
      <c r="AJ340" s="7"/>
      <c r="AK340" s="7"/>
      <c r="AL340" s="8"/>
    </row>
    <row r="341" spans="1:38" x14ac:dyDescent="0.15">
      <c r="A341" s="1746"/>
      <c r="B341" s="310">
        <v>44588</v>
      </c>
      <c r="C341" s="1607" t="str">
        <f t="shared" si="36"/>
        <v>(木)</v>
      </c>
      <c r="D341" s="627" t="s">
        <v>566</v>
      </c>
      <c r="E341" s="1493" t="s">
        <v>35</v>
      </c>
      <c r="F341" s="58">
        <v>5.9</v>
      </c>
      <c r="G341" s="22">
        <v>5.8</v>
      </c>
      <c r="H341" s="63">
        <v>6.1</v>
      </c>
      <c r="I341" s="62">
        <v>2.6</v>
      </c>
      <c r="J341" s="61">
        <v>1.6</v>
      </c>
      <c r="K341" s="22">
        <v>7.83</v>
      </c>
      <c r="L341" s="61">
        <v>7.57</v>
      </c>
      <c r="M341" s="62">
        <v>26.3</v>
      </c>
      <c r="N341" s="63">
        <v>26.8</v>
      </c>
      <c r="O341" s="49" t="s">
        <v>35</v>
      </c>
      <c r="P341" s="1199">
        <v>37.9</v>
      </c>
      <c r="Q341" s="49" t="s">
        <v>35</v>
      </c>
      <c r="R341" s="1199">
        <v>80.2</v>
      </c>
      <c r="S341" s="49" t="s">
        <v>35</v>
      </c>
      <c r="T341" s="1199" t="s">
        <v>35</v>
      </c>
      <c r="U341" s="49" t="s">
        <v>35</v>
      </c>
      <c r="V341" s="1199" t="s">
        <v>35</v>
      </c>
      <c r="W341" s="62" t="s">
        <v>35</v>
      </c>
      <c r="X341" s="63">
        <v>26</v>
      </c>
      <c r="Y341" s="67" t="s">
        <v>35</v>
      </c>
      <c r="Z341" s="68">
        <v>182</v>
      </c>
      <c r="AA341" s="797" t="s">
        <v>35</v>
      </c>
      <c r="AB341" s="798">
        <v>0.09</v>
      </c>
      <c r="AC341" s="608">
        <v>1044</v>
      </c>
      <c r="AD341" s="616">
        <v>42</v>
      </c>
      <c r="AE341" s="334"/>
      <c r="AF341" s="296"/>
      <c r="AG341" s="18"/>
      <c r="AH341" s="8"/>
      <c r="AI341" s="19"/>
      <c r="AJ341" s="7"/>
      <c r="AK341" s="7"/>
      <c r="AL341" s="8"/>
    </row>
    <row r="342" spans="1:38" ht="13.5" customHeight="1" x14ac:dyDescent="0.15">
      <c r="A342" s="1746"/>
      <c r="B342" s="310">
        <v>44589</v>
      </c>
      <c r="C342" s="1607" t="str">
        <f t="shared" si="36"/>
        <v>(金)</v>
      </c>
      <c r="D342" s="752" t="s">
        <v>566</v>
      </c>
      <c r="E342" s="1500" t="s">
        <v>35</v>
      </c>
      <c r="F342" s="321">
        <v>4.2</v>
      </c>
      <c r="G342" s="279">
        <v>6.3</v>
      </c>
      <c r="H342" s="282">
        <v>6.2</v>
      </c>
      <c r="I342" s="281">
        <v>3</v>
      </c>
      <c r="J342" s="280">
        <v>1.8</v>
      </c>
      <c r="K342" s="279">
        <v>7.74</v>
      </c>
      <c r="L342" s="280">
        <v>7.58</v>
      </c>
      <c r="M342" s="281">
        <v>26.7</v>
      </c>
      <c r="N342" s="282">
        <v>26.6</v>
      </c>
      <c r="O342" s="1214" t="s">
        <v>35</v>
      </c>
      <c r="P342" s="1215">
        <v>38</v>
      </c>
      <c r="Q342" s="1214" t="s">
        <v>35</v>
      </c>
      <c r="R342" s="1215">
        <v>80.2</v>
      </c>
      <c r="S342" s="1214" t="s">
        <v>35</v>
      </c>
      <c r="T342" s="1215" t="s">
        <v>35</v>
      </c>
      <c r="U342" s="1214" t="s">
        <v>35</v>
      </c>
      <c r="V342" s="1215" t="s">
        <v>35</v>
      </c>
      <c r="W342" s="281" t="s">
        <v>35</v>
      </c>
      <c r="X342" s="282">
        <v>25.6</v>
      </c>
      <c r="Y342" s="322" t="s">
        <v>35</v>
      </c>
      <c r="Z342" s="323">
        <v>174</v>
      </c>
      <c r="AA342" s="813" t="s">
        <v>35</v>
      </c>
      <c r="AB342" s="814">
        <v>0.1</v>
      </c>
      <c r="AC342" s="745">
        <v>864</v>
      </c>
      <c r="AD342" s="747">
        <v>40</v>
      </c>
      <c r="AE342" s="297"/>
      <c r="AF342" s="296"/>
      <c r="AG342" s="20"/>
      <c r="AH342" s="3"/>
      <c r="AI342" s="21"/>
      <c r="AJ342" s="9"/>
      <c r="AK342" s="9"/>
      <c r="AL342" s="3"/>
    </row>
    <row r="343" spans="1:38" x14ac:dyDescent="0.15">
      <c r="A343" s="1746"/>
      <c r="B343" s="310">
        <v>44590</v>
      </c>
      <c r="C343" s="1607" t="str">
        <f t="shared" si="36"/>
        <v>(土)</v>
      </c>
      <c r="D343" s="627" t="s">
        <v>522</v>
      </c>
      <c r="E343" s="1493" t="s">
        <v>35</v>
      </c>
      <c r="F343" s="58">
        <v>4.0999999999999996</v>
      </c>
      <c r="G343" s="22">
        <v>6.5</v>
      </c>
      <c r="H343" s="63">
        <v>6.6</v>
      </c>
      <c r="I343" s="62">
        <v>4.4000000000000004</v>
      </c>
      <c r="J343" s="61">
        <v>1.9</v>
      </c>
      <c r="K343" s="22">
        <v>7.91</v>
      </c>
      <c r="L343" s="61">
        <v>7.59</v>
      </c>
      <c r="M343" s="62">
        <v>26.2</v>
      </c>
      <c r="N343" s="63">
        <v>26.9</v>
      </c>
      <c r="O343" s="49" t="s">
        <v>35</v>
      </c>
      <c r="P343" s="1199" t="s">
        <v>35</v>
      </c>
      <c r="Q343" s="49" t="s">
        <v>35</v>
      </c>
      <c r="R343" s="1199" t="s">
        <v>35</v>
      </c>
      <c r="S343" s="49" t="s">
        <v>35</v>
      </c>
      <c r="T343" s="1199" t="s">
        <v>35</v>
      </c>
      <c r="U343" s="49" t="s">
        <v>35</v>
      </c>
      <c r="V343" s="1199" t="s">
        <v>35</v>
      </c>
      <c r="W343" s="62" t="s">
        <v>35</v>
      </c>
      <c r="X343" s="63" t="s">
        <v>35</v>
      </c>
      <c r="Y343" s="67" t="s">
        <v>35</v>
      </c>
      <c r="Z343" s="68" t="s">
        <v>35</v>
      </c>
      <c r="AA343" s="797" t="s">
        <v>35</v>
      </c>
      <c r="AB343" s="798" t="s">
        <v>35</v>
      </c>
      <c r="AC343" s="608">
        <v>1215</v>
      </c>
      <c r="AD343" s="616">
        <v>39</v>
      </c>
      <c r="AE343" s="297"/>
      <c r="AF343" s="296"/>
      <c r="AG343" s="28" t="s">
        <v>376</v>
      </c>
      <c r="AH343" s="2" t="s">
        <v>35</v>
      </c>
      <c r="AI343" s="2" t="s">
        <v>35</v>
      </c>
      <c r="AJ343" s="2" t="s">
        <v>35</v>
      </c>
      <c r="AK343" s="2" t="s">
        <v>35</v>
      </c>
      <c r="AL343" s="99" t="s">
        <v>35</v>
      </c>
    </row>
    <row r="344" spans="1:38" x14ac:dyDescent="0.15">
      <c r="A344" s="1746"/>
      <c r="B344" s="310">
        <v>44591</v>
      </c>
      <c r="C344" s="1608" t="str">
        <f t="shared" si="36"/>
        <v>(日)</v>
      </c>
      <c r="D344" s="627" t="s">
        <v>566</v>
      </c>
      <c r="E344" s="1493" t="s">
        <v>35</v>
      </c>
      <c r="F344" s="58">
        <v>4.5999999999999996</v>
      </c>
      <c r="G344" s="22">
        <v>6.9</v>
      </c>
      <c r="H344" s="63">
        <v>6.7</v>
      </c>
      <c r="I344" s="62">
        <v>4</v>
      </c>
      <c r="J344" s="61">
        <v>2.5</v>
      </c>
      <c r="K344" s="22">
        <v>7.98</v>
      </c>
      <c r="L344" s="61">
        <v>7.65</v>
      </c>
      <c r="M344" s="62">
        <v>25.8</v>
      </c>
      <c r="N344" s="63">
        <v>27</v>
      </c>
      <c r="O344" s="49" t="s">
        <v>35</v>
      </c>
      <c r="P344" s="1199" t="s">
        <v>35</v>
      </c>
      <c r="Q344" s="49" t="s">
        <v>35</v>
      </c>
      <c r="R344" s="1199" t="s">
        <v>35</v>
      </c>
      <c r="S344" s="49" t="s">
        <v>35</v>
      </c>
      <c r="T344" s="1199" t="s">
        <v>35</v>
      </c>
      <c r="U344" s="49" t="s">
        <v>35</v>
      </c>
      <c r="V344" s="1199" t="s">
        <v>35</v>
      </c>
      <c r="W344" s="62" t="s">
        <v>35</v>
      </c>
      <c r="X344" s="63" t="s">
        <v>35</v>
      </c>
      <c r="Y344" s="67" t="s">
        <v>35</v>
      </c>
      <c r="Z344" s="68" t="s">
        <v>35</v>
      </c>
      <c r="AA344" s="797" t="s">
        <v>35</v>
      </c>
      <c r="AB344" s="798" t="s">
        <v>35</v>
      </c>
      <c r="AC344" s="608">
        <v>1053</v>
      </c>
      <c r="AD344" s="616">
        <v>40</v>
      </c>
      <c r="AE344" s="297"/>
      <c r="AF344" s="296"/>
      <c r="AG344" s="10" t="s">
        <v>35</v>
      </c>
      <c r="AH344" s="2" t="s">
        <v>35</v>
      </c>
      <c r="AI344" s="2" t="s">
        <v>35</v>
      </c>
      <c r="AJ344" s="2" t="s">
        <v>35</v>
      </c>
      <c r="AK344" s="2" t="s">
        <v>35</v>
      </c>
      <c r="AL344" s="99" t="s">
        <v>35</v>
      </c>
    </row>
    <row r="345" spans="1:38" x14ac:dyDescent="0.15">
      <c r="A345" s="1746"/>
      <c r="B345" s="310">
        <v>44592</v>
      </c>
      <c r="C345" s="1609" t="str">
        <f>IF(B345="","",IF(WEEKDAY(B345)=1,"(日)",IF(WEEKDAY(B345)=2,"(月)",IF(WEEKDAY(B345)=3,"(火)",IF(WEEKDAY(B345)=4,"(水)",IF(WEEKDAY(B345)=5,"(木)",IF(WEEKDAY(B345)=6,"(金)","(土)")))))))</f>
        <v>(月)</v>
      </c>
      <c r="D345" s="70" t="s">
        <v>566</v>
      </c>
      <c r="E345" s="1493" t="s">
        <v>35</v>
      </c>
      <c r="F345" s="58">
        <v>5.3</v>
      </c>
      <c r="G345" s="22">
        <v>6.2</v>
      </c>
      <c r="H345" s="61">
        <v>6.5</v>
      </c>
      <c r="I345" s="62">
        <v>5.3</v>
      </c>
      <c r="J345" s="63">
        <v>2.2000000000000002</v>
      </c>
      <c r="K345" s="22">
        <v>7.96</v>
      </c>
      <c r="L345" s="61">
        <v>7.62</v>
      </c>
      <c r="M345" s="62">
        <v>26</v>
      </c>
      <c r="N345" s="63">
        <v>27</v>
      </c>
      <c r="O345" s="49" t="s">
        <v>35</v>
      </c>
      <c r="P345" s="1199">
        <v>38</v>
      </c>
      <c r="Q345" s="49" t="s">
        <v>35</v>
      </c>
      <c r="R345" s="1199">
        <v>81.2</v>
      </c>
      <c r="S345" s="49" t="s">
        <v>35</v>
      </c>
      <c r="T345" s="1199" t="s">
        <v>35</v>
      </c>
      <c r="U345" s="49" t="s">
        <v>35</v>
      </c>
      <c r="V345" s="1199" t="s">
        <v>35</v>
      </c>
      <c r="W345" s="62" t="s">
        <v>35</v>
      </c>
      <c r="X345" s="63">
        <v>26.4</v>
      </c>
      <c r="Y345" s="67" t="s">
        <v>35</v>
      </c>
      <c r="Z345" s="68">
        <v>170</v>
      </c>
      <c r="AA345" s="797" t="s">
        <v>35</v>
      </c>
      <c r="AB345" s="798">
        <v>0.09</v>
      </c>
      <c r="AC345" s="746">
        <v>1215</v>
      </c>
      <c r="AD345" s="616">
        <v>41</v>
      </c>
      <c r="AE345" s="297"/>
      <c r="AF345" s="296"/>
      <c r="AG345" s="10" t="s">
        <v>35</v>
      </c>
      <c r="AH345" s="2" t="s">
        <v>35</v>
      </c>
      <c r="AI345" s="2" t="s">
        <v>35</v>
      </c>
      <c r="AJ345" s="633" t="s">
        <v>35</v>
      </c>
      <c r="AK345" s="2" t="s">
        <v>35</v>
      </c>
      <c r="AL345" s="99" t="s">
        <v>35</v>
      </c>
    </row>
    <row r="346" spans="1:38" x14ac:dyDescent="0.15">
      <c r="A346" s="1746"/>
      <c r="B346" s="1743" t="s">
        <v>388</v>
      </c>
      <c r="C346" s="1744"/>
      <c r="D346" s="374"/>
      <c r="E346" s="1494">
        <f>MAX(E315:E345)</f>
        <v>17</v>
      </c>
      <c r="F346" s="335">
        <f t="shared" ref="F346:AD346" si="37">IF(COUNT(F315:F345)=0,"",MAX(F315:F345))</f>
        <v>7.6</v>
      </c>
      <c r="G346" s="336">
        <f t="shared" si="37"/>
        <v>6.9</v>
      </c>
      <c r="H346" s="337">
        <f t="shared" si="37"/>
        <v>6.7</v>
      </c>
      <c r="I346" s="338">
        <f t="shared" si="37"/>
        <v>5.3</v>
      </c>
      <c r="J346" s="339">
        <f t="shared" si="37"/>
        <v>3.3</v>
      </c>
      <c r="K346" s="336">
        <f t="shared" si="37"/>
        <v>7.98</v>
      </c>
      <c r="L346" s="337">
        <f t="shared" si="37"/>
        <v>7.74</v>
      </c>
      <c r="M346" s="338">
        <f t="shared" si="37"/>
        <v>28.5</v>
      </c>
      <c r="N346" s="339">
        <f t="shared" si="37"/>
        <v>28.4</v>
      </c>
      <c r="O346" s="1200">
        <f t="shared" si="37"/>
        <v>43.8</v>
      </c>
      <c r="P346" s="1208">
        <f t="shared" si="37"/>
        <v>45.5</v>
      </c>
      <c r="Q346" s="1200">
        <f t="shared" si="37"/>
        <v>84.2</v>
      </c>
      <c r="R346" s="1208">
        <f t="shared" si="37"/>
        <v>86.2</v>
      </c>
      <c r="S346" s="1200">
        <f t="shared" si="37"/>
        <v>60.1</v>
      </c>
      <c r="T346" s="1208">
        <f t="shared" si="37"/>
        <v>61.3</v>
      </c>
      <c r="U346" s="1200">
        <f t="shared" si="37"/>
        <v>24.1</v>
      </c>
      <c r="V346" s="1208">
        <f t="shared" si="37"/>
        <v>22.9</v>
      </c>
      <c r="W346" s="338">
        <f t="shared" si="37"/>
        <v>22.1</v>
      </c>
      <c r="X346" s="540">
        <f t="shared" si="37"/>
        <v>26.4</v>
      </c>
      <c r="Y346" s="596">
        <f t="shared" si="37"/>
        <v>177</v>
      </c>
      <c r="Z346" s="597">
        <f t="shared" si="37"/>
        <v>192</v>
      </c>
      <c r="AA346" s="799">
        <f t="shared" si="37"/>
        <v>0.2</v>
      </c>
      <c r="AB346" s="800">
        <f t="shared" si="37"/>
        <v>0.23</v>
      </c>
      <c r="AC346" s="651">
        <f t="shared" si="37"/>
        <v>1252</v>
      </c>
      <c r="AD346" s="538">
        <f t="shared" si="37"/>
        <v>46</v>
      </c>
      <c r="AE346" s="297"/>
      <c r="AF346" s="296"/>
      <c r="AG346" s="10" t="s">
        <v>35</v>
      </c>
      <c r="AH346" s="2" t="s">
        <v>35</v>
      </c>
      <c r="AI346" s="2" t="s">
        <v>35</v>
      </c>
      <c r="AJ346" s="2" t="s">
        <v>35</v>
      </c>
      <c r="AK346" s="2" t="s">
        <v>35</v>
      </c>
      <c r="AL346" s="99" t="s">
        <v>35</v>
      </c>
    </row>
    <row r="347" spans="1:38" x14ac:dyDescent="0.15">
      <c r="A347" s="1746"/>
      <c r="B347" s="1735" t="s">
        <v>389</v>
      </c>
      <c r="C347" s="1736"/>
      <c r="D347" s="376"/>
      <c r="E347" s="1503"/>
      <c r="F347" s="340">
        <f t="shared" ref="F347:AD347" si="38">IF(COUNT(F315:F345)=0,"",MIN(F315:F345))</f>
        <v>1.1000000000000001</v>
      </c>
      <c r="G347" s="341">
        <f t="shared" si="38"/>
        <v>4</v>
      </c>
      <c r="H347" s="342">
        <f t="shared" si="38"/>
        <v>4</v>
      </c>
      <c r="I347" s="343">
        <f t="shared" si="38"/>
        <v>1.8</v>
      </c>
      <c r="J347" s="344">
        <f t="shared" si="38"/>
        <v>0.7</v>
      </c>
      <c r="K347" s="341">
        <f t="shared" si="38"/>
        <v>7.41</v>
      </c>
      <c r="L347" s="342">
        <f t="shared" si="38"/>
        <v>7.49</v>
      </c>
      <c r="M347" s="343">
        <f t="shared" si="38"/>
        <v>25</v>
      </c>
      <c r="N347" s="344">
        <f t="shared" si="38"/>
        <v>25.2</v>
      </c>
      <c r="O347" s="1202">
        <f t="shared" si="38"/>
        <v>43.8</v>
      </c>
      <c r="P347" s="1209">
        <f t="shared" si="38"/>
        <v>37.9</v>
      </c>
      <c r="Q347" s="1202">
        <f t="shared" si="38"/>
        <v>84.2</v>
      </c>
      <c r="R347" s="1209">
        <f t="shared" si="38"/>
        <v>78.400000000000006</v>
      </c>
      <c r="S347" s="1202">
        <f t="shared" si="38"/>
        <v>60.1</v>
      </c>
      <c r="T347" s="1209">
        <f t="shared" si="38"/>
        <v>61.3</v>
      </c>
      <c r="U347" s="1202">
        <f t="shared" si="38"/>
        <v>24.1</v>
      </c>
      <c r="V347" s="1209">
        <f t="shared" si="38"/>
        <v>22.9</v>
      </c>
      <c r="W347" s="343">
        <f t="shared" si="38"/>
        <v>22.1</v>
      </c>
      <c r="X347" s="653">
        <f t="shared" si="38"/>
        <v>19.7</v>
      </c>
      <c r="Y347" s="600">
        <f t="shared" si="38"/>
        <v>177</v>
      </c>
      <c r="Z347" s="601">
        <f t="shared" si="38"/>
        <v>164</v>
      </c>
      <c r="AA347" s="801">
        <f t="shared" si="38"/>
        <v>0.2</v>
      </c>
      <c r="AB347" s="802">
        <f t="shared" si="38"/>
        <v>0.05</v>
      </c>
      <c r="AC347" s="1623"/>
      <c r="AD347" s="539">
        <f t="shared" si="38"/>
        <v>35</v>
      </c>
      <c r="AE347" s="297"/>
      <c r="AF347" s="296"/>
      <c r="AG347" s="634"/>
      <c r="AH347" s="635"/>
      <c r="AI347" s="636"/>
      <c r="AJ347" s="636"/>
      <c r="AK347" s="554"/>
      <c r="AL347" s="555"/>
    </row>
    <row r="348" spans="1:38" x14ac:dyDescent="0.15">
      <c r="A348" s="1746"/>
      <c r="B348" s="1735" t="s">
        <v>390</v>
      </c>
      <c r="C348" s="1736"/>
      <c r="D348" s="378"/>
      <c r="E348" s="1496"/>
      <c r="F348" s="541">
        <f t="shared" ref="F348:AD348" si="39">IF(COUNT(F315:F345)=0,"",AVERAGE(F315:F345))</f>
        <v>4.4387096774193555</v>
      </c>
      <c r="G348" s="542">
        <f t="shared" si="39"/>
        <v>5.3096774193548386</v>
      </c>
      <c r="H348" s="543">
        <f t="shared" si="39"/>
        <v>5.4258064516129014</v>
      </c>
      <c r="I348" s="544">
        <f t="shared" si="39"/>
        <v>2.9161290322580644</v>
      </c>
      <c r="J348" s="545">
        <f t="shared" si="39"/>
        <v>2.0935483870967744</v>
      </c>
      <c r="K348" s="542">
        <f t="shared" si="39"/>
        <v>7.6983870967741943</v>
      </c>
      <c r="L348" s="543">
        <f t="shared" si="39"/>
        <v>7.6219354838709696</v>
      </c>
      <c r="M348" s="544">
        <f t="shared" si="39"/>
        <v>26.503225806451614</v>
      </c>
      <c r="N348" s="545">
        <f t="shared" si="39"/>
        <v>26.767741935483869</v>
      </c>
      <c r="O348" s="1210">
        <f t="shared" si="39"/>
        <v>43.8</v>
      </c>
      <c r="P348" s="1211">
        <f t="shared" si="39"/>
        <v>41.1</v>
      </c>
      <c r="Q348" s="1210">
        <f t="shared" si="39"/>
        <v>84.2</v>
      </c>
      <c r="R348" s="1211">
        <f t="shared" si="39"/>
        <v>82.231578947368419</v>
      </c>
      <c r="S348" s="1210">
        <f t="shared" si="39"/>
        <v>60.1</v>
      </c>
      <c r="T348" s="1211">
        <f t="shared" si="39"/>
        <v>61.3</v>
      </c>
      <c r="U348" s="1210">
        <f t="shared" si="39"/>
        <v>24.1</v>
      </c>
      <c r="V348" s="1211">
        <f t="shared" si="39"/>
        <v>22.9</v>
      </c>
      <c r="W348" s="1255">
        <f t="shared" si="39"/>
        <v>22.1</v>
      </c>
      <c r="X348" s="658">
        <f t="shared" si="39"/>
        <v>23.321052631578947</v>
      </c>
      <c r="Y348" s="643">
        <f t="shared" si="39"/>
        <v>177</v>
      </c>
      <c r="Z348" s="644">
        <f t="shared" si="39"/>
        <v>179.21052631578948</v>
      </c>
      <c r="AA348" s="807">
        <f t="shared" si="39"/>
        <v>0.2</v>
      </c>
      <c r="AB348" s="808">
        <f t="shared" si="39"/>
        <v>0.13526315789473686</v>
      </c>
      <c r="AC348" s="1624"/>
      <c r="AD348" s="652">
        <f t="shared" si="39"/>
        <v>41.225806451612904</v>
      </c>
      <c r="AE348" s="297"/>
      <c r="AF348" s="296"/>
      <c r="AG348" s="634"/>
      <c r="AH348" s="635"/>
      <c r="AI348" s="636"/>
      <c r="AJ348" s="636"/>
      <c r="AK348" s="554"/>
      <c r="AL348" s="555"/>
    </row>
    <row r="349" spans="1:38" x14ac:dyDescent="0.15">
      <c r="A349" s="1747"/>
      <c r="B349" s="1737" t="s">
        <v>391</v>
      </c>
      <c r="C349" s="1738"/>
      <c r="D349" s="558"/>
      <c r="E349" s="1497">
        <f>SUM(E315:E345)</f>
        <v>22</v>
      </c>
      <c r="F349" s="563"/>
      <c r="G349" s="563"/>
      <c r="H349" s="561"/>
      <c r="I349" s="563"/>
      <c r="J349" s="561"/>
      <c r="K349" s="1241"/>
      <c r="L349" s="1242"/>
      <c r="M349" s="1247"/>
      <c r="N349" s="1248"/>
      <c r="O349" s="1205"/>
      <c r="P349" s="1212"/>
      <c r="Q349" s="1223"/>
      <c r="R349" s="1212"/>
      <c r="S349" s="1204"/>
      <c r="T349" s="1205"/>
      <c r="U349" s="1204"/>
      <c r="V349" s="1222"/>
      <c r="W349" s="1256"/>
      <c r="X349" s="1257"/>
      <c r="Y349" s="592"/>
      <c r="Z349" s="657"/>
      <c r="AA349" s="809"/>
      <c r="AB349" s="810"/>
      <c r="AC349" s="648">
        <f>SUM(AC315:AC345)</f>
        <v>14965</v>
      </c>
      <c r="AD349" s="649"/>
      <c r="AE349" s="297"/>
      <c r="AF349" s="296"/>
      <c r="AG349" s="637"/>
      <c r="AH349" s="638"/>
      <c r="AI349" s="639"/>
      <c r="AJ349" s="639"/>
      <c r="AK349" s="568"/>
      <c r="AL349" s="569"/>
    </row>
    <row r="350" spans="1:38" x14ac:dyDescent="0.15">
      <c r="A350" s="1745" t="s">
        <v>517</v>
      </c>
      <c r="B350" s="429">
        <v>44593</v>
      </c>
      <c r="C350" s="856" t="str">
        <f>IF(B350="","",IF(WEEKDAY(B350)=1,"(日)",IF(WEEKDAY(B350)=2,"(月)",IF(WEEKDAY(B350)=3,"(火)",IF(WEEKDAY(B350)=4,"(水)",IF(WEEKDAY(B350)=5,"(木)",IF(WEEKDAY(B350)=6,"(金)","(土)")))))))</f>
        <v>(火)</v>
      </c>
      <c r="D350" s="627" t="s">
        <v>566</v>
      </c>
      <c r="E350" s="1493" t="s">
        <v>35</v>
      </c>
      <c r="F350" s="58">
        <v>4.9000000000000004</v>
      </c>
      <c r="G350" s="22">
        <v>6.2</v>
      </c>
      <c r="H350" s="661">
        <v>6.4</v>
      </c>
      <c r="I350" s="62">
        <v>5.6</v>
      </c>
      <c r="J350" s="133">
        <v>2</v>
      </c>
      <c r="K350" s="22">
        <v>8.07</v>
      </c>
      <c r="L350" s="133">
        <v>7.6</v>
      </c>
      <c r="M350" s="62">
        <v>26.1</v>
      </c>
      <c r="N350" s="661">
        <v>27.1</v>
      </c>
      <c r="O350" s="49" t="s">
        <v>35</v>
      </c>
      <c r="P350" s="1217">
        <v>36.799999999999997</v>
      </c>
      <c r="Q350" s="49" t="s">
        <v>35</v>
      </c>
      <c r="R350" s="1217">
        <v>82.2</v>
      </c>
      <c r="S350" s="49" t="s">
        <v>35</v>
      </c>
      <c r="T350" s="1217" t="s">
        <v>35</v>
      </c>
      <c r="U350" s="49" t="s">
        <v>35</v>
      </c>
      <c r="V350" s="1217" t="s">
        <v>35</v>
      </c>
      <c r="W350" s="62" t="s">
        <v>35</v>
      </c>
      <c r="X350" s="661">
        <v>25.4</v>
      </c>
      <c r="Y350" s="67" t="s">
        <v>35</v>
      </c>
      <c r="Z350" s="660">
        <v>175</v>
      </c>
      <c r="AA350" s="797" t="s">
        <v>35</v>
      </c>
      <c r="AB350" s="815">
        <v>7.0000000000000007E-2</v>
      </c>
      <c r="AC350" s="608">
        <v>1704</v>
      </c>
      <c r="AD350" s="616">
        <v>39</v>
      </c>
      <c r="AE350" s="297"/>
      <c r="AF350" s="296"/>
      <c r="AG350" s="208">
        <v>44602</v>
      </c>
      <c r="AH350" s="128" t="s">
        <v>3</v>
      </c>
      <c r="AI350" s="129">
        <v>3.8</v>
      </c>
      <c r="AJ350" s="130" t="s">
        <v>20</v>
      </c>
      <c r="AK350" s="131"/>
      <c r="AL350" s="132"/>
    </row>
    <row r="351" spans="1:38" x14ac:dyDescent="0.15">
      <c r="A351" s="1769"/>
      <c r="B351" s="429">
        <v>44594</v>
      </c>
      <c r="C351" s="1607" t="str">
        <f>IF(B351="","",IF(WEEKDAY(B351)=1,"(日)",IF(WEEKDAY(B351)=2,"(月)",IF(WEEKDAY(B351)=3,"(火)",IF(WEEKDAY(B351)=4,"(水)",IF(WEEKDAY(B351)=5,"(木)",IF(WEEKDAY(B351)=6,"(金)","(土)")))))))</f>
        <v>(水)</v>
      </c>
      <c r="D351" s="627" t="s">
        <v>566</v>
      </c>
      <c r="E351" s="1493" t="s">
        <v>35</v>
      </c>
      <c r="F351" s="58">
        <v>7.1</v>
      </c>
      <c r="G351" s="22">
        <v>6.7</v>
      </c>
      <c r="H351" s="661">
        <v>6.6</v>
      </c>
      <c r="I351" s="62">
        <v>5.6</v>
      </c>
      <c r="J351" s="133">
        <v>1.8</v>
      </c>
      <c r="K351" s="22">
        <v>8.06</v>
      </c>
      <c r="L351" s="133">
        <v>7.58</v>
      </c>
      <c r="M351" s="62">
        <v>26.7</v>
      </c>
      <c r="N351" s="661">
        <v>27.4</v>
      </c>
      <c r="O351" s="49" t="s">
        <v>35</v>
      </c>
      <c r="P351" s="1217">
        <v>36.700000000000003</v>
      </c>
      <c r="Q351" s="49" t="s">
        <v>35</v>
      </c>
      <c r="R351" s="1217">
        <v>82.6</v>
      </c>
      <c r="S351" s="49" t="s">
        <v>35</v>
      </c>
      <c r="T351" s="1217" t="s">
        <v>35</v>
      </c>
      <c r="U351" s="49" t="s">
        <v>35</v>
      </c>
      <c r="V351" s="1217" t="s">
        <v>35</v>
      </c>
      <c r="W351" s="62" t="s">
        <v>35</v>
      </c>
      <c r="X351" s="661">
        <v>26.4</v>
      </c>
      <c r="Y351" s="67" t="s">
        <v>35</v>
      </c>
      <c r="Z351" s="660">
        <v>180</v>
      </c>
      <c r="AA351" s="797" t="s">
        <v>35</v>
      </c>
      <c r="AB351" s="815">
        <v>0.06</v>
      </c>
      <c r="AC351" s="608">
        <v>1611</v>
      </c>
      <c r="AD351" s="616">
        <v>42</v>
      </c>
      <c r="AE351" s="297"/>
      <c r="AF351" s="296"/>
      <c r="AG351" s="11" t="s">
        <v>87</v>
      </c>
      <c r="AH351" s="12" t="s">
        <v>377</v>
      </c>
      <c r="AI351" s="13" t="s">
        <v>5</v>
      </c>
      <c r="AJ351" s="14" t="s">
        <v>6</v>
      </c>
      <c r="AK351" s="15" t="s">
        <v>35</v>
      </c>
      <c r="AL351" s="92"/>
    </row>
    <row r="352" spans="1:38" x14ac:dyDescent="0.15">
      <c r="A352" s="1769"/>
      <c r="B352" s="429">
        <v>44595</v>
      </c>
      <c r="C352" s="1607" t="str">
        <f t="shared" ref="C352:C377" si="40">IF(B352="","",IF(WEEKDAY(B352)=1,"(日)",IF(WEEKDAY(B352)=2,"(月)",IF(WEEKDAY(B352)=3,"(火)",IF(WEEKDAY(B352)=4,"(水)",IF(WEEKDAY(B352)=5,"(木)",IF(WEEKDAY(B352)=6,"(金)","(土)")))))))</f>
        <v>(木)</v>
      </c>
      <c r="D352" s="627" t="s">
        <v>522</v>
      </c>
      <c r="E352" s="1493" t="s">
        <v>35</v>
      </c>
      <c r="F352" s="58">
        <v>2.1</v>
      </c>
      <c r="G352" s="22">
        <v>6.5</v>
      </c>
      <c r="H352" s="661">
        <v>6.7</v>
      </c>
      <c r="I352" s="62">
        <v>5.5</v>
      </c>
      <c r="J352" s="133">
        <v>1.4</v>
      </c>
      <c r="K352" s="22">
        <v>8.11</v>
      </c>
      <c r="L352" s="133">
        <v>7.56</v>
      </c>
      <c r="M352" s="62">
        <v>26.8</v>
      </c>
      <c r="N352" s="63">
        <v>27.9</v>
      </c>
      <c r="O352" s="49" t="s">
        <v>35</v>
      </c>
      <c r="P352" s="1217">
        <v>36.4</v>
      </c>
      <c r="Q352" s="49" t="s">
        <v>35</v>
      </c>
      <c r="R352" s="1217">
        <v>83</v>
      </c>
      <c r="S352" s="49" t="s">
        <v>35</v>
      </c>
      <c r="T352" s="1217" t="s">
        <v>35</v>
      </c>
      <c r="U352" s="49" t="s">
        <v>35</v>
      </c>
      <c r="V352" s="1217" t="s">
        <v>35</v>
      </c>
      <c r="W352" s="62" t="s">
        <v>35</v>
      </c>
      <c r="X352" s="661">
        <v>28.1</v>
      </c>
      <c r="Y352" s="67" t="s">
        <v>35</v>
      </c>
      <c r="Z352" s="660">
        <v>186</v>
      </c>
      <c r="AA352" s="797" t="s">
        <v>35</v>
      </c>
      <c r="AB352" s="815">
        <v>0.04</v>
      </c>
      <c r="AC352" s="608">
        <v>2000</v>
      </c>
      <c r="AD352" s="616">
        <v>42</v>
      </c>
      <c r="AE352" s="297"/>
      <c r="AF352" s="296"/>
      <c r="AG352" s="5" t="s">
        <v>88</v>
      </c>
      <c r="AH352" s="16" t="s">
        <v>20</v>
      </c>
      <c r="AI352" s="30">
        <v>6.2</v>
      </c>
      <c r="AJ352" s="31">
        <v>6.4</v>
      </c>
      <c r="AK352" s="32" t="s">
        <v>35</v>
      </c>
      <c r="AL352" s="93"/>
    </row>
    <row r="353" spans="1:38" x14ac:dyDescent="0.15">
      <c r="A353" s="1769"/>
      <c r="B353" s="429">
        <v>44596</v>
      </c>
      <c r="C353" s="1607" t="str">
        <f t="shared" si="40"/>
        <v>(金)</v>
      </c>
      <c r="D353" s="627" t="s">
        <v>522</v>
      </c>
      <c r="E353" s="1493" t="s">
        <v>35</v>
      </c>
      <c r="F353" s="58">
        <v>3.5</v>
      </c>
      <c r="G353" s="22">
        <v>6.6</v>
      </c>
      <c r="H353" s="63">
        <v>6.8</v>
      </c>
      <c r="I353" s="62">
        <v>5.3</v>
      </c>
      <c r="J353" s="133">
        <v>1.7</v>
      </c>
      <c r="K353" s="22">
        <v>8.23</v>
      </c>
      <c r="L353" s="133">
        <v>7.6</v>
      </c>
      <c r="M353" s="62">
        <v>26.3</v>
      </c>
      <c r="N353" s="63">
        <v>27.6</v>
      </c>
      <c r="O353" s="49" t="s">
        <v>35</v>
      </c>
      <c r="P353" s="1199">
        <v>36.1</v>
      </c>
      <c r="Q353" s="49" t="s">
        <v>35</v>
      </c>
      <c r="R353" s="1217">
        <v>82.8</v>
      </c>
      <c r="S353" s="49" t="s">
        <v>35</v>
      </c>
      <c r="T353" s="1217" t="s">
        <v>35</v>
      </c>
      <c r="U353" s="49" t="s">
        <v>35</v>
      </c>
      <c r="V353" s="1217" t="s">
        <v>35</v>
      </c>
      <c r="W353" s="62" t="s">
        <v>35</v>
      </c>
      <c r="X353" s="661">
        <v>27.8</v>
      </c>
      <c r="Y353" s="67" t="s">
        <v>35</v>
      </c>
      <c r="Z353" s="660">
        <v>176</v>
      </c>
      <c r="AA353" s="797" t="s">
        <v>35</v>
      </c>
      <c r="AB353" s="798">
        <v>0</v>
      </c>
      <c r="AC353" s="608">
        <v>1874</v>
      </c>
      <c r="AD353" s="616">
        <v>46</v>
      </c>
      <c r="AE353" s="297"/>
      <c r="AF353" s="296"/>
      <c r="AG353" s="6" t="s">
        <v>378</v>
      </c>
      <c r="AH353" s="17" t="s">
        <v>379</v>
      </c>
      <c r="AI353" s="33">
        <v>4.9000000000000004</v>
      </c>
      <c r="AJ353" s="34">
        <v>1.2</v>
      </c>
      <c r="AK353" s="38" t="s">
        <v>35</v>
      </c>
      <c r="AL353" s="94"/>
    </row>
    <row r="354" spans="1:38" x14ac:dyDescent="0.15">
      <c r="A354" s="1769"/>
      <c r="B354" s="429">
        <v>44597</v>
      </c>
      <c r="C354" s="1607" t="str">
        <f t="shared" si="40"/>
        <v>(土)</v>
      </c>
      <c r="D354" s="627" t="s">
        <v>566</v>
      </c>
      <c r="E354" s="1493" t="s">
        <v>35</v>
      </c>
      <c r="F354" s="58">
        <v>5.0999999999999996</v>
      </c>
      <c r="G354" s="22">
        <v>6.6</v>
      </c>
      <c r="H354" s="63">
        <v>6.7</v>
      </c>
      <c r="I354" s="62">
        <v>4.8</v>
      </c>
      <c r="J354" s="61">
        <v>1.6</v>
      </c>
      <c r="K354" s="22">
        <v>8.17</v>
      </c>
      <c r="L354" s="61">
        <v>7.67</v>
      </c>
      <c r="M354" s="62">
        <v>25.9</v>
      </c>
      <c r="N354" s="63">
        <v>26.7</v>
      </c>
      <c r="O354" s="49" t="s">
        <v>35</v>
      </c>
      <c r="P354" s="1199" t="s">
        <v>35</v>
      </c>
      <c r="Q354" s="49" t="s">
        <v>35</v>
      </c>
      <c r="R354" s="1199" t="s">
        <v>35</v>
      </c>
      <c r="S354" s="49" t="s">
        <v>35</v>
      </c>
      <c r="T354" s="1217" t="s">
        <v>35</v>
      </c>
      <c r="U354" s="49" t="s">
        <v>35</v>
      </c>
      <c r="V354" s="1217" t="s">
        <v>35</v>
      </c>
      <c r="W354" s="62" t="s">
        <v>35</v>
      </c>
      <c r="X354" s="661" t="s">
        <v>35</v>
      </c>
      <c r="Y354" s="67" t="s">
        <v>35</v>
      </c>
      <c r="Z354" s="660" t="s">
        <v>35</v>
      </c>
      <c r="AA354" s="797" t="s">
        <v>35</v>
      </c>
      <c r="AB354" s="798" t="s">
        <v>35</v>
      </c>
      <c r="AC354" s="608">
        <v>1443</v>
      </c>
      <c r="AD354" s="616">
        <v>46</v>
      </c>
      <c r="AE354" s="297"/>
      <c r="AF354" s="296"/>
      <c r="AG354" s="6" t="s">
        <v>21</v>
      </c>
      <c r="AH354" s="17"/>
      <c r="AI354" s="33">
        <v>8.2100000000000009</v>
      </c>
      <c r="AJ354" s="34">
        <v>7.53</v>
      </c>
      <c r="AK354" s="41" t="s">
        <v>35</v>
      </c>
      <c r="AL354" s="95"/>
    </row>
    <row r="355" spans="1:38" x14ac:dyDescent="0.15">
      <c r="A355" s="1769"/>
      <c r="B355" s="429">
        <v>44598</v>
      </c>
      <c r="C355" s="1607" t="str">
        <f t="shared" si="40"/>
        <v>(日)</v>
      </c>
      <c r="D355" s="627" t="s">
        <v>566</v>
      </c>
      <c r="E355" s="1493" t="s">
        <v>35</v>
      </c>
      <c r="F355" s="58">
        <v>3</v>
      </c>
      <c r="G355" s="22">
        <v>5.9</v>
      </c>
      <c r="H355" s="63">
        <v>6.2</v>
      </c>
      <c r="I355" s="62">
        <v>4.0999999999999996</v>
      </c>
      <c r="J355" s="61">
        <v>1.5</v>
      </c>
      <c r="K355" s="22">
        <v>7.86</v>
      </c>
      <c r="L355" s="61">
        <v>7.66</v>
      </c>
      <c r="M355" s="62">
        <v>25.8</v>
      </c>
      <c r="N355" s="63">
        <v>27</v>
      </c>
      <c r="O355" s="49" t="s">
        <v>35</v>
      </c>
      <c r="P355" s="1199" t="s">
        <v>35</v>
      </c>
      <c r="Q355" s="49" t="s">
        <v>35</v>
      </c>
      <c r="R355" s="1199" t="s">
        <v>35</v>
      </c>
      <c r="S355" s="49" t="s">
        <v>35</v>
      </c>
      <c r="T355" s="1199" t="s">
        <v>35</v>
      </c>
      <c r="U355" s="49" t="s">
        <v>35</v>
      </c>
      <c r="V355" s="1217" t="s">
        <v>35</v>
      </c>
      <c r="W355" s="62" t="s">
        <v>35</v>
      </c>
      <c r="X355" s="661" t="s">
        <v>35</v>
      </c>
      <c r="Y355" s="67" t="s">
        <v>35</v>
      </c>
      <c r="Z355" s="68" t="s">
        <v>35</v>
      </c>
      <c r="AA355" s="797" t="s">
        <v>35</v>
      </c>
      <c r="AB355" s="798" t="s">
        <v>35</v>
      </c>
      <c r="AC355" s="608">
        <v>1089</v>
      </c>
      <c r="AD355" s="616">
        <v>39</v>
      </c>
      <c r="AE355" s="297"/>
      <c r="AF355" s="296"/>
      <c r="AG355" s="6" t="s">
        <v>356</v>
      </c>
      <c r="AH355" s="17" t="s">
        <v>22</v>
      </c>
      <c r="AI355" s="33">
        <v>25.1</v>
      </c>
      <c r="AJ355" s="34">
        <v>25.8</v>
      </c>
      <c r="AK355" s="35" t="s">
        <v>35</v>
      </c>
      <c r="AL355" s="96"/>
    </row>
    <row r="356" spans="1:38" x14ac:dyDescent="0.15">
      <c r="A356" s="1769"/>
      <c r="B356" s="429">
        <v>44599</v>
      </c>
      <c r="C356" s="1607" t="str">
        <f t="shared" si="40"/>
        <v>(月)</v>
      </c>
      <c r="D356" s="627" t="s">
        <v>566</v>
      </c>
      <c r="E356" s="1493" t="s">
        <v>35</v>
      </c>
      <c r="F356" s="58">
        <v>5.6</v>
      </c>
      <c r="G356" s="22">
        <v>5.5</v>
      </c>
      <c r="H356" s="63">
        <v>5.8</v>
      </c>
      <c r="I356" s="62">
        <v>4.5999999999999996</v>
      </c>
      <c r="J356" s="61">
        <v>1.5</v>
      </c>
      <c r="K356" s="22">
        <v>7.99</v>
      </c>
      <c r="L356" s="61">
        <v>7.63</v>
      </c>
      <c r="M356" s="62">
        <v>26.4</v>
      </c>
      <c r="N356" s="63">
        <v>26.3</v>
      </c>
      <c r="O356" s="49" t="s">
        <v>35</v>
      </c>
      <c r="P356" s="1199">
        <v>35.1</v>
      </c>
      <c r="Q356" s="49" t="s">
        <v>35</v>
      </c>
      <c r="R356" s="1199">
        <v>78.599999999999994</v>
      </c>
      <c r="S356" s="49" t="s">
        <v>35</v>
      </c>
      <c r="T356" s="1199" t="s">
        <v>35</v>
      </c>
      <c r="U356" s="49" t="s">
        <v>35</v>
      </c>
      <c r="V356" s="1217" t="s">
        <v>35</v>
      </c>
      <c r="W356" s="62" t="s">
        <v>35</v>
      </c>
      <c r="X356" s="63">
        <v>25.7</v>
      </c>
      <c r="Y356" s="67" t="s">
        <v>35</v>
      </c>
      <c r="Z356" s="68">
        <v>164</v>
      </c>
      <c r="AA356" s="797" t="s">
        <v>35</v>
      </c>
      <c r="AB356" s="798">
        <v>0.03</v>
      </c>
      <c r="AC356" s="608">
        <v>1483</v>
      </c>
      <c r="AD356" s="616">
        <v>44</v>
      </c>
      <c r="AE356" s="297"/>
      <c r="AF356" s="296"/>
      <c r="AG356" s="6" t="s">
        <v>380</v>
      </c>
      <c r="AH356" s="17" t="s">
        <v>23</v>
      </c>
      <c r="AI356" s="612">
        <v>35.4</v>
      </c>
      <c r="AJ356" s="613">
        <v>33.799999999999997</v>
      </c>
      <c r="AK356" s="35" t="s">
        <v>35</v>
      </c>
      <c r="AL356" s="96"/>
    </row>
    <row r="357" spans="1:38" x14ac:dyDescent="0.15">
      <c r="A357" s="1769"/>
      <c r="B357" s="429">
        <v>44600</v>
      </c>
      <c r="C357" s="1607" t="str">
        <f t="shared" si="40"/>
        <v>(火)</v>
      </c>
      <c r="D357" s="627" t="s">
        <v>522</v>
      </c>
      <c r="E357" s="1493" t="s">
        <v>35</v>
      </c>
      <c r="F357" s="58">
        <v>3.1</v>
      </c>
      <c r="G357" s="22">
        <v>6</v>
      </c>
      <c r="H357" s="63">
        <v>6.3</v>
      </c>
      <c r="I357" s="62">
        <v>5</v>
      </c>
      <c r="J357" s="61">
        <v>1.1000000000000001</v>
      </c>
      <c r="K357" s="22">
        <v>8.08</v>
      </c>
      <c r="L357" s="61">
        <v>7.54</v>
      </c>
      <c r="M357" s="62">
        <v>25.9</v>
      </c>
      <c r="N357" s="63">
        <v>25.7</v>
      </c>
      <c r="O357" s="49" t="s">
        <v>35</v>
      </c>
      <c r="P357" s="1199">
        <v>33.799999999999997</v>
      </c>
      <c r="Q357" s="49" t="s">
        <v>35</v>
      </c>
      <c r="R357" s="1199">
        <v>76.2</v>
      </c>
      <c r="S357" s="49" t="s">
        <v>35</v>
      </c>
      <c r="T357" s="1199" t="s">
        <v>35</v>
      </c>
      <c r="U357" s="49" t="s">
        <v>35</v>
      </c>
      <c r="V357" s="1217" t="s">
        <v>35</v>
      </c>
      <c r="W357" s="62" t="s">
        <v>35</v>
      </c>
      <c r="X357" s="63">
        <v>25.4</v>
      </c>
      <c r="Y357" s="67" t="s">
        <v>35</v>
      </c>
      <c r="Z357" s="68">
        <v>167</v>
      </c>
      <c r="AA357" s="797" t="s">
        <v>35</v>
      </c>
      <c r="AB357" s="798">
        <v>0</v>
      </c>
      <c r="AC357" s="608">
        <v>1257</v>
      </c>
      <c r="AD357" s="616">
        <v>41</v>
      </c>
      <c r="AE357" s="297"/>
      <c r="AF357" s="296"/>
      <c r="AG357" s="6" t="s">
        <v>360</v>
      </c>
      <c r="AH357" s="17" t="s">
        <v>23</v>
      </c>
      <c r="AI357" s="612">
        <v>72.7</v>
      </c>
      <c r="AJ357" s="613">
        <v>76</v>
      </c>
      <c r="AK357" s="35" t="s">
        <v>35</v>
      </c>
      <c r="AL357" s="96"/>
    </row>
    <row r="358" spans="1:38" x14ac:dyDescent="0.15">
      <c r="A358" s="1769"/>
      <c r="B358" s="429">
        <v>44601</v>
      </c>
      <c r="C358" s="1607" t="str">
        <f t="shared" si="40"/>
        <v>(水)</v>
      </c>
      <c r="D358" s="627" t="s">
        <v>566</v>
      </c>
      <c r="E358" s="1493" t="s">
        <v>35</v>
      </c>
      <c r="F358" s="58">
        <v>5.2</v>
      </c>
      <c r="G358" s="22">
        <v>5.9</v>
      </c>
      <c r="H358" s="63">
        <v>6.2</v>
      </c>
      <c r="I358" s="62">
        <v>4.5999999999999996</v>
      </c>
      <c r="J358" s="61">
        <v>2.2999999999999998</v>
      </c>
      <c r="K358" s="22">
        <v>8.1300000000000008</v>
      </c>
      <c r="L358" s="61">
        <v>7.59</v>
      </c>
      <c r="M358" s="62">
        <v>25.3</v>
      </c>
      <c r="N358" s="63">
        <v>26.4</v>
      </c>
      <c r="O358" s="49" t="s">
        <v>35</v>
      </c>
      <c r="P358" s="1199">
        <v>34.700000000000003</v>
      </c>
      <c r="Q358" s="49" t="s">
        <v>35</v>
      </c>
      <c r="R358" s="1199">
        <v>77.599999999999994</v>
      </c>
      <c r="S358" s="49" t="s">
        <v>35</v>
      </c>
      <c r="T358" s="1199" t="s">
        <v>35</v>
      </c>
      <c r="U358" s="49" t="s">
        <v>35</v>
      </c>
      <c r="V358" s="1199" t="s">
        <v>35</v>
      </c>
      <c r="W358" s="62" t="s">
        <v>35</v>
      </c>
      <c r="X358" s="63">
        <v>25.9</v>
      </c>
      <c r="Y358" s="67" t="s">
        <v>35</v>
      </c>
      <c r="Z358" s="68">
        <v>166</v>
      </c>
      <c r="AA358" s="797" t="s">
        <v>35</v>
      </c>
      <c r="AB358" s="798">
        <v>0.05</v>
      </c>
      <c r="AC358" s="608">
        <v>1806</v>
      </c>
      <c r="AD358" s="616">
        <v>44</v>
      </c>
      <c r="AE358" s="297"/>
      <c r="AF358" s="296"/>
      <c r="AG358" s="6" t="s">
        <v>361</v>
      </c>
      <c r="AH358" s="17" t="s">
        <v>23</v>
      </c>
      <c r="AI358" s="612">
        <v>52.1</v>
      </c>
      <c r="AJ358" s="613">
        <v>55.3</v>
      </c>
      <c r="AK358" s="35" t="s">
        <v>35</v>
      </c>
      <c r="AL358" s="96"/>
    </row>
    <row r="359" spans="1:38" x14ac:dyDescent="0.15">
      <c r="A359" s="1769"/>
      <c r="B359" s="429">
        <v>44602</v>
      </c>
      <c r="C359" s="1607" t="str">
        <f t="shared" si="40"/>
        <v>(木)</v>
      </c>
      <c r="D359" s="627" t="s">
        <v>579</v>
      </c>
      <c r="E359" s="1493">
        <v>20.5</v>
      </c>
      <c r="F359" s="58">
        <v>3.8</v>
      </c>
      <c r="G359" s="22">
        <v>6.2</v>
      </c>
      <c r="H359" s="63">
        <v>6.4</v>
      </c>
      <c r="I359" s="62">
        <v>4.9000000000000004</v>
      </c>
      <c r="J359" s="61">
        <v>1.2</v>
      </c>
      <c r="K359" s="22">
        <v>8.2100000000000009</v>
      </c>
      <c r="L359" s="61">
        <v>7.53</v>
      </c>
      <c r="M359" s="62">
        <v>25.1</v>
      </c>
      <c r="N359" s="63">
        <v>25.8</v>
      </c>
      <c r="O359" s="49">
        <v>35.4</v>
      </c>
      <c r="P359" s="1199">
        <v>33.799999999999997</v>
      </c>
      <c r="Q359" s="49">
        <v>72.7</v>
      </c>
      <c r="R359" s="1199">
        <v>76</v>
      </c>
      <c r="S359" s="49">
        <v>52.1</v>
      </c>
      <c r="T359" s="1199">
        <v>55.3</v>
      </c>
      <c r="U359" s="49">
        <v>20.6</v>
      </c>
      <c r="V359" s="1199">
        <v>20.7</v>
      </c>
      <c r="W359" s="62">
        <v>24.1</v>
      </c>
      <c r="X359" s="63">
        <v>26.6</v>
      </c>
      <c r="Y359" s="67">
        <v>160</v>
      </c>
      <c r="Z359" s="68">
        <v>171</v>
      </c>
      <c r="AA359" s="797">
        <v>0.13</v>
      </c>
      <c r="AB359" s="798">
        <v>0</v>
      </c>
      <c r="AC359" s="608">
        <v>1071</v>
      </c>
      <c r="AD359" s="616">
        <v>46</v>
      </c>
      <c r="AE359" s="297"/>
      <c r="AF359" s="296"/>
      <c r="AG359" s="6" t="s">
        <v>362</v>
      </c>
      <c r="AH359" s="17" t="s">
        <v>23</v>
      </c>
      <c r="AI359" s="612">
        <v>20.6</v>
      </c>
      <c r="AJ359" s="613">
        <v>20.7</v>
      </c>
      <c r="AK359" s="35" t="s">
        <v>35</v>
      </c>
      <c r="AL359" s="96"/>
    </row>
    <row r="360" spans="1:38" x14ac:dyDescent="0.15">
      <c r="A360" s="1769"/>
      <c r="B360" s="429">
        <v>44603</v>
      </c>
      <c r="C360" s="1607" t="str">
        <f t="shared" si="40"/>
        <v>(金)</v>
      </c>
      <c r="D360" s="627" t="s">
        <v>566</v>
      </c>
      <c r="E360" s="1493">
        <v>3.5</v>
      </c>
      <c r="F360" s="58">
        <v>2.8</v>
      </c>
      <c r="G360" s="22">
        <v>5.9</v>
      </c>
      <c r="H360" s="63">
        <v>5.9</v>
      </c>
      <c r="I360" s="62">
        <v>3.9</v>
      </c>
      <c r="J360" s="61">
        <v>1.9</v>
      </c>
      <c r="K360" s="22">
        <v>7.73</v>
      </c>
      <c r="L360" s="61">
        <v>7.8</v>
      </c>
      <c r="M360" s="62">
        <v>25</v>
      </c>
      <c r="N360" s="63">
        <v>24.8</v>
      </c>
      <c r="O360" s="49" t="s">
        <v>35</v>
      </c>
      <c r="P360" s="1199" t="s">
        <v>35</v>
      </c>
      <c r="Q360" s="49" t="s">
        <v>35</v>
      </c>
      <c r="R360" s="1199" t="s">
        <v>35</v>
      </c>
      <c r="S360" s="49" t="s">
        <v>35</v>
      </c>
      <c r="T360" s="1199" t="s">
        <v>35</v>
      </c>
      <c r="U360" s="49" t="s">
        <v>35</v>
      </c>
      <c r="V360" s="1199" t="s">
        <v>35</v>
      </c>
      <c r="W360" s="62" t="s">
        <v>35</v>
      </c>
      <c r="X360" s="63" t="s">
        <v>35</v>
      </c>
      <c r="Y360" s="67" t="s">
        <v>35</v>
      </c>
      <c r="Z360" s="68" t="s">
        <v>35</v>
      </c>
      <c r="AA360" s="797" t="s">
        <v>35</v>
      </c>
      <c r="AB360" s="798" t="s">
        <v>35</v>
      </c>
      <c r="AC360" s="608">
        <v>903</v>
      </c>
      <c r="AD360" s="616">
        <v>54</v>
      </c>
      <c r="AE360" s="297"/>
      <c r="AF360" s="296"/>
      <c r="AG360" s="6" t="s">
        <v>381</v>
      </c>
      <c r="AH360" s="17" t="s">
        <v>23</v>
      </c>
      <c r="AI360" s="36">
        <v>24.1</v>
      </c>
      <c r="AJ360" s="37">
        <v>26.6</v>
      </c>
      <c r="AK360" s="38" t="s">
        <v>35</v>
      </c>
      <c r="AL360" s="94"/>
    </row>
    <row r="361" spans="1:38" x14ac:dyDescent="0.15">
      <c r="A361" s="1769"/>
      <c r="B361" s="429">
        <v>44604</v>
      </c>
      <c r="C361" s="1607" t="str">
        <f t="shared" si="40"/>
        <v>(土)</v>
      </c>
      <c r="D361" s="627" t="s">
        <v>566</v>
      </c>
      <c r="E361" s="1493" t="s">
        <v>35</v>
      </c>
      <c r="F361" s="58">
        <v>3.9</v>
      </c>
      <c r="G361" s="22">
        <v>6</v>
      </c>
      <c r="H361" s="63">
        <v>5.8</v>
      </c>
      <c r="I361" s="62">
        <v>4.3</v>
      </c>
      <c r="J361" s="61">
        <v>1.6</v>
      </c>
      <c r="K361" s="22">
        <v>7.51</v>
      </c>
      <c r="L361" s="61">
        <v>7.55</v>
      </c>
      <c r="M361" s="62">
        <v>24</v>
      </c>
      <c r="N361" s="63">
        <v>24.2</v>
      </c>
      <c r="O361" s="49" t="s">
        <v>35</v>
      </c>
      <c r="P361" s="1199" t="s">
        <v>35</v>
      </c>
      <c r="Q361" s="49" t="s">
        <v>35</v>
      </c>
      <c r="R361" s="1199" t="s">
        <v>35</v>
      </c>
      <c r="S361" s="49" t="s">
        <v>35</v>
      </c>
      <c r="T361" s="1199" t="s">
        <v>35</v>
      </c>
      <c r="U361" s="49" t="s">
        <v>35</v>
      </c>
      <c r="V361" s="1199" t="s">
        <v>35</v>
      </c>
      <c r="W361" s="62" t="s">
        <v>35</v>
      </c>
      <c r="X361" s="63" t="s">
        <v>35</v>
      </c>
      <c r="Y361" s="67" t="s">
        <v>35</v>
      </c>
      <c r="Z361" s="68" t="s">
        <v>35</v>
      </c>
      <c r="AA361" s="797" t="s">
        <v>35</v>
      </c>
      <c r="AB361" s="798" t="s">
        <v>35</v>
      </c>
      <c r="AC361" s="608">
        <v>717</v>
      </c>
      <c r="AD361" s="616">
        <v>50</v>
      </c>
      <c r="AE361" s="297"/>
      <c r="AF361" s="296"/>
      <c r="AG361" s="6" t="s">
        <v>382</v>
      </c>
      <c r="AH361" s="17" t="s">
        <v>23</v>
      </c>
      <c r="AI361" s="47">
        <v>160</v>
      </c>
      <c r="AJ361" s="48">
        <v>171</v>
      </c>
      <c r="AK361" s="24" t="s">
        <v>35</v>
      </c>
      <c r="AL361" s="25"/>
    </row>
    <row r="362" spans="1:38" x14ac:dyDescent="0.15">
      <c r="A362" s="1769"/>
      <c r="B362" s="429">
        <v>44605</v>
      </c>
      <c r="C362" s="1607" t="str">
        <f t="shared" si="40"/>
        <v>(日)</v>
      </c>
      <c r="D362" s="627" t="s">
        <v>522</v>
      </c>
      <c r="E362" s="1493">
        <v>20</v>
      </c>
      <c r="F362" s="58">
        <v>3.1</v>
      </c>
      <c r="G362" s="22">
        <v>6.2</v>
      </c>
      <c r="H362" s="63">
        <v>6.6</v>
      </c>
      <c r="I362" s="62">
        <v>4.3</v>
      </c>
      <c r="J362" s="61">
        <v>1.7</v>
      </c>
      <c r="K362" s="22">
        <v>7.55</v>
      </c>
      <c r="L362" s="61">
        <v>7.47</v>
      </c>
      <c r="M362" s="62">
        <v>24.6</v>
      </c>
      <c r="N362" s="63">
        <v>24.8</v>
      </c>
      <c r="O362" s="49" t="s">
        <v>35</v>
      </c>
      <c r="P362" s="1199" t="s">
        <v>35</v>
      </c>
      <c r="Q362" s="49" t="s">
        <v>35</v>
      </c>
      <c r="R362" s="1199" t="s">
        <v>35</v>
      </c>
      <c r="S362" s="49" t="s">
        <v>35</v>
      </c>
      <c r="T362" s="1199" t="s">
        <v>35</v>
      </c>
      <c r="U362" s="49" t="s">
        <v>35</v>
      </c>
      <c r="V362" s="1199" t="s">
        <v>35</v>
      </c>
      <c r="W362" s="62" t="s">
        <v>35</v>
      </c>
      <c r="X362" s="63" t="s">
        <v>35</v>
      </c>
      <c r="Y362" s="67" t="s">
        <v>35</v>
      </c>
      <c r="Z362" s="68" t="s">
        <v>35</v>
      </c>
      <c r="AA362" s="797" t="s">
        <v>35</v>
      </c>
      <c r="AB362" s="798" t="s">
        <v>35</v>
      </c>
      <c r="AC362" s="608">
        <v>540</v>
      </c>
      <c r="AD362" s="616">
        <v>38</v>
      </c>
      <c r="AE362" s="297"/>
      <c r="AF362" s="296"/>
      <c r="AG362" s="6" t="s">
        <v>383</v>
      </c>
      <c r="AH362" s="17" t="s">
        <v>23</v>
      </c>
      <c r="AI362" s="39">
        <v>0.13</v>
      </c>
      <c r="AJ362" s="1504">
        <v>0</v>
      </c>
      <c r="AK362" s="41" t="s">
        <v>35</v>
      </c>
      <c r="AL362" s="95"/>
    </row>
    <row r="363" spans="1:38" x14ac:dyDescent="0.15">
      <c r="A363" s="1769"/>
      <c r="B363" s="429">
        <v>44606</v>
      </c>
      <c r="C363" s="1607" t="str">
        <f t="shared" si="40"/>
        <v>(月)</v>
      </c>
      <c r="D363" s="627" t="s">
        <v>522</v>
      </c>
      <c r="E363" s="1493">
        <v>2</v>
      </c>
      <c r="F363" s="58">
        <v>2.9</v>
      </c>
      <c r="G363" s="22">
        <v>6.1</v>
      </c>
      <c r="H363" s="63">
        <v>6.4</v>
      </c>
      <c r="I363" s="62">
        <v>4.9000000000000004</v>
      </c>
      <c r="J363" s="61">
        <v>1.7</v>
      </c>
      <c r="K363" s="22">
        <v>7.62</v>
      </c>
      <c r="L363" s="61">
        <v>7.45</v>
      </c>
      <c r="M363" s="62">
        <v>23.2</v>
      </c>
      <c r="N363" s="63">
        <v>24.8</v>
      </c>
      <c r="O363" s="49" t="s">
        <v>35</v>
      </c>
      <c r="P363" s="1199">
        <v>35.1</v>
      </c>
      <c r="Q363" s="49" t="s">
        <v>35</v>
      </c>
      <c r="R363" s="1199">
        <v>72.099999999999994</v>
      </c>
      <c r="S363" s="49" t="s">
        <v>35</v>
      </c>
      <c r="T363" s="1199" t="s">
        <v>35</v>
      </c>
      <c r="U363" s="49" t="s">
        <v>35</v>
      </c>
      <c r="V363" s="1199" t="s">
        <v>35</v>
      </c>
      <c r="W363" s="62" t="s">
        <v>35</v>
      </c>
      <c r="X363" s="63">
        <v>24.5</v>
      </c>
      <c r="Y363" s="67" t="s">
        <v>35</v>
      </c>
      <c r="Z363" s="68">
        <v>163</v>
      </c>
      <c r="AA363" s="797" t="s">
        <v>35</v>
      </c>
      <c r="AB363" s="798">
        <v>7.0000000000000007E-2</v>
      </c>
      <c r="AC363" s="608">
        <v>1068</v>
      </c>
      <c r="AD363" s="616">
        <v>39</v>
      </c>
      <c r="AE363" s="297"/>
      <c r="AF363" s="296"/>
      <c r="AG363" s="6" t="s">
        <v>24</v>
      </c>
      <c r="AH363" s="17" t="s">
        <v>23</v>
      </c>
      <c r="AI363" s="22">
        <v>3.8</v>
      </c>
      <c r="AJ363" s="46">
        <v>4.2</v>
      </c>
      <c r="AK363" s="134" t="s">
        <v>35</v>
      </c>
      <c r="AL363" s="95"/>
    </row>
    <row r="364" spans="1:38" x14ac:dyDescent="0.15">
      <c r="A364" s="1769"/>
      <c r="B364" s="429">
        <v>44607</v>
      </c>
      <c r="C364" s="1607" t="str">
        <f t="shared" si="40"/>
        <v>(火)</v>
      </c>
      <c r="D364" s="627" t="s">
        <v>566</v>
      </c>
      <c r="E364" s="1493" t="s">
        <v>35</v>
      </c>
      <c r="F364" s="58">
        <v>5.0999999999999996</v>
      </c>
      <c r="G364" s="22">
        <v>6.6</v>
      </c>
      <c r="H364" s="63">
        <v>6.7</v>
      </c>
      <c r="I364" s="62">
        <v>4.9000000000000004</v>
      </c>
      <c r="J364" s="61">
        <v>1.5</v>
      </c>
      <c r="K364" s="22">
        <v>7.54</v>
      </c>
      <c r="L364" s="61">
        <v>7.4</v>
      </c>
      <c r="M364" s="62">
        <v>22.4</v>
      </c>
      <c r="N364" s="63">
        <v>23.4</v>
      </c>
      <c r="O364" s="49" t="s">
        <v>35</v>
      </c>
      <c r="P364" s="1199">
        <v>31.9</v>
      </c>
      <c r="Q364" s="49" t="s">
        <v>35</v>
      </c>
      <c r="R364" s="1199">
        <v>68.3</v>
      </c>
      <c r="S364" s="49" t="s">
        <v>35</v>
      </c>
      <c r="T364" s="1199" t="s">
        <v>35</v>
      </c>
      <c r="U364" s="49" t="s">
        <v>35</v>
      </c>
      <c r="V364" s="1199" t="s">
        <v>35</v>
      </c>
      <c r="W364" s="62" t="s">
        <v>35</v>
      </c>
      <c r="X364" s="63">
        <v>23.7</v>
      </c>
      <c r="Y364" s="67" t="s">
        <v>35</v>
      </c>
      <c r="Z364" s="68">
        <v>150</v>
      </c>
      <c r="AA364" s="797" t="s">
        <v>35</v>
      </c>
      <c r="AB364" s="798">
        <v>0.05</v>
      </c>
      <c r="AC364" s="608">
        <v>864</v>
      </c>
      <c r="AD364" s="616">
        <v>44</v>
      </c>
      <c r="AE364" s="297"/>
      <c r="AF364" s="296"/>
      <c r="AG364" s="6" t="s">
        <v>25</v>
      </c>
      <c r="AH364" s="17" t="s">
        <v>23</v>
      </c>
      <c r="AI364" s="22">
        <v>1.7</v>
      </c>
      <c r="AJ364" s="46">
        <v>1.8</v>
      </c>
      <c r="AK364" s="35" t="s">
        <v>35</v>
      </c>
      <c r="AL364" s="95"/>
    </row>
    <row r="365" spans="1:38" x14ac:dyDescent="0.15">
      <c r="A365" s="1769"/>
      <c r="B365" s="429">
        <v>44608</v>
      </c>
      <c r="C365" s="1607" t="str">
        <f t="shared" si="40"/>
        <v>(水)</v>
      </c>
      <c r="D365" s="627" t="s">
        <v>566</v>
      </c>
      <c r="E365" s="1493" t="s">
        <v>35</v>
      </c>
      <c r="F365" s="58">
        <v>6.8</v>
      </c>
      <c r="G365" s="22">
        <v>7.3</v>
      </c>
      <c r="H365" s="63">
        <v>7.4</v>
      </c>
      <c r="I365" s="62">
        <v>4.7</v>
      </c>
      <c r="J365" s="61">
        <v>1.6</v>
      </c>
      <c r="K365" s="22">
        <v>7.55</v>
      </c>
      <c r="L365" s="61">
        <v>7.44</v>
      </c>
      <c r="M365" s="62">
        <v>24</v>
      </c>
      <c r="N365" s="63">
        <v>23.6</v>
      </c>
      <c r="O365" s="49" t="s">
        <v>35</v>
      </c>
      <c r="P365" s="1199">
        <v>35</v>
      </c>
      <c r="Q365" s="49" t="s">
        <v>35</v>
      </c>
      <c r="R365" s="1199">
        <v>70.099999999999994</v>
      </c>
      <c r="S365" s="49" t="s">
        <v>35</v>
      </c>
      <c r="T365" s="1199" t="s">
        <v>35</v>
      </c>
      <c r="U365" s="49" t="s">
        <v>35</v>
      </c>
      <c r="V365" s="1199" t="s">
        <v>35</v>
      </c>
      <c r="W365" s="62" t="s">
        <v>35</v>
      </c>
      <c r="X365" s="63">
        <v>23.6</v>
      </c>
      <c r="Y365" s="67" t="s">
        <v>35</v>
      </c>
      <c r="Z365" s="68">
        <v>158</v>
      </c>
      <c r="AA365" s="797" t="s">
        <v>35</v>
      </c>
      <c r="AB365" s="798">
        <v>7.0000000000000007E-2</v>
      </c>
      <c r="AC365" s="608">
        <v>1044</v>
      </c>
      <c r="AD365" s="616">
        <v>37</v>
      </c>
      <c r="AE365" s="297"/>
      <c r="AF365" s="296"/>
      <c r="AG365" s="6" t="s">
        <v>384</v>
      </c>
      <c r="AH365" s="17" t="s">
        <v>23</v>
      </c>
      <c r="AI365" s="22">
        <v>12.5</v>
      </c>
      <c r="AJ365" s="46">
        <v>12.8</v>
      </c>
      <c r="AK365" s="35" t="s">
        <v>35</v>
      </c>
      <c r="AL365" s="95"/>
    </row>
    <row r="366" spans="1:38" x14ac:dyDescent="0.15">
      <c r="A366" s="1769"/>
      <c r="B366" s="429">
        <v>44609</v>
      </c>
      <c r="C366" s="1607" t="str">
        <f t="shared" si="40"/>
        <v>(木)</v>
      </c>
      <c r="D366" s="627" t="s">
        <v>566</v>
      </c>
      <c r="E366" s="1493" t="s">
        <v>35</v>
      </c>
      <c r="F366" s="58">
        <v>5.6</v>
      </c>
      <c r="G366" s="22">
        <v>6.9</v>
      </c>
      <c r="H366" s="63">
        <v>7.4</v>
      </c>
      <c r="I366" s="62">
        <v>6.7</v>
      </c>
      <c r="J366" s="61">
        <v>2.2999999999999998</v>
      </c>
      <c r="K366" s="22">
        <v>7.65</v>
      </c>
      <c r="L366" s="61">
        <v>7.48</v>
      </c>
      <c r="M366" s="62">
        <v>23.4</v>
      </c>
      <c r="N366" s="63">
        <v>23.8</v>
      </c>
      <c r="O366" s="49" t="s">
        <v>35</v>
      </c>
      <c r="P366" s="1199">
        <v>37</v>
      </c>
      <c r="Q366" s="49" t="s">
        <v>35</v>
      </c>
      <c r="R366" s="1199">
        <v>71.099999999999994</v>
      </c>
      <c r="S366" s="49" t="s">
        <v>35</v>
      </c>
      <c r="T366" s="1199" t="s">
        <v>35</v>
      </c>
      <c r="U366" s="49" t="s">
        <v>35</v>
      </c>
      <c r="V366" s="1199" t="s">
        <v>35</v>
      </c>
      <c r="W366" s="62" t="s">
        <v>35</v>
      </c>
      <c r="X366" s="63">
        <v>23.1</v>
      </c>
      <c r="Y366" s="67" t="s">
        <v>35</v>
      </c>
      <c r="Z366" s="68">
        <v>160</v>
      </c>
      <c r="AA366" s="797" t="s">
        <v>35</v>
      </c>
      <c r="AB366" s="798">
        <v>0.08</v>
      </c>
      <c r="AC366" s="608">
        <v>1044</v>
      </c>
      <c r="AD366" s="616">
        <v>33</v>
      </c>
      <c r="AE366" s="297"/>
      <c r="AF366" s="296"/>
      <c r="AG366" s="6" t="s">
        <v>385</v>
      </c>
      <c r="AH366" s="17" t="s">
        <v>23</v>
      </c>
      <c r="AI366" s="23">
        <v>2.1999999999999999E-2</v>
      </c>
      <c r="AJ366" s="43">
        <v>2.1999999999999999E-2</v>
      </c>
      <c r="AK366" s="45" t="s">
        <v>35</v>
      </c>
      <c r="AL366" s="97"/>
    </row>
    <row r="367" spans="1:38" x14ac:dyDescent="0.15">
      <c r="A367" s="1769"/>
      <c r="B367" s="429">
        <v>44610</v>
      </c>
      <c r="C367" s="1607" t="str">
        <f t="shared" si="40"/>
        <v>(金)</v>
      </c>
      <c r="D367" s="627" t="s">
        <v>566</v>
      </c>
      <c r="E367" s="1493" t="s">
        <v>35</v>
      </c>
      <c r="F367" s="58">
        <v>6.5</v>
      </c>
      <c r="G367" s="22">
        <v>6.9</v>
      </c>
      <c r="H367" s="63">
        <v>7.1</v>
      </c>
      <c r="I367" s="62">
        <v>5.5</v>
      </c>
      <c r="J367" s="61">
        <v>1.9</v>
      </c>
      <c r="K367" s="22">
        <v>7.83</v>
      </c>
      <c r="L367" s="61">
        <v>7.61</v>
      </c>
      <c r="M367" s="62">
        <v>24</v>
      </c>
      <c r="N367" s="63">
        <v>23.7</v>
      </c>
      <c r="O367" s="49" t="s">
        <v>35</v>
      </c>
      <c r="P367" s="1199">
        <v>35.5</v>
      </c>
      <c r="Q367" s="49" t="s">
        <v>35</v>
      </c>
      <c r="R367" s="1199">
        <v>70.8</v>
      </c>
      <c r="S367" s="49" t="s">
        <v>35</v>
      </c>
      <c r="T367" s="1199" t="s">
        <v>35</v>
      </c>
      <c r="U367" s="49" t="s">
        <v>35</v>
      </c>
      <c r="V367" s="1199" t="s">
        <v>35</v>
      </c>
      <c r="W367" s="62" t="s">
        <v>35</v>
      </c>
      <c r="X367" s="63">
        <v>23.5</v>
      </c>
      <c r="Y367" s="67" t="s">
        <v>35</v>
      </c>
      <c r="Z367" s="68">
        <v>150</v>
      </c>
      <c r="AA367" s="797" t="s">
        <v>35</v>
      </c>
      <c r="AB367" s="798">
        <v>7.0000000000000007E-2</v>
      </c>
      <c r="AC367" s="608">
        <v>1258</v>
      </c>
      <c r="AD367" s="616">
        <v>29</v>
      </c>
      <c r="AE367" s="297"/>
      <c r="AF367" s="296"/>
      <c r="AG367" s="6" t="s">
        <v>26</v>
      </c>
      <c r="AH367" s="17" t="s">
        <v>23</v>
      </c>
      <c r="AI367" s="23">
        <v>0.02</v>
      </c>
      <c r="AJ367" s="43">
        <v>0</v>
      </c>
      <c r="AK367" s="41" t="s">
        <v>35</v>
      </c>
      <c r="AL367" s="95"/>
    </row>
    <row r="368" spans="1:38" x14ac:dyDescent="0.15">
      <c r="A368" s="1769"/>
      <c r="B368" s="429">
        <v>44611</v>
      </c>
      <c r="C368" s="1607" t="str">
        <f t="shared" si="40"/>
        <v>(土)</v>
      </c>
      <c r="D368" s="627" t="s">
        <v>522</v>
      </c>
      <c r="E368" s="1493">
        <v>6</v>
      </c>
      <c r="F368" s="58">
        <v>2.9</v>
      </c>
      <c r="G368" s="22">
        <v>7.3</v>
      </c>
      <c r="H368" s="63">
        <v>7.2</v>
      </c>
      <c r="I368" s="62">
        <v>6.8</v>
      </c>
      <c r="J368" s="61">
        <v>1.3</v>
      </c>
      <c r="K368" s="22">
        <v>8.07</v>
      </c>
      <c r="L368" s="61">
        <v>7.6</v>
      </c>
      <c r="M368" s="62">
        <v>25</v>
      </c>
      <c r="N368" s="63">
        <v>24.9</v>
      </c>
      <c r="O368" s="49" t="s">
        <v>35</v>
      </c>
      <c r="P368" s="1199" t="s">
        <v>35</v>
      </c>
      <c r="Q368" s="49" t="s">
        <v>35</v>
      </c>
      <c r="R368" s="1199" t="s">
        <v>35</v>
      </c>
      <c r="S368" s="49" t="s">
        <v>35</v>
      </c>
      <c r="T368" s="1199" t="s">
        <v>35</v>
      </c>
      <c r="U368" s="49" t="s">
        <v>35</v>
      </c>
      <c r="V368" s="1199" t="s">
        <v>35</v>
      </c>
      <c r="W368" s="62" t="s">
        <v>35</v>
      </c>
      <c r="X368" s="63" t="s">
        <v>35</v>
      </c>
      <c r="Y368" s="67" t="s">
        <v>35</v>
      </c>
      <c r="Z368" s="68" t="s">
        <v>35</v>
      </c>
      <c r="AA368" s="797" t="s">
        <v>35</v>
      </c>
      <c r="AB368" s="798" t="s">
        <v>35</v>
      </c>
      <c r="AC368" s="608">
        <v>1565</v>
      </c>
      <c r="AD368" s="616">
        <v>30</v>
      </c>
      <c r="AE368" s="297"/>
      <c r="AF368" s="296"/>
      <c r="AG368" s="6" t="s">
        <v>91</v>
      </c>
      <c r="AH368" s="17" t="s">
        <v>23</v>
      </c>
      <c r="AI368" s="23">
        <v>2.37</v>
      </c>
      <c r="AJ368" s="43">
        <v>2.34</v>
      </c>
      <c r="AK368" s="41" t="s">
        <v>35</v>
      </c>
      <c r="AL368" s="95"/>
    </row>
    <row r="369" spans="1:38" x14ac:dyDescent="0.15">
      <c r="A369" s="1769"/>
      <c r="B369" s="429">
        <v>44612</v>
      </c>
      <c r="C369" s="1607" t="str">
        <f t="shared" si="40"/>
        <v>(日)</v>
      </c>
      <c r="D369" s="754" t="s">
        <v>522</v>
      </c>
      <c r="E369" s="1498">
        <v>7.5</v>
      </c>
      <c r="F369" s="169">
        <v>6</v>
      </c>
      <c r="G369" s="170">
        <v>7.4</v>
      </c>
      <c r="H369" s="172">
        <v>7.6</v>
      </c>
      <c r="I369" s="171">
        <v>7.1</v>
      </c>
      <c r="J369" s="167">
        <v>1.2</v>
      </c>
      <c r="K369" s="170">
        <v>8.25</v>
      </c>
      <c r="L369" s="167">
        <v>7.56</v>
      </c>
      <c r="M369" s="171">
        <v>25.4</v>
      </c>
      <c r="N369" s="172">
        <v>25.7</v>
      </c>
      <c r="O369" s="1206" t="s">
        <v>35</v>
      </c>
      <c r="P369" s="1207" t="s">
        <v>35</v>
      </c>
      <c r="Q369" s="1206" t="s">
        <v>35</v>
      </c>
      <c r="R369" s="1207" t="s">
        <v>35</v>
      </c>
      <c r="S369" s="1206" t="s">
        <v>35</v>
      </c>
      <c r="T369" s="1207" t="s">
        <v>35</v>
      </c>
      <c r="U369" s="1206" t="s">
        <v>35</v>
      </c>
      <c r="V369" s="1207" t="s">
        <v>35</v>
      </c>
      <c r="W369" s="171" t="s">
        <v>35</v>
      </c>
      <c r="X369" s="172" t="s">
        <v>35</v>
      </c>
      <c r="Y369" s="175" t="s">
        <v>35</v>
      </c>
      <c r="Z369" s="176" t="s">
        <v>35</v>
      </c>
      <c r="AA369" s="805" t="s">
        <v>35</v>
      </c>
      <c r="AB369" s="806" t="s">
        <v>35</v>
      </c>
      <c r="AC369" s="755">
        <v>1386</v>
      </c>
      <c r="AD369" s="617">
        <v>35</v>
      </c>
      <c r="AE369" s="297"/>
      <c r="AF369" s="296"/>
      <c r="AG369" s="6" t="s">
        <v>371</v>
      </c>
      <c r="AH369" s="17" t="s">
        <v>23</v>
      </c>
      <c r="AI369" s="23">
        <v>6.2E-2</v>
      </c>
      <c r="AJ369" s="43">
        <v>6.0999999999999999E-2</v>
      </c>
      <c r="AK369" s="45" t="s">
        <v>35</v>
      </c>
      <c r="AL369" s="97"/>
    </row>
    <row r="370" spans="1:38" x14ac:dyDescent="0.15">
      <c r="A370" s="1769"/>
      <c r="B370" s="429">
        <v>44613</v>
      </c>
      <c r="C370" s="1607" t="str">
        <f t="shared" si="40"/>
        <v>(月)</v>
      </c>
      <c r="D370" s="754" t="s">
        <v>566</v>
      </c>
      <c r="E370" s="1498" t="s">
        <v>35</v>
      </c>
      <c r="F370" s="169">
        <v>4.7</v>
      </c>
      <c r="G370" s="170">
        <v>7.1</v>
      </c>
      <c r="H370" s="172">
        <v>7.4</v>
      </c>
      <c r="I370" s="171">
        <v>7.7</v>
      </c>
      <c r="J370" s="167">
        <v>1.9</v>
      </c>
      <c r="K370" s="170">
        <v>8.3000000000000007</v>
      </c>
      <c r="L370" s="167">
        <v>7.71</v>
      </c>
      <c r="M370" s="171">
        <v>26.5</v>
      </c>
      <c r="N370" s="172">
        <v>26.3</v>
      </c>
      <c r="O370" s="1206" t="s">
        <v>35</v>
      </c>
      <c r="P370" s="1207">
        <v>39.200000000000003</v>
      </c>
      <c r="Q370" s="1206" t="s">
        <v>35</v>
      </c>
      <c r="R370" s="1207">
        <v>80.599999999999994</v>
      </c>
      <c r="S370" s="1206" t="s">
        <v>35</v>
      </c>
      <c r="T370" s="1207" t="s">
        <v>35</v>
      </c>
      <c r="U370" s="1206" t="s">
        <v>35</v>
      </c>
      <c r="V370" s="1207" t="s">
        <v>35</v>
      </c>
      <c r="W370" s="171" t="s">
        <v>35</v>
      </c>
      <c r="X370" s="172">
        <v>26.4</v>
      </c>
      <c r="Y370" s="175" t="s">
        <v>35</v>
      </c>
      <c r="Z370" s="176">
        <v>172</v>
      </c>
      <c r="AA370" s="805" t="s">
        <v>35</v>
      </c>
      <c r="AB370" s="806">
        <v>0.04</v>
      </c>
      <c r="AC370" s="755">
        <v>2097</v>
      </c>
      <c r="AD370" s="617">
        <v>35</v>
      </c>
      <c r="AE370" s="334"/>
      <c r="AF370" s="296"/>
      <c r="AG370" s="6" t="s">
        <v>386</v>
      </c>
      <c r="AH370" s="17" t="s">
        <v>23</v>
      </c>
      <c r="AI370" s="610" t="s">
        <v>590</v>
      </c>
      <c r="AJ370" s="611" t="s">
        <v>590</v>
      </c>
      <c r="AK370" s="41" t="s">
        <v>35</v>
      </c>
      <c r="AL370" s="95"/>
    </row>
    <row r="371" spans="1:38" ht="13.5" customHeight="1" x14ac:dyDescent="0.15">
      <c r="A371" s="1769"/>
      <c r="B371" s="429">
        <v>44614</v>
      </c>
      <c r="C371" s="1607" t="str">
        <f t="shared" si="40"/>
        <v>(火)</v>
      </c>
      <c r="D371" s="627" t="s">
        <v>566</v>
      </c>
      <c r="E371" s="1493" t="s">
        <v>35</v>
      </c>
      <c r="F371" s="58">
        <v>5.4</v>
      </c>
      <c r="G371" s="22">
        <v>6.8</v>
      </c>
      <c r="H371" s="63">
        <v>7.1</v>
      </c>
      <c r="I371" s="62">
        <v>7.2</v>
      </c>
      <c r="J371" s="61">
        <v>1.4</v>
      </c>
      <c r="K371" s="22">
        <v>8.2100000000000009</v>
      </c>
      <c r="L371" s="61">
        <v>7.42</v>
      </c>
      <c r="M371" s="62">
        <v>27.7</v>
      </c>
      <c r="N371" s="63">
        <v>27.6</v>
      </c>
      <c r="O371" s="49" t="s">
        <v>35</v>
      </c>
      <c r="P371" s="1199">
        <v>40.6</v>
      </c>
      <c r="Q371" s="49" t="s">
        <v>35</v>
      </c>
      <c r="R371" s="1199">
        <v>83.6</v>
      </c>
      <c r="S371" s="49" t="s">
        <v>35</v>
      </c>
      <c r="T371" s="1199" t="s">
        <v>35</v>
      </c>
      <c r="U371" s="49" t="s">
        <v>35</v>
      </c>
      <c r="V371" s="1199" t="s">
        <v>35</v>
      </c>
      <c r="W371" s="62" t="s">
        <v>35</v>
      </c>
      <c r="X371" s="63">
        <v>28.4</v>
      </c>
      <c r="Y371" s="67" t="s">
        <v>35</v>
      </c>
      <c r="Z371" s="68">
        <v>173</v>
      </c>
      <c r="AA371" s="797" t="s">
        <v>35</v>
      </c>
      <c r="AB371" s="798">
        <v>0.03</v>
      </c>
      <c r="AC371" s="756">
        <v>2430</v>
      </c>
      <c r="AD371" s="757">
        <v>34</v>
      </c>
      <c r="AE371" s="289"/>
      <c r="AF371" s="296"/>
      <c r="AG371" s="6" t="s">
        <v>92</v>
      </c>
      <c r="AH371" s="17" t="s">
        <v>23</v>
      </c>
      <c r="AI371" s="22">
        <v>37.799999999999997</v>
      </c>
      <c r="AJ371" s="46">
        <v>36.799999999999997</v>
      </c>
      <c r="AK371" s="35" t="s">
        <v>35</v>
      </c>
      <c r="AL371" s="96"/>
    </row>
    <row r="372" spans="1:38" x14ac:dyDescent="0.15">
      <c r="A372" s="1769"/>
      <c r="B372" s="429">
        <v>44615</v>
      </c>
      <c r="C372" s="1607" t="str">
        <f t="shared" si="40"/>
        <v>(水)</v>
      </c>
      <c r="D372" s="627" t="s">
        <v>566</v>
      </c>
      <c r="E372" s="1493" t="s">
        <v>35</v>
      </c>
      <c r="F372" s="58">
        <v>4.8</v>
      </c>
      <c r="G372" s="22">
        <v>6.8</v>
      </c>
      <c r="H372" s="63">
        <v>7.2</v>
      </c>
      <c r="I372" s="62">
        <v>8.4</v>
      </c>
      <c r="J372" s="61">
        <v>1.1000000000000001</v>
      </c>
      <c r="K372" s="22">
        <v>8.61</v>
      </c>
      <c r="L372" s="61">
        <v>7.47</v>
      </c>
      <c r="M372" s="62">
        <v>27.8</v>
      </c>
      <c r="N372" s="63">
        <v>28.6</v>
      </c>
      <c r="O372" s="49" t="s">
        <v>35</v>
      </c>
      <c r="P372" s="1199" t="s">
        <v>35</v>
      </c>
      <c r="Q372" s="49" t="s">
        <v>35</v>
      </c>
      <c r="R372" s="1199" t="s">
        <v>35</v>
      </c>
      <c r="S372" s="49" t="s">
        <v>35</v>
      </c>
      <c r="T372" s="1199" t="s">
        <v>35</v>
      </c>
      <c r="U372" s="49" t="s">
        <v>35</v>
      </c>
      <c r="V372" s="1199" t="s">
        <v>35</v>
      </c>
      <c r="W372" s="62" t="s">
        <v>35</v>
      </c>
      <c r="X372" s="63" t="s">
        <v>35</v>
      </c>
      <c r="Y372" s="67" t="s">
        <v>35</v>
      </c>
      <c r="Z372" s="68" t="s">
        <v>35</v>
      </c>
      <c r="AA372" s="797" t="s">
        <v>35</v>
      </c>
      <c r="AB372" s="798" t="s">
        <v>35</v>
      </c>
      <c r="AC372" s="756">
        <v>3140</v>
      </c>
      <c r="AD372" s="758">
        <v>30</v>
      </c>
      <c r="AE372" s="289"/>
      <c r="AF372" s="296"/>
      <c r="AG372" s="6" t="s">
        <v>27</v>
      </c>
      <c r="AH372" s="17" t="s">
        <v>23</v>
      </c>
      <c r="AI372" s="22">
        <v>21.2</v>
      </c>
      <c r="AJ372" s="46">
        <v>20.7</v>
      </c>
      <c r="AK372" s="35" t="s">
        <v>35</v>
      </c>
      <c r="AL372" s="96"/>
    </row>
    <row r="373" spans="1:38" x14ac:dyDescent="0.15">
      <c r="A373" s="1769"/>
      <c r="B373" s="429">
        <v>44616</v>
      </c>
      <c r="C373" s="1607" t="str">
        <f t="shared" si="40"/>
        <v>(木)</v>
      </c>
      <c r="D373" s="627" t="s">
        <v>566</v>
      </c>
      <c r="E373" s="1493" t="s">
        <v>35</v>
      </c>
      <c r="F373" s="58">
        <v>4.7</v>
      </c>
      <c r="G373" s="22">
        <v>6.8</v>
      </c>
      <c r="H373" s="63">
        <v>7.1</v>
      </c>
      <c r="I373" s="62">
        <v>9</v>
      </c>
      <c r="J373" s="61">
        <v>1</v>
      </c>
      <c r="K373" s="22">
        <v>8.4499999999999993</v>
      </c>
      <c r="L373" s="61">
        <v>7.48</v>
      </c>
      <c r="M373" s="62">
        <v>28.6</v>
      </c>
      <c r="N373" s="63">
        <v>29</v>
      </c>
      <c r="O373" s="49" t="s">
        <v>35</v>
      </c>
      <c r="P373" s="1199">
        <v>42.8</v>
      </c>
      <c r="Q373" s="49" t="s">
        <v>35</v>
      </c>
      <c r="R373" s="1199">
        <v>87.1</v>
      </c>
      <c r="S373" s="49" t="s">
        <v>35</v>
      </c>
      <c r="T373" s="1199" t="s">
        <v>35</v>
      </c>
      <c r="U373" s="49" t="s">
        <v>35</v>
      </c>
      <c r="V373" s="1199" t="s">
        <v>35</v>
      </c>
      <c r="W373" s="62" t="s">
        <v>35</v>
      </c>
      <c r="X373" s="63">
        <v>31.2</v>
      </c>
      <c r="Y373" s="67" t="s">
        <v>35</v>
      </c>
      <c r="Z373" s="68">
        <v>188</v>
      </c>
      <c r="AA373" s="797" t="s">
        <v>35</v>
      </c>
      <c r="AB373" s="798">
        <v>0</v>
      </c>
      <c r="AC373" s="756">
        <v>3132</v>
      </c>
      <c r="AD373" s="758">
        <v>32</v>
      </c>
      <c r="AE373" s="289"/>
      <c r="AF373" s="296"/>
      <c r="AG373" s="6" t="s">
        <v>374</v>
      </c>
      <c r="AH373" s="17" t="s">
        <v>379</v>
      </c>
      <c r="AI373" s="22">
        <v>5.5</v>
      </c>
      <c r="AJ373" s="46">
        <v>5.0999999999999996</v>
      </c>
      <c r="AK373" s="42" t="s">
        <v>35</v>
      </c>
      <c r="AL373" s="98"/>
    </row>
    <row r="374" spans="1:38" x14ac:dyDescent="0.15">
      <c r="A374" s="1769"/>
      <c r="B374" s="429">
        <v>44617</v>
      </c>
      <c r="C374" s="1607" t="str">
        <f t="shared" si="40"/>
        <v>(金)</v>
      </c>
      <c r="D374" s="627" t="s">
        <v>566</v>
      </c>
      <c r="E374" s="1493" t="s">
        <v>35</v>
      </c>
      <c r="F374" s="58">
        <v>8.1999999999999993</v>
      </c>
      <c r="G374" s="22">
        <v>6.7</v>
      </c>
      <c r="H374" s="63">
        <v>6.9</v>
      </c>
      <c r="I374" s="62">
        <v>7.2</v>
      </c>
      <c r="J374" s="61">
        <v>1</v>
      </c>
      <c r="K374" s="22">
        <v>8.2100000000000009</v>
      </c>
      <c r="L374" s="61">
        <v>7.48</v>
      </c>
      <c r="M374" s="62">
        <v>27.5</v>
      </c>
      <c r="N374" s="63">
        <v>28.2</v>
      </c>
      <c r="O374" s="49" t="s">
        <v>35</v>
      </c>
      <c r="P374" s="1199">
        <v>42.8</v>
      </c>
      <c r="Q374" s="49" t="s">
        <v>35</v>
      </c>
      <c r="R374" s="1199">
        <v>84.6</v>
      </c>
      <c r="S374" s="49" t="s">
        <v>35</v>
      </c>
      <c r="T374" s="1199" t="s">
        <v>35</v>
      </c>
      <c r="U374" s="49" t="s">
        <v>35</v>
      </c>
      <c r="V374" s="1199" t="s">
        <v>35</v>
      </c>
      <c r="W374" s="62" t="s">
        <v>35</v>
      </c>
      <c r="X374" s="63">
        <v>32.4</v>
      </c>
      <c r="Y374" s="67" t="s">
        <v>35</v>
      </c>
      <c r="Z374" s="68">
        <v>182</v>
      </c>
      <c r="AA374" s="797" t="s">
        <v>35</v>
      </c>
      <c r="AB374" s="798">
        <v>0</v>
      </c>
      <c r="AC374" s="756">
        <v>2855</v>
      </c>
      <c r="AD374" s="758">
        <v>30</v>
      </c>
      <c r="AE374" s="289"/>
      <c r="AF374" s="296"/>
      <c r="AG374" s="6" t="s">
        <v>387</v>
      </c>
      <c r="AH374" s="17" t="s">
        <v>23</v>
      </c>
      <c r="AI374" s="49">
        <v>3.9</v>
      </c>
      <c r="AJ374" s="50">
        <v>4.2</v>
      </c>
      <c r="AK374" s="42" t="s">
        <v>35</v>
      </c>
      <c r="AL374" s="98"/>
    </row>
    <row r="375" spans="1:38" x14ac:dyDescent="0.15">
      <c r="A375" s="1769"/>
      <c r="B375" s="429">
        <v>44618</v>
      </c>
      <c r="C375" s="1607" t="str">
        <f t="shared" si="40"/>
        <v>(土)</v>
      </c>
      <c r="D375" s="627" t="s">
        <v>566</v>
      </c>
      <c r="E375" s="1493" t="s">
        <v>35</v>
      </c>
      <c r="F375" s="58">
        <v>8.1</v>
      </c>
      <c r="G375" s="22">
        <v>7.2</v>
      </c>
      <c r="H375" s="63">
        <v>7.3</v>
      </c>
      <c r="I375" s="62">
        <v>9</v>
      </c>
      <c r="J375" s="61">
        <v>1.5</v>
      </c>
      <c r="K375" s="22">
        <v>8.82</v>
      </c>
      <c r="L375" s="61">
        <v>7.55</v>
      </c>
      <c r="M375" s="62">
        <v>26.9</v>
      </c>
      <c r="N375" s="63">
        <v>27.9</v>
      </c>
      <c r="O375" s="49" t="s">
        <v>35</v>
      </c>
      <c r="P375" s="1199" t="s">
        <v>35</v>
      </c>
      <c r="Q375" s="49" t="s">
        <v>35</v>
      </c>
      <c r="R375" s="1199" t="s">
        <v>35</v>
      </c>
      <c r="S375" s="49" t="s">
        <v>35</v>
      </c>
      <c r="T375" s="1199" t="s">
        <v>35</v>
      </c>
      <c r="U375" s="49" t="s">
        <v>35</v>
      </c>
      <c r="V375" s="1199" t="s">
        <v>35</v>
      </c>
      <c r="W375" s="62" t="s">
        <v>35</v>
      </c>
      <c r="X375" s="63" t="s">
        <v>35</v>
      </c>
      <c r="Y375" s="67" t="s">
        <v>35</v>
      </c>
      <c r="Z375" s="68" t="s">
        <v>35</v>
      </c>
      <c r="AA375" s="797" t="s">
        <v>35</v>
      </c>
      <c r="AB375" s="798" t="s">
        <v>35</v>
      </c>
      <c r="AC375" s="756">
        <v>2717</v>
      </c>
      <c r="AD375" s="758">
        <v>29</v>
      </c>
      <c r="AE375" s="289"/>
      <c r="AF375" s="296"/>
      <c r="AG375" s="18"/>
      <c r="AH375" s="8"/>
      <c r="AI375" s="19"/>
      <c r="AJ375" s="7"/>
      <c r="AK375" s="7"/>
      <c r="AL375" s="8"/>
    </row>
    <row r="376" spans="1:38" x14ac:dyDescent="0.15">
      <c r="A376" s="1769"/>
      <c r="B376" s="429">
        <v>44619</v>
      </c>
      <c r="C376" s="1607" t="str">
        <f t="shared" si="40"/>
        <v>(日)</v>
      </c>
      <c r="D376" s="627" t="s">
        <v>566</v>
      </c>
      <c r="E376" s="1493" t="s">
        <v>35</v>
      </c>
      <c r="F376" s="58">
        <v>9.6</v>
      </c>
      <c r="G376" s="22">
        <v>7.9</v>
      </c>
      <c r="H376" s="63">
        <v>8.1</v>
      </c>
      <c r="I376" s="62">
        <v>9</v>
      </c>
      <c r="J376" s="61">
        <v>1.7</v>
      </c>
      <c r="K376" s="22">
        <v>8.94</v>
      </c>
      <c r="L376" s="61">
        <v>7.62</v>
      </c>
      <c r="M376" s="62">
        <v>27.2</v>
      </c>
      <c r="N376" s="63">
        <v>28.3</v>
      </c>
      <c r="O376" s="49" t="s">
        <v>35</v>
      </c>
      <c r="P376" s="1199" t="s">
        <v>35</v>
      </c>
      <c r="Q376" s="49" t="s">
        <v>35</v>
      </c>
      <c r="R376" s="1199" t="s">
        <v>35</v>
      </c>
      <c r="S376" s="49" t="s">
        <v>35</v>
      </c>
      <c r="T376" s="1199" t="s">
        <v>35</v>
      </c>
      <c r="U376" s="49" t="s">
        <v>35</v>
      </c>
      <c r="V376" s="1199" t="s">
        <v>35</v>
      </c>
      <c r="W376" s="62" t="s">
        <v>35</v>
      </c>
      <c r="X376" s="63" t="s">
        <v>35</v>
      </c>
      <c r="Y376" s="67" t="s">
        <v>35</v>
      </c>
      <c r="Z376" s="68" t="s">
        <v>35</v>
      </c>
      <c r="AA376" s="797" t="s">
        <v>35</v>
      </c>
      <c r="AB376" s="798" t="s">
        <v>35</v>
      </c>
      <c r="AC376" s="756">
        <v>3239</v>
      </c>
      <c r="AD376" s="758">
        <v>30</v>
      </c>
      <c r="AE376" s="289"/>
      <c r="AF376" s="296"/>
      <c r="AG376" s="18"/>
      <c r="AH376" s="8"/>
      <c r="AI376" s="19"/>
      <c r="AJ376" s="7"/>
      <c r="AK376" s="7"/>
      <c r="AL376" s="8"/>
    </row>
    <row r="377" spans="1:38" x14ac:dyDescent="0.15">
      <c r="A377" s="1769"/>
      <c r="B377" s="1464">
        <v>44620</v>
      </c>
      <c r="C377" s="1607" t="str">
        <f t="shared" si="40"/>
        <v>(月)</v>
      </c>
      <c r="D377" s="754" t="s">
        <v>566</v>
      </c>
      <c r="E377" s="1498" t="s">
        <v>35</v>
      </c>
      <c r="F377" s="169">
        <v>10.199999999999999</v>
      </c>
      <c r="G377" s="170">
        <v>8.1</v>
      </c>
      <c r="H377" s="172">
        <v>8.4</v>
      </c>
      <c r="I377" s="171">
        <v>9.1999999999999993</v>
      </c>
      <c r="J377" s="167">
        <v>1.5</v>
      </c>
      <c r="K377" s="170">
        <v>8.6199999999999992</v>
      </c>
      <c r="L377" s="167">
        <v>7.52</v>
      </c>
      <c r="M377" s="171">
        <v>28.3</v>
      </c>
      <c r="N377" s="172">
        <v>29</v>
      </c>
      <c r="O377" s="1206" t="s">
        <v>35</v>
      </c>
      <c r="P377" s="1207">
        <v>40.799999999999997</v>
      </c>
      <c r="Q377" s="1206" t="s">
        <v>35</v>
      </c>
      <c r="R377" s="1207">
        <v>86.8</v>
      </c>
      <c r="S377" s="1206" t="s">
        <v>35</v>
      </c>
      <c r="T377" s="1207" t="s">
        <v>35</v>
      </c>
      <c r="U377" s="1206" t="s">
        <v>35</v>
      </c>
      <c r="V377" s="1207" t="s">
        <v>35</v>
      </c>
      <c r="W377" s="171" t="s">
        <v>35</v>
      </c>
      <c r="X377" s="172">
        <v>30.2</v>
      </c>
      <c r="Y377" s="175" t="s">
        <v>35</v>
      </c>
      <c r="Z377" s="176">
        <v>192</v>
      </c>
      <c r="AA377" s="805" t="s">
        <v>35</v>
      </c>
      <c r="AB377" s="806">
        <v>0</v>
      </c>
      <c r="AC377" s="789">
        <v>3442</v>
      </c>
      <c r="AD377" s="1465">
        <v>32</v>
      </c>
      <c r="AE377" s="289"/>
      <c r="AF377" s="296"/>
      <c r="AG377" s="570"/>
      <c r="AH377" s="571"/>
      <c r="AI377" s="580"/>
      <c r="AJ377" s="572"/>
      <c r="AK377" s="572"/>
      <c r="AL377" s="571"/>
    </row>
    <row r="378" spans="1:38" x14ac:dyDescent="0.15">
      <c r="A378" s="1769"/>
      <c r="B378" s="1743" t="s">
        <v>388</v>
      </c>
      <c r="C378" s="1744"/>
      <c r="D378" s="374"/>
      <c r="E378" s="1494">
        <f>MAX(E350:E377)</f>
        <v>20.5</v>
      </c>
      <c r="F378" s="335">
        <f t="shared" ref="F378:AD378" si="41">IF(COUNT(F350:F377)=0,"",MAX(F350:F377))</f>
        <v>10.199999999999999</v>
      </c>
      <c r="G378" s="336">
        <f t="shared" si="41"/>
        <v>8.1</v>
      </c>
      <c r="H378" s="337">
        <f t="shared" si="41"/>
        <v>8.4</v>
      </c>
      <c r="I378" s="338">
        <f t="shared" si="41"/>
        <v>9.1999999999999993</v>
      </c>
      <c r="J378" s="339">
        <f t="shared" si="41"/>
        <v>2.2999999999999998</v>
      </c>
      <c r="K378" s="336">
        <f t="shared" si="41"/>
        <v>8.94</v>
      </c>
      <c r="L378" s="337">
        <f t="shared" si="41"/>
        <v>7.8</v>
      </c>
      <c r="M378" s="338">
        <f t="shared" si="41"/>
        <v>28.6</v>
      </c>
      <c r="N378" s="339">
        <f t="shared" si="41"/>
        <v>29</v>
      </c>
      <c r="O378" s="1200">
        <f t="shared" si="41"/>
        <v>35.4</v>
      </c>
      <c r="P378" s="1208">
        <f t="shared" si="41"/>
        <v>42.8</v>
      </c>
      <c r="Q378" s="1200">
        <f t="shared" si="41"/>
        <v>72.7</v>
      </c>
      <c r="R378" s="1208">
        <f t="shared" si="41"/>
        <v>87.1</v>
      </c>
      <c r="S378" s="1200">
        <f t="shared" si="41"/>
        <v>52.1</v>
      </c>
      <c r="T378" s="1208">
        <f t="shared" si="41"/>
        <v>55.3</v>
      </c>
      <c r="U378" s="1200">
        <f t="shared" si="41"/>
        <v>20.6</v>
      </c>
      <c r="V378" s="1208">
        <f t="shared" si="41"/>
        <v>20.7</v>
      </c>
      <c r="W378" s="338">
        <f t="shared" si="41"/>
        <v>24.1</v>
      </c>
      <c r="X378" s="540">
        <f t="shared" si="41"/>
        <v>32.4</v>
      </c>
      <c r="Y378" s="596">
        <f t="shared" si="41"/>
        <v>160</v>
      </c>
      <c r="Z378" s="597">
        <f t="shared" si="41"/>
        <v>192</v>
      </c>
      <c r="AA378" s="799">
        <f t="shared" si="41"/>
        <v>0.13</v>
      </c>
      <c r="AB378" s="800">
        <f t="shared" si="41"/>
        <v>0.08</v>
      </c>
      <c r="AC378" s="596">
        <f t="shared" si="41"/>
        <v>3442</v>
      </c>
      <c r="AD378" s="538">
        <f t="shared" si="41"/>
        <v>54</v>
      </c>
      <c r="AE378" s="1466"/>
      <c r="AF378" s="330"/>
      <c r="AG378" s="384" t="s">
        <v>376</v>
      </c>
      <c r="AH378" s="1461" t="s">
        <v>35</v>
      </c>
      <c r="AI378" s="1461" t="s">
        <v>35</v>
      </c>
      <c r="AJ378" s="1461" t="s">
        <v>35</v>
      </c>
      <c r="AK378" s="1461" t="s">
        <v>35</v>
      </c>
      <c r="AL378" s="1462" t="s">
        <v>35</v>
      </c>
    </row>
    <row r="379" spans="1:38" x14ac:dyDescent="0.15">
      <c r="A379" s="1769"/>
      <c r="B379" s="1735" t="s">
        <v>389</v>
      </c>
      <c r="C379" s="1736"/>
      <c r="D379" s="376"/>
      <c r="E379" s="1503"/>
      <c r="F379" s="340">
        <f t="shared" ref="F379:AD379" si="42">IF(COUNT(F350:F377)=0,"",MIN(F350:F377))</f>
        <v>2.1</v>
      </c>
      <c r="G379" s="341">
        <f t="shared" si="42"/>
        <v>5.5</v>
      </c>
      <c r="H379" s="342">
        <f t="shared" si="42"/>
        <v>5.8</v>
      </c>
      <c r="I379" s="343">
        <f t="shared" si="42"/>
        <v>3.9</v>
      </c>
      <c r="J379" s="344">
        <f t="shared" si="42"/>
        <v>1</v>
      </c>
      <c r="K379" s="341">
        <f t="shared" si="42"/>
        <v>7.51</v>
      </c>
      <c r="L379" s="342">
        <f t="shared" si="42"/>
        <v>7.4</v>
      </c>
      <c r="M379" s="343">
        <f t="shared" si="42"/>
        <v>22.4</v>
      </c>
      <c r="N379" s="344">
        <f t="shared" si="42"/>
        <v>23.4</v>
      </c>
      <c r="O379" s="1202">
        <f t="shared" si="42"/>
        <v>35.4</v>
      </c>
      <c r="P379" s="1209">
        <f t="shared" si="42"/>
        <v>31.9</v>
      </c>
      <c r="Q379" s="1202">
        <f t="shared" si="42"/>
        <v>72.7</v>
      </c>
      <c r="R379" s="1209">
        <f t="shared" si="42"/>
        <v>68.3</v>
      </c>
      <c r="S379" s="1202">
        <f t="shared" si="42"/>
        <v>52.1</v>
      </c>
      <c r="T379" s="1209">
        <f t="shared" si="42"/>
        <v>55.3</v>
      </c>
      <c r="U379" s="1202">
        <f t="shared" si="42"/>
        <v>20.6</v>
      </c>
      <c r="V379" s="1209">
        <f t="shared" si="42"/>
        <v>20.7</v>
      </c>
      <c r="W379" s="343">
        <f t="shared" si="42"/>
        <v>24.1</v>
      </c>
      <c r="X379" s="653">
        <f t="shared" si="42"/>
        <v>23.1</v>
      </c>
      <c r="Y379" s="600">
        <f t="shared" si="42"/>
        <v>160</v>
      </c>
      <c r="Z379" s="601">
        <f t="shared" si="42"/>
        <v>150</v>
      </c>
      <c r="AA379" s="801">
        <f t="shared" si="42"/>
        <v>0.13</v>
      </c>
      <c r="AB379" s="802">
        <f t="shared" si="42"/>
        <v>0</v>
      </c>
      <c r="AC379" s="1653"/>
      <c r="AD379" s="539">
        <f t="shared" si="42"/>
        <v>29</v>
      </c>
      <c r="AE379" s="289"/>
      <c r="AF379" s="296"/>
      <c r="AG379" s="10" t="s">
        <v>35</v>
      </c>
      <c r="AH379" s="2" t="s">
        <v>35</v>
      </c>
      <c r="AI379" s="2" t="s">
        <v>35</v>
      </c>
      <c r="AJ379" s="2" t="s">
        <v>35</v>
      </c>
      <c r="AK379" s="2" t="s">
        <v>35</v>
      </c>
      <c r="AL379" s="99" t="s">
        <v>35</v>
      </c>
    </row>
    <row r="380" spans="1:38" x14ac:dyDescent="0.15">
      <c r="A380" s="1769"/>
      <c r="B380" s="1735" t="s">
        <v>390</v>
      </c>
      <c r="C380" s="1736"/>
      <c r="D380" s="378"/>
      <c r="E380" s="1496"/>
      <c r="F380" s="541">
        <f t="shared" ref="F380:AD380" si="43">IF(COUNT(F350:F377)=0,"",AVERAGE(F350:F377))</f>
        <v>5.1678571428571427</v>
      </c>
      <c r="G380" s="542">
        <f t="shared" si="43"/>
        <v>6.6464285714285714</v>
      </c>
      <c r="H380" s="543">
        <f t="shared" si="43"/>
        <v>6.8464285714285724</v>
      </c>
      <c r="I380" s="544">
        <f t="shared" si="43"/>
        <v>6.0642857142857141</v>
      </c>
      <c r="J380" s="545">
        <f t="shared" si="43"/>
        <v>1.5678571428571428</v>
      </c>
      <c r="K380" s="542">
        <f t="shared" si="43"/>
        <v>8.0846428571428586</v>
      </c>
      <c r="L380" s="543">
        <f t="shared" si="43"/>
        <v>7.5560714285714292</v>
      </c>
      <c r="M380" s="544">
        <f t="shared" si="43"/>
        <v>25.778571428571428</v>
      </c>
      <c r="N380" s="545">
        <f t="shared" si="43"/>
        <v>26.303571428571427</v>
      </c>
      <c r="O380" s="1210">
        <f t="shared" si="43"/>
        <v>35.4</v>
      </c>
      <c r="P380" s="1211">
        <f t="shared" si="43"/>
        <v>36.894444444444431</v>
      </c>
      <c r="Q380" s="1210">
        <f t="shared" si="43"/>
        <v>72.7</v>
      </c>
      <c r="R380" s="1211">
        <f t="shared" si="43"/>
        <v>78.561111111111089</v>
      </c>
      <c r="S380" s="1210">
        <f t="shared" si="43"/>
        <v>52.1</v>
      </c>
      <c r="T380" s="1211">
        <f t="shared" si="43"/>
        <v>55.3</v>
      </c>
      <c r="U380" s="1210">
        <f t="shared" si="43"/>
        <v>20.6</v>
      </c>
      <c r="V380" s="1211">
        <f t="shared" si="43"/>
        <v>20.7</v>
      </c>
      <c r="W380" s="1255">
        <f t="shared" si="43"/>
        <v>24.1</v>
      </c>
      <c r="X380" s="653">
        <f t="shared" si="43"/>
        <v>26.572222222222219</v>
      </c>
      <c r="Y380" s="600">
        <f t="shared" si="43"/>
        <v>160</v>
      </c>
      <c r="Z380" s="601">
        <f t="shared" si="43"/>
        <v>170.72222222222223</v>
      </c>
      <c r="AA380" s="801">
        <f t="shared" si="43"/>
        <v>0.13</v>
      </c>
      <c r="AB380" s="802">
        <f t="shared" si="43"/>
        <v>3.6666666666666674E-2</v>
      </c>
      <c r="AC380" s="1654"/>
      <c r="AD380" s="546">
        <f t="shared" si="43"/>
        <v>38.214285714285715</v>
      </c>
      <c r="AE380" s="289"/>
      <c r="AF380" s="296"/>
      <c r="AG380" s="10" t="s">
        <v>35</v>
      </c>
      <c r="AH380" s="2" t="s">
        <v>35</v>
      </c>
      <c r="AI380" s="2" t="s">
        <v>35</v>
      </c>
      <c r="AJ380" s="2" t="s">
        <v>35</v>
      </c>
      <c r="AK380" s="2" t="s">
        <v>35</v>
      </c>
      <c r="AL380" s="99" t="s">
        <v>35</v>
      </c>
    </row>
    <row r="381" spans="1:38" x14ac:dyDescent="0.15">
      <c r="A381" s="1770"/>
      <c r="B381" s="1737" t="s">
        <v>391</v>
      </c>
      <c r="C381" s="1738"/>
      <c r="D381" s="558"/>
      <c r="E381" s="1497">
        <f>SUM(E350:E377)</f>
        <v>59.5</v>
      </c>
      <c r="F381" s="563"/>
      <c r="G381" s="563"/>
      <c r="H381" s="562"/>
      <c r="I381" s="563"/>
      <c r="J381" s="562"/>
      <c r="K381" s="1242"/>
      <c r="L381" s="1242"/>
      <c r="M381" s="1247"/>
      <c r="N381" s="1246"/>
      <c r="O381" s="1205"/>
      <c r="P381" s="1205"/>
      <c r="Q381" s="1223"/>
      <c r="R381" s="1222"/>
      <c r="S381" s="1205"/>
      <c r="T381" s="1205"/>
      <c r="U381" s="1223"/>
      <c r="V381" s="1222"/>
      <c r="W381" s="1258"/>
      <c r="X381" s="1259"/>
      <c r="Y381" s="592"/>
      <c r="Z381" s="592"/>
      <c r="AA381" s="809"/>
      <c r="AB381" s="804"/>
      <c r="AC381" s="595">
        <f>SUM(AC350:AC377)</f>
        <v>48779</v>
      </c>
      <c r="AD381" s="1646"/>
      <c r="AE381" s="289"/>
      <c r="AF381" s="296"/>
      <c r="AG381" s="10" t="s">
        <v>35</v>
      </c>
      <c r="AH381" s="2" t="s">
        <v>35</v>
      </c>
      <c r="AI381" s="2" t="s">
        <v>35</v>
      </c>
      <c r="AJ381" s="2" t="s">
        <v>35</v>
      </c>
      <c r="AK381" s="2" t="s">
        <v>35</v>
      </c>
      <c r="AL381" s="99" t="s">
        <v>35</v>
      </c>
    </row>
    <row r="382" spans="1:38" ht="13.5" customHeight="1" x14ac:dyDescent="0.15">
      <c r="A382" s="1745" t="s">
        <v>538</v>
      </c>
      <c r="B382" s="429">
        <v>44621</v>
      </c>
      <c r="C382" s="856" t="str">
        <f>IF(B382="","",IF(WEEKDAY(B382)=1,"(日)",IF(WEEKDAY(B382)=2,"(月)",IF(WEEKDAY(B382)=3,"(火)",IF(WEEKDAY(B382)=4,"(水)",IF(WEEKDAY(B382)=5,"(木)",IF(WEEKDAY(B382)=6,"(金)","(土)")))))))</f>
        <v>(火)</v>
      </c>
      <c r="D382" s="70" t="s">
        <v>522</v>
      </c>
      <c r="E382" s="1493" t="s">
        <v>35</v>
      </c>
      <c r="F382" s="58">
        <v>9</v>
      </c>
      <c r="G382" s="22">
        <v>8.8000000000000007</v>
      </c>
      <c r="H382" s="61">
        <v>8.8000000000000007</v>
      </c>
      <c r="I382" s="62">
        <v>10.3</v>
      </c>
      <c r="J382" s="63">
        <v>2.2000000000000002</v>
      </c>
      <c r="K382" s="22">
        <v>8.75</v>
      </c>
      <c r="L382" s="61">
        <v>7.57</v>
      </c>
      <c r="M382" s="62">
        <v>28.5</v>
      </c>
      <c r="N382" s="63">
        <v>29.1</v>
      </c>
      <c r="O382" s="49" t="s">
        <v>35</v>
      </c>
      <c r="P382" s="1199">
        <v>41.3</v>
      </c>
      <c r="Q382" s="49" t="s">
        <v>35</v>
      </c>
      <c r="R382" s="1199">
        <v>88.8</v>
      </c>
      <c r="S382" s="49" t="s">
        <v>35</v>
      </c>
      <c r="T382" s="1199" t="s">
        <v>35</v>
      </c>
      <c r="U382" s="49" t="s">
        <v>35</v>
      </c>
      <c r="V382" s="1199" t="s">
        <v>35</v>
      </c>
      <c r="W382" s="62" t="s">
        <v>35</v>
      </c>
      <c r="X382" s="63">
        <v>33.200000000000003</v>
      </c>
      <c r="Y382" s="67" t="s">
        <v>35</v>
      </c>
      <c r="Z382" s="68">
        <v>202</v>
      </c>
      <c r="AA382" s="797" t="s">
        <v>35</v>
      </c>
      <c r="AB382" s="798">
        <v>0</v>
      </c>
      <c r="AC382" s="304">
        <v>3282</v>
      </c>
      <c r="AD382" s="302">
        <v>31</v>
      </c>
      <c r="AE382" s="289"/>
      <c r="AF382" s="296"/>
      <c r="AG382" s="208">
        <v>44630</v>
      </c>
      <c r="AH382" s="128" t="s">
        <v>551</v>
      </c>
      <c r="AI382" s="129">
        <v>9.4</v>
      </c>
      <c r="AJ382" s="130" t="s">
        <v>20</v>
      </c>
      <c r="AK382" s="131"/>
      <c r="AL382" s="132"/>
    </row>
    <row r="383" spans="1:38" x14ac:dyDescent="0.15">
      <c r="A383" s="1769"/>
      <c r="B383" s="429">
        <v>44622</v>
      </c>
      <c r="C383" s="1607" t="str">
        <f>IF(B383="","",IF(WEEKDAY(B383)=1,"(日)",IF(WEEKDAY(B383)=2,"(月)",IF(WEEKDAY(B383)=3,"(火)",IF(WEEKDAY(B383)=4,"(水)",IF(WEEKDAY(B383)=5,"(木)",IF(WEEKDAY(B383)=6,"(金)","(土)")))))))</f>
        <v>(水)</v>
      </c>
      <c r="D383" s="70" t="s">
        <v>566</v>
      </c>
      <c r="E383" s="1493" t="s">
        <v>35</v>
      </c>
      <c r="F383" s="58">
        <v>12.8</v>
      </c>
      <c r="G383" s="22">
        <v>9.3000000000000007</v>
      </c>
      <c r="H383" s="61">
        <v>9.1999999999999993</v>
      </c>
      <c r="I383" s="62">
        <v>10.1</v>
      </c>
      <c r="J383" s="63">
        <v>2.7</v>
      </c>
      <c r="K383" s="22">
        <v>8.9700000000000006</v>
      </c>
      <c r="L383" s="61">
        <v>7.71</v>
      </c>
      <c r="M383" s="62">
        <v>28.1</v>
      </c>
      <c r="N383" s="63">
        <v>29</v>
      </c>
      <c r="O383" s="49" t="s">
        <v>35</v>
      </c>
      <c r="P383" s="1199">
        <v>41.9</v>
      </c>
      <c r="Q383" s="49" t="s">
        <v>35</v>
      </c>
      <c r="R383" s="1199">
        <v>88.2</v>
      </c>
      <c r="S383" s="49" t="s">
        <v>35</v>
      </c>
      <c r="T383" s="1199" t="s">
        <v>35</v>
      </c>
      <c r="U383" s="49" t="s">
        <v>35</v>
      </c>
      <c r="V383" s="1199" t="s">
        <v>35</v>
      </c>
      <c r="W383" s="62" t="s">
        <v>35</v>
      </c>
      <c r="X383" s="63">
        <v>34.299999999999997</v>
      </c>
      <c r="Y383" s="67" t="s">
        <v>35</v>
      </c>
      <c r="Z383" s="68">
        <v>200</v>
      </c>
      <c r="AA383" s="797" t="s">
        <v>35</v>
      </c>
      <c r="AB383" s="798">
        <v>0</v>
      </c>
      <c r="AC383" s="304">
        <v>4148</v>
      </c>
      <c r="AD383" s="301">
        <v>29</v>
      </c>
      <c r="AE383" s="289"/>
      <c r="AF383" s="296"/>
      <c r="AG383" s="11" t="s">
        <v>489</v>
      </c>
      <c r="AH383" s="12" t="s">
        <v>490</v>
      </c>
      <c r="AI383" s="13" t="s">
        <v>491</v>
      </c>
      <c r="AJ383" s="14" t="s">
        <v>492</v>
      </c>
      <c r="AK383" s="15" t="s">
        <v>35</v>
      </c>
      <c r="AL383" s="92"/>
    </row>
    <row r="384" spans="1:38" x14ac:dyDescent="0.15">
      <c r="A384" s="1769"/>
      <c r="B384" s="429">
        <v>44623</v>
      </c>
      <c r="C384" s="1607" t="str">
        <f t="shared" ref="C384:C412" si="44">IF(B384="","",IF(WEEKDAY(B384)=1,"(日)",IF(WEEKDAY(B384)=2,"(月)",IF(WEEKDAY(B384)=3,"(火)",IF(WEEKDAY(B384)=4,"(水)",IF(WEEKDAY(B384)=5,"(木)",IF(WEEKDAY(B384)=6,"(金)","(土)")))))))</f>
        <v>(木)</v>
      </c>
      <c r="D384" s="70" t="s">
        <v>566</v>
      </c>
      <c r="E384" s="1493" t="s">
        <v>35</v>
      </c>
      <c r="F384" s="58">
        <v>8.9</v>
      </c>
      <c r="G384" s="22">
        <v>10</v>
      </c>
      <c r="H384" s="61">
        <v>9.9</v>
      </c>
      <c r="I384" s="62">
        <v>9.9</v>
      </c>
      <c r="J384" s="63">
        <v>2.5</v>
      </c>
      <c r="K384" s="22">
        <v>8.8800000000000008</v>
      </c>
      <c r="L384" s="61">
        <v>7.65</v>
      </c>
      <c r="M384" s="62">
        <v>28.6</v>
      </c>
      <c r="N384" s="63">
        <v>29.6</v>
      </c>
      <c r="O384" s="49" t="s">
        <v>35</v>
      </c>
      <c r="P384" s="1199">
        <v>42</v>
      </c>
      <c r="Q384" s="49" t="s">
        <v>35</v>
      </c>
      <c r="R384" s="1199">
        <v>89.3</v>
      </c>
      <c r="S384" s="49" t="s">
        <v>35</v>
      </c>
      <c r="T384" s="1199" t="s">
        <v>35</v>
      </c>
      <c r="U384" s="49" t="s">
        <v>35</v>
      </c>
      <c r="V384" s="1199" t="s">
        <v>35</v>
      </c>
      <c r="W384" s="62" t="s">
        <v>35</v>
      </c>
      <c r="X384" s="63">
        <v>35</v>
      </c>
      <c r="Y384" s="67" t="s">
        <v>35</v>
      </c>
      <c r="Z384" s="68">
        <v>208</v>
      </c>
      <c r="AA384" s="797" t="s">
        <v>35</v>
      </c>
      <c r="AB384" s="798">
        <v>0.03</v>
      </c>
      <c r="AC384" s="304">
        <v>3780</v>
      </c>
      <c r="AD384" s="301">
        <v>28</v>
      </c>
      <c r="AE384" s="289"/>
      <c r="AF384" s="296"/>
      <c r="AG384" s="5" t="s">
        <v>493</v>
      </c>
      <c r="AH384" s="16" t="s">
        <v>20</v>
      </c>
      <c r="AI384" s="30">
        <v>10.6</v>
      </c>
      <c r="AJ384" s="31">
        <v>10.5</v>
      </c>
      <c r="AK384" s="32" t="s">
        <v>35</v>
      </c>
      <c r="AL384" s="93"/>
    </row>
    <row r="385" spans="1:38" x14ac:dyDescent="0.15">
      <c r="A385" s="1769"/>
      <c r="B385" s="429">
        <v>44624</v>
      </c>
      <c r="C385" s="1607" t="str">
        <f t="shared" si="44"/>
        <v>(金)</v>
      </c>
      <c r="D385" s="70" t="s">
        <v>522</v>
      </c>
      <c r="E385" s="1493" t="s">
        <v>35</v>
      </c>
      <c r="F385" s="58">
        <v>6.7</v>
      </c>
      <c r="G385" s="22">
        <v>10.3</v>
      </c>
      <c r="H385" s="61">
        <v>10.4</v>
      </c>
      <c r="I385" s="62">
        <v>9.3000000000000007</v>
      </c>
      <c r="J385" s="63">
        <v>2.5</v>
      </c>
      <c r="K385" s="22">
        <v>8.77</v>
      </c>
      <c r="L385" s="61">
        <v>7.64</v>
      </c>
      <c r="M385" s="62">
        <v>28.3</v>
      </c>
      <c r="N385" s="63">
        <v>29.6</v>
      </c>
      <c r="O385" s="49" t="s">
        <v>35</v>
      </c>
      <c r="P385" s="1199">
        <v>41.2</v>
      </c>
      <c r="Q385" s="49" t="s">
        <v>35</v>
      </c>
      <c r="R385" s="1199">
        <v>88.8</v>
      </c>
      <c r="S385" s="49" t="s">
        <v>35</v>
      </c>
      <c r="T385" s="1199" t="s">
        <v>35</v>
      </c>
      <c r="U385" s="49" t="s">
        <v>35</v>
      </c>
      <c r="V385" s="1199" t="s">
        <v>35</v>
      </c>
      <c r="W385" s="62" t="s">
        <v>35</v>
      </c>
      <c r="X385" s="63">
        <v>32.9</v>
      </c>
      <c r="Y385" s="67" t="s">
        <v>35</v>
      </c>
      <c r="Z385" s="68">
        <v>210</v>
      </c>
      <c r="AA385" s="797" t="s">
        <v>35</v>
      </c>
      <c r="AB385" s="798">
        <v>0</v>
      </c>
      <c r="AC385" s="304">
        <v>3438</v>
      </c>
      <c r="AD385" s="301">
        <v>29</v>
      </c>
      <c r="AE385" s="289"/>
      <c r="AF385" s="296"/>
      <c r="AG385" s="6" t="s">
        <v>494</v>
      </c>
      <c r="AH385" s="17" t="s">
        <v>495</v>
      </c>
      <c r="AI385" s="36">
        <v>10.3</v>
      </c>
      <c r="AJ385" s="37">
        <v>1.8</v>
      </c>
      <c r="AK385" s="38" t="s">
        <v>35</v>
      </c>
      <c r="AL385" s="94"/>
    </row>
    <row r="386" spans="1:38" x14ac:dyDescent="0.15">
      <c r="A386" s="1769"/>
      <c r="B386" s="429">
        <v>44625</v>
      </c>
      <c r="C386" s="1607" t="str">
        <f t="shared" si="44"/>
        <v>(土)</v>
      </c>
      <c r="D386" s="70" t="s">
        <v>566</v>
      </c>
      <c r="E386" s="1493" t="s">
        <v>35</v>
      </c>
      <c r="F386" s="58">
        <v>9.4</v>
      </c>
      <c r="G386" s="22">
        <v>10.8</v>
      </c>
      <c r="H386" s="61">
        <v>10.8</v>
      </c>
      <c r="I386" s="62">
        <v>9.6999999999999993</v>
      </c>
      <c r="J386" s="63">
        <v>2.6</v>
      </c>
      <c r="K386" s="22">
        <v>8.8800000000000008</v>
      </c>
      <c r="L386" s="61">
        <v>7.68</v>
      </c>
      <c r="M386" s="62">
        <v>28.5</v>
      </c>
      <c r="N386" s="63">
        <v>29.7</v>
      </c>
      <c r="O386" s="49" t="s">
        <v>35</v>
      </c>
      <c r="P386" s="1199" t="s">
        <v>35</v>
      </c>
      <c r="Q386" s="49" t="s">
        <v>35</v>
      </c>
      <c r="R386" s="1199" t="s">
        <v>35</v>
      </c>
      <c r="S386" s="49" t="s">
        <v>35</v>
      </c>
      <c r="T386" s="1199" t="s">
        <v>35</v>
      </c>
      <c r="U386" s="49" t="s">
        <v>35</v>
      </c>
      <c r="V386" s="1199" t="s">
        <v>35</v>
      </c>
      <c r="W386" s="62" t="s">
        <v>35</v>
      </c>
      <c r="X386" s="63" t="s">
        <v>35</v>
      </c>
      <c r="Y386" s="67" t="s">
        <v>35</v>
      </c>
      <c r="Z386" s="68" t="s">
        <v>35</v>
      </c>
      <c r="AA386" s="797" t="s">
        <v>35</v>
      </c>
      <c r="AB386" s="798" t="s">
        <v>35</v>
      </c>
      <c r="AC386" s="304">
        <v>3996</v>
      </c>
      <c r="AD386" s="301">
        <v>28</v>
      </c>
      <c r="AE386" s="289"/>
      <c r="AF386" s="296"/>
      <c r="AG386" s="6" t="s">
        <v>21</v>
      </c>
      <c r="AH386" s="17"/>
      <c r="AI386" s="33">
        <v>9.15</v>
      </c>
      <c r="AJ386" s="34">
        <v>7.63</v>
      </c>
      <c r="AK386" s="41" t="s">
        <v>35</v>
      </c>
      <c r="AL386" s="95"/>
    </row>
    <row r="387" spans="1:38" x14ac:dyDescent="0.15">
      <c r="A387" s="1769"/>
      <c r="B387" s="429">
        <v>44626</v>
      </c>
      <c r="C387" s="1607" t="str">
        <f t="shared" si="44"/>
        <v>(日)</v>
      </c>
      <c r="D387" s="70" t="s">
        <v>566</v>
      </c>
      <c r="E387" s="1493" t="s">
        <v>35</v>
      </c>
      <c r="F387" s="58">
        <v>9.1999999999999993</v>
      </c>
      <c r="G387" s="22">
        <v>10.9</v>
      </c>
      <c r="H387" s="61">
        <v>11.1</v>
      </c>
      <c r="I387" s="62">
        <v>9.9</v>
      </c>
      <c r="J387" s="63">
        <v>3</v>
      </c>
      <c r="K387" s="22">
        <v>8.89</v>
      </c>
      <c r="L387" s="61">
        <v>7.81</v>
      </c>
      <c r="M387" s="62">
        <v>28.2</v>
      </c>
      <c r="N387" s="63">
        <v>30</v>
      </c>
      <c r="O387" s="49" t="s">
        <v>35</v>
      </c>
      <c r="P387" s="1199" t="s">
        <v>35</v>
      </c>
      <c r="Q387" s="49" t="s">
        <v>35</v>
      </c>
      <c r="R387" s="1199" t="s">
        <v>35</v>
      </c>
      <c r="S387" s="49" t="s">
        <v>35</v>
      </c>
      <c r="T387" s="1199" t="s">
        <v>35</v>
      </c>
      <c r="U387" s="49" t="s">
        <v>35</v>
      </c>
      <c r="V387" s="1199" t="s">
        <v>35</v>
      </c>
      <c r="W387" s="62" t="s">
        <v>35</v>
      </c>
      <c r="X387" s="63" t="s">
        <v>35</v>
      </c>
      <c r="Y387" s="67" t="s">
        <v>35</v>
      </c>
      <c r="Z387" s="68" t="s">
        <v>35</v>
      </c>
      <c r="AA387" s="797" t="s">
        <v>35</v>
      </c>
      <c r="AB387" s="798" t="s">
        <v>35</v>
      </c>
      <c r="AC387" s="304">
        <v>3491</v>
      </c>
      <c r="AD387" s="301">
        <v>28</v>
      </c>
      <c r="AE387" s="289"/>
      <c r="AF387" s="296"/>
      <c r="AG387" s="6" t="s">
        <v>496</v>
      </c>
      <c r="AH387" s="17" t="s">
        <v>22</v>
      </c>
      <c r="AI387" s="33">
        <v>27.7</v>
      </c>
      <c r="AJ387" s="34">
        <v>28.9</v>
      </c>
      <c r="AK387" s="35" t="s">
        <v>35</v>
      </c>
      <c r="AL387" s="96"/>
    </row>
    <row r="388" spans="1:38" x14ac:dyDescent="0.15">
      <c r="A388" s="1769"/>
      <c r="B388" s="429">
        <v>44627</v>
      </c>
      <c r="C388" s="1607" t="str">
        <f t="shared" si="44"/>
        <v>(月)</v>
      </c>
      <c r="D388" s="70" t="s">
        <v>566</v>
      </c>
      <c r="E388" s="1493" t="s">
        <v>35</v>
      </c>
      <c r="F388" s="58">
        <v>8.6</v>
      </c>
      <c r="G388" s="22">
        <v>10.3</v>
      </c>
      <c r="H388" s="61">
        <v>10.6</v>
      </c>
      <c r="I388" s="62">
        <v>10.8</v>
      </c>
      <c r="J388" s="63">
        <v>2.2999999999999998</v>
      </c>
      <c r="K388" s="22">
        <v>8.9499999999999993</v>
      </c>
      <c r="L388" s="61">
        <v>7.68</v>
      </c>
      <c r="M388" s="62">
        <v>28.6</v>
      </c>
      <c r="N388" s="63">
        <v>29.2</v>
      </c>
      <c r="O388" s="49" t="s">
        <v>35</v>
      </c>
      <c r="P388" s="1199">
        <v>40.6</v>
      </c>
      <c r="Q388" s="49" t="s">
        <v>35</v>
      </c>
      <c r="R388" s="1199">
        <v>85.8</v>
      </c>
      <c r="S388" s="49" t="s">
        <v>35</v>
      </c>
      <c r="T388" s="1199" t="s">
        <v>35</v>
      </c>
      <c r="U388" s="49" t="s">
        <v>35</v>
      </c>
      <c r="V388" s="1199" t="s">
        <v>35</v>
      </c>
      <c r="W388" s="62" t="s">
        <v>35</v>
      </c>
      <c r="X388" s="63">
        <v>32.200000000000003</v>
      </c>
      <c r="Y388" s="67" t="s">
        <v>35</v>
      </c>
      <c r="Z388" s="68">
        <v>206</v>
      </c>
      <c r="AA388" s="797" t="s">
        <v>35</v>
      </c>
      <c r="AB388" s="798">
        <v>0</v>
      </c>
      <c r="AC388" s="304">
        <v>3952</v>
      </c>
      <c r="AD388" s="301">
        <v>26</v>
      </c>
      <c r="AE388" s="289"/>
      <c r="AF388" s="296"/>
      <c r="AG388" s="6" t="s">
        <v>497</v>
      </c>
      <c r="AH388" s="17" t="s">
        <v>23</v>
      </c>
      <c r="AI388" s="612">
        <v>50.1</v>
      </c>
      <c r="AJ388" s="613">
        <v>40.6</v>
      </c>
      <c r="AK388" s="35" t="s">
        <v>35</v>
      </c>
      <c r="AL388" s="96"/>
    </row>
    <row r="389" spans="1:38" x14ac:dyDescent="0.15">
      <c r="A389" s="1769"/>
      <c r="B389" s="429">
        <v>44628</v>
      </c>
      <c r="C389" s="1607" t="str">
        <f t="shared" si="44"/>
        <v>(火)</v>
      </c>
      <c r="D389" s="70" t="s">
        <v>579</v>
      </c>
      <c r="E389" s="1493" t="s">
        <v>35</v>
      </c>
      <c r="F389" s="58">
        <v>5.6</v>
      </c>
      <c r="G389" s="22">
        <v>10.4</v>
      </c>
      <c r="H389" s="61">
        <v>10.6</v>
      </c>
      <c r="I389" s="62">
        <v>12.5</v>
      </c>
      <c r="J389" s="63">
        <v>2.4</v>
      </c>
      <c r="K389" s="22">
        <v>9.1</v>
      </c>
      <c r="L389" s="61">
        <v>7.59</v>
      </c>
      <c r="M389" s="62">
        <v>28.3</v>
      </c>
      <c r="N389" s="63">
        <v>29.2</v>
      </c>
      <c r="O389" s="49" t="s">
        <v>35</v>
      </c>
      <c r="P389" s="1199">
        <v>39.9</v>
      </c>
      <c r="Q389" s="49" t="s">
        <v>35</v>
      </c>
      <c r="R389" s="1199">
        <v>85.8</v>
      </c>
      <c r="S389" s="49" t="s">
        <v>35</v>
      </c>
      <c r="T389" s="1199" t="s">
        <v>35</v>
      </c>
      <c r="U389" s="49" t="s">
        <v>35</v>
      </c>
      <c r="V389" s="1199" t="s">
        <v>35</v>
      </c>
      <c r="W389" s="62" t="s">
        <v>35</v>
      </c>
      <c r="X389" s="63">
        <v>32.799999999999997</v>
      </c>
      <c r="Y389" s="67" t="s">
        <v>35</v>
      </c>
      <c r="Z389" s="68">
        <v>218</v>
      </c>
      <c r="AA389" s="797" t="s">
        <v>35</v>
      </c>
      <c r="AB389" s="798">
        <v>0</v>
      </c>
      <c r="AC389" s="304">
        <v>4537</v>
      </c>
      <c r="AD389" s="301">
        <v>28</v>
      </c>
      <c r="AE389" s="289"/>
      <c r="AF389" s="296"/>
      <c r="AG389" s="6" t="s">
        <v>498</v>
      </c>
      <c r="AH389" s="17" t="s">
        <v>23</v>
      </c>
      <c r="AI389" s="612">
        <v>83.5</v>
      </c>
      <c r="AJ389" s="613">
        <v>85.8</v>
      </c>
      <c r="AK389" s="35" t="s">
        <v>35</v>
      </c>
      <c r="AL389" s="96"/>
    </row>
    <row r="390" spans="1:38" x14ac:dyDescent="0.15">
      <c r="A390" s="1769"/>
      <c r="B390" s="429">
        <v>44629</v>
      </c>
      <c r="C390" s="1607" t="str">
        <f t="shared" si="44"/>
        <v>(水)</v>
      </c>
      <c r="D390" s="70" t="s">
        <v>566</v>
      </c>
      <c r="E390" s="1493" t="s">
        <v>35</v>
      </c>
      <c r="F390" s="58">
        <v>8.6</v>
      </c>
      <c r="G390" s="22">
        <v>10.5</v>
      </c>
      <c r="H390" s="61">
        <v>10.5</v>
      </c>
      <c r="I390" s="62">
        <v>12</v>
      </c>
      <c r="J390" s="63">
        <v>2.5</v>
      </c>
      <c r="K390" s="22">
        <v>9.1300000000000008</v>
      </c>
      <c r="L390" s="61">
        <v>7.72</v>
      </c>
      <c r="M390" s="62">
        <v>27.3</v>
      </c>
      <c r="N390" s="63">
        <v>28.7</v>
      </c>
      <c r="O390" s="49" t="s">
        <v>35</v>
      </c>
      <c r="P390" s="1199">
        <v>40.700000000000003</v>
      </c>
      <c r="Q390" s="49" t="s">
        <v>35</v>
      </c>
      <c r="R390" s="1199">
        <v>84.7</v>
      </c>
      <c r="S390" s="49" t="s">
        <v>35</v>
      </c>
      <c r="T390" s="1199" t="s">
        <v>35</v>
      </c>
      <c r="U390" s="49" t="s">
        <v>35</v>
      </c>
      <c r="V390" s="1199" t="s">
        <v>35</v>
      </c>
      <c r="W390" s="62" t="s">
        <v>35</v>
      </c>
      <c r="X390" s="63">
        <v>31.9</v>
      </c>
      <c r="Y390" s="67" t="s">
        <v>35</v>
      </c>
      <c r="Z390" s="68">
        <v>204</v>
      </c>
      <c r="AA390" s="797" t="s">
        <v>35</v>
      </c>
      <c r="AB390" s="798">
        <v>0</v>
      </c>
      <c r="AC390" s="304">
        <v>4195</v>
      </c>
      <c r="AD390" s="301">
        <v>26</v>
      </c>
      <c r="AE390" s="289"/>
      <c r="AF390" s="296"/>
      <c r="AG390" s="6" t="s">
        <v>499</v>
      </c>
      <c r="AH390" s="17" t="s">
        <v>23</v>
      </c>
      <c r="AI390" s="612">
        <v>61.7</v>
      </c>
      <c r="AJ390" s="613">
        <v>61.6</v>
      </c>
      <c r="AK390" s="35" t="s">
        <v>35</v>
      </c>
      <c r="AL390" s="96"/>
    </row>
    <row r="391" spans="1:38" x14ac:dyDescent="0.15">
      <c r="A391" s="1769"/>
      <c r="B391" s="429">
        <v>44630</v>
      </c>
      <c r="C391" s="1607" t="str">
        <f t="shared" si="44"/>
        <v>(木)</v>
      </c>
      <c r="D391" s="70" t="s">
        <v>566</v>
      </c>
      <c r="E391" s="1493" t="s">
        <v>35</v>
      </c>
      <c r="F391" s="58">
        <v>9.4</v>
      </c>
      <c r="G391" s="22">
        <v>10.6</v>
      </c>
      <c r="H391" s="61">
        <v>10.5</v>
      </c>
      <c r="I391" s="62">
        <v>10.3</v>
      </c>
      <c r="J391" s="63">
        <v>1.8</v>
      </c>
      <c r="K391" s="22">
        <v>9.15</v>
      </c>
      <c r="L391" s="61">
        <v>7.63</v>
      </c>
      <c r="M391" s="62">
        <v>27.7</v>
      </c>
      <c r="N391" s="63">
        <v>28.9</v>
      </c>
      <c r="O391" s="49">
        <v>50.1</v>
      </c>
      <c r="P391" s="1199">
        <v>40.6</v>
      </c>
      <c r="Q391" s="49">
        <v>83.5</v>
      </c>
      <c r="R391" s="1199">
        <v>85.8</v>
      </c>
      <c r="S391" s="49">
        <v>61.7</v>
      </c>
      <c r="T391" s="1199">
        <v>61.6</v>
      </c>
      <c r="U391" s="49">
        <v>21.8</v>
      </c>
      <c r="V391" s="1199">
        <v>24.2</v>
      </c>
      <c r="W391" s="62">
        <v>26.3</v>
      </c>
      <c r="X391" s="63">
        <v>33</v>
      </c>
      <c r="Y391" s="67">
        <v>214</v>
      </c>
      <c r="Z391" s="68">
        <v>210</v>
      </c>
      <c r="AA391" s="797">
        <v>0.49</v>
      </c>
      <c r="AB391" s="798">
        <v>0</v>
      </c>
      <c r="AC391" s="304">
        <v>4849</v>
      </c>
      <c r="AD391" s="301">
        <v>27</v>
      </c>
      <c r="AE391" s="289"/>
      <c r="AF391" s="296"/>
      <c r="AG391" s="6" t="s">
        <v>500</v>
      </c>
      <c r="AH391" s="17" t="s">
        <v>23</v>
      </c>
      <c r="AI391" s="612">
        <v>21.8</v>
      </c>
      <c r="AJ391" s="613">
        <v>24.2</v>
      </c>
      <c r="AK391" s="35" t="s">
        <v>35</v>
      </c>
      <c r="AL391" s="96"/>
    </row>
    <row r="392" spans="1:38" x14ac:dyDescent="0.15">
      <c r="A392" s="1769"/>
      <c r="B392" s="429">
        <v>44631</v>
      </c>
      <c r="C392" s="1607" t="str">
        <f t="shared" si="44"/>
        <v>(金)</v>
      </c>
      <c r="D392" s="70" t="s">
        <v>566</v>
      </c>
      <c r="E392" s="1493" t="s">
        <v>35</v>
      </c>
      <c r="F392" s="58">
        <v>11.1</v>
      </c>
      <c r="G392" s="22">
        <v>10.8</v>
      </c>
      <c r="H392" s="61">
        <v>10.9</v>
      </c>
      <c r="I392" s="62">
        <v>10.7</v>
      </c>
      <c r="J392" s="63">
        <v>1.4</v>
      </c>
      <c r="K392" s="22">
        <v>9.08</v>
      </c>
      <c r="L392" s="61">
        <v>7.59</v>
      </c>
      <c r="M392" s="62">
        <v>27.9</v>
      </c>
      <c r="N392" s="63">
        <v>29.1</v>
      </c>
      <c r="O392" s="49" t="s">
        <v>35</v>
      </c>
      <c r="P392" s="1199">
        <v>41</v>
      </c>
      <c r="Q392" s="49" t="s">
        <v>35</v>
      </c>
      <c r="R392" s="1199">
        <v>86.1</v>
      </c>
      <c r="S392" s="49" t="s">
        <v>35</v>
      </c>
      <c r="T392" s="1199" t="s">
        <v>35</v>
      </c>
      <c r="U392" s="49" t="s">
        <v>35</v>
      </c>
      <c r="V392" s="1199" t="s">
        <v>35</v>
      </c>
      <c r="W392" s="62" t="s">
        <v>35</v>
      </c>
      <c r="X392" s="63">
        <v>33.9</v>
      </c>
      <c r="Y392" s="67" t="s">
        <v>35</v>
      </c>
      <c r="Z392" s="68">
        <v>198</v>
      </c>
      <c r="AA392" s="797" t="s">
        <v>35</v>
      </c>
      <c r="AB392" s="798">
        <v>0</v>
      </c>
      <c r="AC392" s="304">
        <v>4714</v>
      </c>
      <c r="AD392" s="301">
        <v>28</v>
      </c>
      <c r="AE392" s="289"/>
      <c r="AF392" s="296"/>
      <c r="AG392" s="6" t="s">
        <v>501</v>
      </c>
      <c r="AH392" s="17" t="s">
        <v>23</v>
      </c>
      <c r="AI392" s="36">
        <v>26.3</v>
      </c>
      <c r="AJ392" s="37">
        <v>33</v>
      </c>
      <c r="AK392" s="38" t="s">
        <v>35</v>
      </c>
      <c r="AL392" s="94"/>
    </row>
    <row r="393" spans="1:38" x14ac:dyDescent="0.15">
      <c r="A393" s="1769"/>
      <c r="B393" s="429">
        <v>44632</v>
      </c>
      <c r="C393" s="1607" t="str">
        <f t="shared" si="44"/>
        <v>(土)</v>
      </c>
      <c r="D393" s="70" t="s">
        <v>566</v>
      </c>
      <c r="E393" s="1493" t="s">
        <v>35</v>
      </c>
      <c r="F393" s="58">
        <v>15.3</v>
      </c>
      <c r="G393" s="22">
        <v>11.6</v>
      </c>
      <c r="H393" s="61">
        <v>11.9</v>
      </c>
      <c r="I393" s="62">
        <v>13</v>
      </c>
      <c r="J393" s="63">
        <v>2.6</v>
      </c>
      <c r="K393" s="22">
        <v>9.11</v>
      </c>
      <c r="L393" s="61">
        <v>7.74</v>
      </c>
      <c r="M393" s="62">
        <v>29.5</v>
      </c>
      <c r="N393" s="63">
        <v>30.3</v>
      </c>
      <c r="O393" s="49" t="s">
        <v>35</v>
      </c>
      <c r="P393" s="1199" t="s">
        <v>35</v>
      </c>
      <c r="Q393" s="49" t="s">
        <v>35</v>
      </c>
      <c r="R393" s="1199" t="s">
        <v>35</v>
      </c>
      <c r="S393" s="49" t="s">
        <v>35</v>
      </c>
      <c r="T393" s="1199" t="s">
        <v>35</v>
      </c>
      <c r="U393" s="49" t="s">
        <v>35</v>
      </c>
      <c r="V393" s="1199" t="s">
        <v>35</v>
      </c>
      <c r="W393" s="62" t="s">
        <v>35</v>
      </c>
      <c r="X393" s="63" t="s">
        <v>35</v>
      </c>
      <c r="Y393" s="67" t="s">
        <v>35</v>
      </c>
      <c r="Z393" s="68" t="s">
        <v>35</v>
      </c>
      <c r="AA393" s="797" t="s">
        <v>35</v>
      </c>
      <c r="AB393" s="798" t="s">
        <v>35</v>
      </c>
      <c r="AC393" s="304">
        <v>4557</v>
      </c>
      <c r="AD393" s="301">
        <v>29</v>
      </c>
      <c r="AE393" s="289"/>
      <c r="AF393" s="296"/>
      <c r="AG393" s="6" t="s">
        <v>502</v>
      </c>
      <c r="AH393" s="17" t="s">
        <v>23</v>
      </c>
      <c r="AI393" s="47">
        <v>214</v>
      </c>
      <c r="AJ393" s="48">
        <v>210</v>
      </c>
      <c r="AK393" s="24" t="s">
        <v>35</v>
      </c>
      <c r="AL393" s="25"/>
    </row>
    <row r="394" spans="1:38" x14ac:dyDescent="0.15">
      <c r="A394" s="1769"/>
      <c r="B394" s="429">
        <v>44633</v>
      </c>
      <c r="C394" s="1607" t="str">
        <f t="shared" si="44"/>
        <v>(日)</v>
      </c>
      <c r="D394" s="70" t="s">
        <v>522</v>
      </c>
      <c r="E394" s="1493" t="s">
        <v>35</v>
      </c>
      <c r="F394" s="58">
        <v>12.2</v>
      </c>
      <c r="G394" s="22">
        <v>11.9</v>
      </c>
      <c r="H394" s="61">
        <v>12</v>
      </c>
      <c r="I394" s="62">
        <v>11.9</v>
      </c>
      <c r="J394" s="63">
        <v>2</v>
      </c>
      <c r="K394" s="22">
        <v>9.0399999999999991</v>
      </c>
      <c r="L394" s="61">
        <v>7.58</v>
      </c>
      <c r="M394" s="62">
        <v>28.3</v>
      </c>
      <c r="N394" s="63">
        <v>30</v>
      </c>
      <c r="O394" s="49" t="s">
        <v>35</v>
      </c>
      <c r="P394" s="1199" t="s">
        <v>35</v>
      </c>
      <c r="Q394" s="49" t="s">
        <v>35</v>
      </c>
      <c r="R394" s="1199" t="s">
        <v>35</v>
      </c>
      <c r="S394" s="49" t="s">
        <v>35</v>
      </c>
      <c r="T394" s="1199" t="s">
        <v>35</v>
      </c>
      <c r="U394" s="49" t="s">
        <v>35</v>
      </c>
      <c r="V394" s="1199" t="s">
        <v>35</v>
      </c>
      <c r="W394" s="62" t="s">
        <v>35</v>
      </c>
      <c r="X394" s="63" t="s">
        <v>35</v>
      </c>
      <c r="Y394" s="67" t="s">
        <v>35</v>
      </c>
      <c r="Z394" s="68" t="s">
        <v>35</v>
      </c>
      <c r="AA394" s="797" t="s">
        <v>35</v>
      </c>
      <c r="AB394" s="798" t="s">
        <v>35</v>
      </c>
      <c r="AC394" s="304">
        <v>4064</v>
      </c>
      <c r="AD394" s="301">
        <v>30</v>
      </c>
      <c r="AE394" s="289"/>
      <c r="AF394" s="296"/>
      <c r="AG394" s="6" t="s">
        <v>503</v>
      </c>
      <c r="AH394" s="17" t="s">
        <v>23</v>
      </c>
      <c r="AI394" s="39">
        <v>0.49</v>
      </c>
      <c r="AJ394" s="1504">
        <v>0</v>
      </c>
      <c r="AK394" s="41" t="s">
        <v>35</v>
      </c>
      <c r="AL394" s="95"/>
    </row>
    <row r="395" spans="1:38" x14ac:dyDescent="0.15">
      <c r="A395" s="1769"/>
      <c r="B395" s="429">
        <v>44634</v>
      </c>
      <c r="C395" s="1607" t="str">
        <f t="shared" si="44"/>
        <v>(月)</v>
      </c>
      <c r="D395" s="70" t="s">
        <v>566</v>
      </c>
      <c r="E395" s="1493">
        <v>0.5</v>
      </c>
      <c r="F395" s="58">
        <v>18.7</v>
      </c>
      <c r="G395" s="22">
        <v>13.3</v>
      </c>
      <c r="H395" s="61">
        <v>13</v>
      </c>
      <c r="I395" s="62">
        <v>13.3</v>
      </c>
      <c r="J395" s="63">
        <v>2.5</v>
      </c>
      <c r="K395" s="22">
        <v>9.02</v>
      </c>
      <c r="L395" s="61">
        <v>7.67</v>
      </c>
      <c r="M395" s="62">
        <v>29.6</v>
      </c>
      <c r="N395" s="63">
        <v>30</v>
      </c>
      <c r="O395" s="49" t="s">
        <v>35</v>
      </c>
      <c r="P395" s="1199">
        <v>42.6</v>
      </c>
      <c r="Q395" s="49" t="s">
        <v>35</v>
      </c>
      <c r="R395" s="1199">
        <v>88.6</v>
      </c>
      <c r="S395" s="49" t="s">
        <v>35</v>
      </c>
      <c r="T395" s="1199" t="s">
        <v>35</v>
      </c>
      <c r="U395" s="49" t="s">
        <v>35</v>
      </c>
      <c r="V395" s="1199" t="s">
        <v>35</v>
      </c>
      <c r="W395" s="62" t="s">
        <v>35</v>
      </c>
      <c r="X395" s="63">
        <v>34.700000000000003</v>
      </c>
      <c r="Y395" s="67" t="s">
        <v>35</v>
      </c>
      <c r="Z395" s="68">
        <v>200</v>
      </c>
      <c r="AA395" s="797" t="s">
        <v>35</v>
      </c>
      <c r="AB395" s="798">
        <v>0</v>
      </c>
      <c r="AC395" s="304">
        <v>4698</v>
      </c>
      <c r="AD395" s="301">
        <v>34</v>
      </c>
      <c r="AE395" s="289"/>
      <c r="AF395" s="296"/>
      <c r="AG395" s="6" t="s">
        <v>24</v>
      </c>
      <c r="AH395" s="17" t="s">
        <v>23</v>
      </c>
      <c r="AI395" s="22">
        <v>7.5</v>
      </c>
      <c r="AJ395" s="46">
        <v>4</v>
      </c>
      <c r="AK395" s="134" t="s">
        <v>35</v>
      </c>
      <c r="AL395" s="95"/>
    </row>
    <row r="396" spans="1:38" x14ac:dyDescent="0.15">
      <c r="A396" s="1769"/>
      <c r="B396" s="429">
        <v>44635</v>
      </c>
      <c r="C396" s="1607" t="str">
        <f t="shared" si="44"/>
        <v>(火)</v>
      </c>
      <c r="D396" s="70" t="s">
        <v>522</v>
      </c>
      <c r="E396" s="1493" t="s">
        <v>35</v>
      </c>
      <c r="F396" s="58">
        <v>8.9</v>
      </c>
      <c r="G396" s="22">
        <v>13.9</v>
      </c>
      <c r="H396" s="61">
        <v>13.7</v>
      </c>
      <c r="I396" s="62">
        <v>12</v>
      </c>
      <c r="J396" s="63">
        <v>2.2999999999999998</v>
      </c>
      <c r="K396" s="22">
        <v>8.6999999999999993</v>
      </c>
      <c r="L396" s="61">
        <v>7.55</v>
      </c>
      <c r="M396" s="62">
        <v>28.9</v>
      </c>
      <c r="N396" s="63">
        <v>29.9</v>
      </c>
      <c r="O396" s="49" t="s">
        <v>35</v>
      </c>
      <c r="P396" s="1199">
        <v>42.8</v>
      </c>
      <c r="Q396" s="49" t="s">
        <v>35</v>
      </c>
      <c r="R396" s="1199">
        <v>88.3</v>
      </c>
      <c r="S396" s="49" t="s">
        <v>35</v>
      </c>
      <c r="T396" s="1199" t="s">
        <v>35</v>
      </c>
      <c r="U396" s="49" t="s">
        <v>35</v>
      </c>
      <c r="V396" s="1199" t="s">
        <v>35</v>
      </c>
      <c r="W396" s="62" t="s">
        <v>35</v>
      </c>
      <c r="X396" s="63">
        <v>34</v>
      </c>
      <c r="Y396" s="67" t="s">
        <v>35</v>
      </c>
      <c r="Z396" s="68">
        <v>193</v>
      </c>
      <c r="AA396" s="797" t="s">
        <v>35</v>
      </c>
      <c r="AB396" s="798">
        <v>0.04</v>
      </c>
      <c r="AC396" s="304">
        <v>4013</v>
      </c>
      <c r="AD396" s="301">
        <v>37</v>
      </c>
      <c r="AE396" s="289"/>
      <c r="AF396" s="296"/>
      <c r="AG396" s="6" t="s">
        <v>25</v>
      </c>
      <c r="AH396" s="17" t="s">
        <v>23</v>
      </c>
      <c r="AI396" s="22">
        <v>4.0999999999999996</v>
      </c>
      <c r="AJ396" s="46">
        <v>1.4</v>
      </c>
      <c r="AK396" s="35" t="s">
        <v>35</v>
      </c>
      <c r="AL396" s="95"/>
    </row>
    <row r="397" spans="1:38" x14ac:dyDescent="0.15">
      <c r="A397" s="1769"/>
      <c r="B397" s="429">
        <v>44636</v>
      </c>
      <c r="C397" s="1607" t="str">
        <f t="shared" si="44"/>
        <v>(水)</v>
      </c>
      <c r="D397" s="70" t="s">
        <v>522</v>
      </c>
      <c r="E397" s="1493" t="s">
        <v>35</v>
      </c>
      <c r="F397" s="58">
        <v>12.2</v>
      </c>
      <c r="G397" s="22">
        <v>14.4</v>
      </c>
      <c r="H397" s="61">
        <v>14.2</v>
      </c>
      <c r="I397" s="62">
        <v>9.5</v>
      </c>
      <c r="J397" s="63">
        <v>2.2999999999999998</v>
      </c>
      <c r="K397" s="22">
        <v>8.7200000000000006</v>
      </c>
      <c r="L397" s="61">
        <v>7.57</v>
      </c>
      <c r="M397" s="62">
        <v>28.7</v>
      </c>
      <c r="N397" s="63">
        <v>30.5</v>
      </c>
      <c r="O397" s="49" t="s">
        <v>35</v>
      </c>
      <c r="P397" s="1199">
        <v>42.5</v>
      </c>
      <c r="Q397" s="49" t="s">
        <v>35</v>
      </c>
      <c r="R397" s="1199">
        <v>88.2</v>
      </c>
      <c r="S397" s="49" t="s">
        <v>35</v>
      </c>
      <c r="T397" s="1199" t="s">
        <v>35</v>
      </c>
      <c r="U397" s="49" t="s">
        <v>35</v>
      </c>
      <c r="V397" s="1199" t="s">
        <v>35</v>
      </c>
      <c r="W397" s="62" t="s">
        <v>35</v>
      </c>
      <c r="X397" s="63">
        <v>34.700000000000003</v>
      </c>
      <c r="Y397" s="67" t="s">
        <v>35</v>
      </c>
      <c r="Z397" s="68">
        <v>208</v>
      </c>
      <c r="AA397" s="797" t="s">
        <v>35</v>
      </c>
      <c r="AB397" s="798">
        <v>0.04</v>
      </c>
      <c r="AC397" s="304">
        <v>3808</v>
      </c>
      <c r="AD397" s="301">
        <v>54</v>
      </c>
      <c r="AE397" s="289"/>
      <c r="AF397" s="296"/>
      <c r="AG397" s="6" t="s">
        <v>504</v>
      </c>
      <c r="AH397" s="17" t="s">
        <v>23</v>
      </c>
      <c r="AI397" s="22">
        <v>14.9</v>
      </c>
      <c r="AJ397" s="46">
        <v>13.1</v>
      </c>
      <c r="AK397" s="35" t="s">
        <v>35</v>
      </c>
      <c r="AL397" s="95"/>
    </row>
    <row r="398" spans="1:38" x14ac:dyDescent="0.15">
      <c r="A398" s="1769"/>
      <c r="B398" s="429">
        <v>44637</v>
      </c>
      <c r="C398" s="1607" t="str">
        <f t="shared" si="44"/>
        <v>(木)</v>
      </c>
      <c r="D398" s="70" t="s">
        <v>566</v>
      </c>
      <c r="E398" s="1493" t="s">
        <v>35</v>
      </c>
      <c r="F398" s="58">
        <v>14.8</v>
      </c>
      <c r="G398" s="22">
        <v>15.2</v>
      </c>
      <c r="H398" s="61">
        <v>15</v>
      </c>
      <c r="I398" s="62">
        <v>10.3</v>
      </c>
      <c r="J398" s="63">
        <v>1.8</v>
      </c>
      <c r="K398" s="22">
        <v>8.51</v>
      </c>
      <c r="L398" s="61">
        <v>7.54</v>
      </c>
      <c r="M398" s="62">
        <v>27.5</v>
      </c>
      <c r="N398" s="63">
        <v>29.1</v>
      </c>
      <c r="O398" s="49" t="s">
        <v>35</v>
      </c>
      <c r="P398" s="1199">
        <v>40.5</v>
      </c>
      <c r="Q398" s="49" t="s">
        <v>35</v>
      </c>
      <c r="R398" s="1199">
        <v>85.3</v>
      </c>
      <c r="S398" s="49" t="s">
        <v>35</v>
      </c>
      <c r="T398" s="1199" t="s">
        <v>35</v>
      </c>
      <c r="U398" s="49" t="s">
        <v>35</v>
      </c>
      <c r="V398" s="1199" t="s">
        <v>35</v>
      </c>
      <c r="W398" s="62" t="s">
        <v>35</v>
      </c>
      <c r="X398" s="63">
        <v>33.9</v>
      </c>
      <c r="Y398" s="67" t="s">
        <v>35</v>
      </c>
      <c r="Z398" s="68">
        <v>198</v>
      </c>
      <c r="AA398" s="797" t="s">
        <v>35</v>
      </c>
      <c r="AB398" s="798">
        <v>0.03</v>
      </c>
      <c r="AC398" s="304">
        <v>3511</v>
      </c>
      <c r="AD398" s="301">
        <v>51</v>
      </c>
      <c r="AE398" s="289"/>
      <c r="AF398" s="296"/>
      <c r="AG398" s="6" t="s">
        <v>505</v>
      </c>
      <c r="AH398" s="17" t="s">
        <v>23</v>
      </c>
      <c r="AI398" s="23">
        <v>8.4000000000000005E-2</v>
      </c>
      <c r="AJ398" s="43">
        <v>3.4000000000000002E-2</v>
      </c>
      <c r="AK398" s="45" t="s">
        <v>35</v>
      </c>
      <c r="AL398" s="97"/>
    </row>
    <row r="399" spans="1:38" x14ac:dyDescent="0.15">
      <c r="A399" s="1769"/>
      <c r="B399" s="429">
        <v>44638</v>
      </c>
      <c r="C399" s="1607" t="str">
        <f t="shared" si="44"/>
        <v>(金)</v>
      </c>
      <c r="D399" s="70" t="s">
        <v>522</v>
      </c>
      <c r="E399" s="1493">
        <v>37</v>
      </c>
      <c r="F399" s="58">
        <v>5.9</v>
      </c>
      <c r="G399" s="22">
        <v>14.7</v>
      </c>
      <c r="H399" s="61">
        <v>15.2</v>
      </c>
      <c r="I399" s="62">
        <v>8.1</v>
      </c>
      <c r="J399" s="63">
        <v>1.7</v>
      </c>
      <c r="K399" s="22">
        <v>8.15</v>
      </c>
      <c r="L399" s="61">
        <v>7.56</v>
      </c>
      <c r="M399" s="62">
        <v>26.3</v>
      </c>
      <c r="N399" s="63">
        <v>27.4</v>
      </c>
      <c r="O399" s="49" t="s">
        <v>35</v>
      </c>
      <c r="P399" s="1199">
        <v>37</v>
      </c>
      <c r="Q399" s="49" t="s">
        <v>35</v>
      </c>
      <c r="R399" s="1199">
        <v>80.599999999999994</v>
      </c>
      <c r="S399" s="49" t="s">
        <v>35</v>
      </c>
      <c r="T399" s="1199" t="s">
        <v>35</v>
      </c>
      <c r="U399" s="49" t="s">
        <v>35</v>
      </c>
      <c r="V399" s="1199" t="s">
        <v>35</v>
      </c>
      <c r="W399" s="62" t="s">
        <v>35</v>
      </c>
      <c r="X399" s="63">
        <v>30.2</v>
      </c>
      <c r="Y399" s="67" t="s">
        <v>35</v>
      </c>
      <c r="Z399" s="68">
        <v>174</v>
      </c>
      <c r="AA399" s="797" t="s">
        <v>35</v>
      </c>
      <c r="AB399" s="798">
        <v>0.03</v>
      </c>
      <c r="AC399" s="304">
        <v>2398</v>
      </c>
      <c r="AD399" s="301">
        <v>42</v>
      </c>
      <c r="AE399" s="289"/>
      <c r="AF399" s="296"/>
      <c r="AG399" s="6" t="s">
        <v>26</v>
      </c>
      <c r="AH399" s="17" t="s">
        <v>23</v>
      </c>
      <c r="AI399" s="23">
        <v>0.02</v>
      </c>
      <c r="AJ399" s="43">
        <v>0.03</v>
      </c>
      <c r="AK399" s="41" t="s">
        <v>35</v>
      </c>
      <c r="AL399" s="95"/>
    </row>
    <row r="400" spans="1:38" x14ac:dyDescent="0.15">
      <c r="A400" s="1769"/>
      <c r="B400" s="429">
        <v>44639</v>
      </c>
      <c r="C400" s="1607" t="str">
        <f t="shared" si="44"/>
        <v>(土)</v>
      </c>
      <c r="D400" s="70" t="s">
        <v>566</v>
      </c>
      <c r="E400" s="1493">
        <v>19.5</v>
      </c>
      <c r="F400" s="58">
        <v>10.9</v>
      </c>
      <c r="G400" s="22">
        <v>13.2</v>
      </c>
      <c r="H400" s="61">
        <v>14.2</v>
      </c>
      <c r="I400" s="62">
        <v>5.8</v>
      </c>
      <c r="J400" s="63">
        <v>1.8</v>
      </c>
      <c r="K400" s="22">
        <v>7.42</v>
      </c>
      <c r="L400" s="61">
        <v>7.45</v>
      </c>
      <c r="M400" s="62">
        <v>22.8</v>
      </c>
      <c r="N400" s="63">
        <v>25.1</v>
      </c>
      <c r="O400" s="49" t="s">
        <v>35</v>
      </c>
      <c r="P400" s="1199" t="s">
        <v>35</v>
      </c>
      <c r="Q400" s="49" t="s">
        <v>35</v>
      </c>
      <c r="R400" s="1199" t="s">
        <v>35</v>
      </c>
      <c r="S400" s="49" t="s">
        <v>35</v>
      </c>
      <c r="T400" s="1199" t="s">
        <v>35</v>
      </c>
      <c r="U400" s="49" t="s">
        <v>35</v>
      </c>
      <c r="V400" s="1199" t="s">
        <v>35</v>
      </c>
      <c r="W400" s="62" t="s">
        <v>35</v>
      </c>
      <c r="X400" s="63" t="s">
        <v>35</v>
      </c>
      <c r="Y400" s="67" t="s">
        <v>35</v>
      </c>
      <c r="Z400" s="68" t="s">
        <v>35</v>
      </c>
      <c r="AA400" s="797" t="s">
        <v>35</v>
      </c>
      <c r="AB400" s="798" t="s">
        <v>35</v>
      </c>
      <c r="AC400" s="304">
        <v>1106</v>
      </c>
      <c r="AD400" s="301">
        <v>50</v>
      </c>
      <c r="AE400" s="289"/>
      <c r="AF400" s="296"/>
      <c r="AG400" s="6" t="s">
        <v>506</v>
      </c>
      <c r="AH400" s="17" t="s">
        <v>23</v>
      </c>
      <c r="AI400" s="23">
        <v>2.61</v>
      </c>
      <c r="AJ400" s="43">
        <v>2.08</v>
      </c>
      <c r="AK400" s="41" t="s">
        <v>35</v>
      </c>
      <c r="AL400" s="95"/>
    </row>
    <row r="401" spans="1:38" x14ac:dyDescent="0.15">
      <c r="A401" s="1769"/>
      <c r="B401" s="429">
        <v>44640</v>
      </c>
      <c r="C401" s="1607" t="str">
        <f t="shared" si="44"/>
        <v>(日)</v>
      </c>
      <c r="D401" s="70" t="s">
        <v>566</v>
      </c>
      <c r="E401" s="1493" t="s">
        <v>35</v>
      </c>
      <c r="F401" s="58">
        <v>10.199999999999999</v>
      </c>
      <c r="G401" s="22">
        <v>11.1</v>
      </c>
      <c r="H401" s="61">
        <v>12.7</v>
      </c>
      <c r="I401" s="62">
        <v>5.8</v>
      </c>
      <c r="J401" s="63">
        <v>1.7</v>
      </c>
      <c r="K401" s="22">
        <v>7.33</v>
      </c>
      <c r="L401" s="61">
        <v>7.39</v>
      </c>
      <c r="M401" s="62">
        <v>23</v>
      </c>
      <c r="N401" s="63">
        <v>23.1</v>
      </c>
      <c r="O401" s="49" t="s">
        <v>35</v>
      </c>
      <c r="P401" s="1199" t="s">
        <v>35</v>
      </c>
      <c r="Q401" s="49" t="s">
        <v>35</v>
      </c>
      <c r="R401" s="1199" t="s">
        <v>35</v>
      </c>
      <c r="S401" s="49" t="s">
        <v>35</v>
      </c>
      <c r="T401" s="1199" t="s">
        <v>35</v>
      </c>
      <c r="U401" s="49" t="s">
        <v>35</v>
      </c>
      <c r="V401" s="1199" t="s">
        <v>35</v>
      </c>
      <c r="W401" s="62" t="s">
        <v>35</v>
      </c>
      <c r="X401" s="63" t="s">
        <v>35</v>
      </c>
      <c r="Y401" s="67" t="s">
        <v>35</v>
      </c>
      <c r="Z401" s="68" t="s">
        <v>35</v>
      </c>
      <c r="AA401" s="797" t="s">
        <v>35</v>
      </c>
      <c r="AB401" s="798" t="s">
        <v>35</v>
      </c>
      <c r="AC401" s="304">
        <v>1257</v>
      </c>
      <c r="AD401" s="301">
        <v>76</v>
      </c>
      <c r="AE401" s="289"/>
      <c r="AF401" s="296"/>
      <c r="AG401" s="6" t="s">
        <v>507</v>
      </c>
      <c r="AH401" s="17" t="s">
        <v>23</v>
      </c>
      <c r="AI401" s="450">
        <v>0.17199999999999999</v>
      </c>
      <c r="AJ401" s="203">
        <v>2.8000000000000001E-2</v>
      </c>
      <c r="AK401" s="45" t="s">
        <v>35</v>
      </c>
      <c r="AL401" s="97"/>
    </row>
    <row r="402" spans="1:38" x14ac:dyDescent="0.15">
      <c r="A402" s="1769"/>
      <c r="B402" s="429">
        <v>44641</v>
      </c>
      <c r="C402" s="1607" t="str">
        <f t="shared" si="44"/>
        <v>(月)</v>
      </c>
      <c r="D402" s="70" t="s">
        <v>522</v>
      </c>
      <c r="E402" s="1493" t="s">
        <v>35</v>
      </c>
      <c r="F402" s="58">
        <v>7.7</v>
      </c>
      <c r="G402" s="22">
        <v>11.4</v>
      </c>
      <c r="H402" s="61">
        <v>11.9</v>
      </c>
      <c r="I402" s="62">
        <v>7.1</v>
      </c>
      <c r="J402" s="63">
        <v>1.6</v>
      </c>
      <c r="K402" s="22">
        <v>7.33</v>
      </c>
      <c r="L402" s="61">
        <v>7.41</v>
      </c>
      <c r="M402" s="62">
        <v>21.2</v>
      </c>
      <c r="N402" s="63">
        <v>21.7</v>
      </c>
      <c r="O402" s="49" t="s">
        <v>35</v>
      </c>
      <c r="P402" s="1199" t="s">
        <v>35</v>
      </c>
      <c r="Q402" s="49" t="s">
        <v>35</v>
      </c>
      <c r="R402" s="1199" t="s">
        <v>35</v>
      </c>
      <c r="S402" s="49" t="s">
        <v>35</v>
      </c>
      <c r="T402" s="1199" t="s">
        <v>35</v>
      </c>
      <c r="U402" s="49" t="s">
        <v>35</v>
      </c>
      <c r="V402" s="1199" t="s">
        <v>35</v>
      </c>
      <c r="W402" s="62" t="s">
        <v>35</v>
      </c>
      <c r="X402" s="63" t="s">
        <v>35</v>
      </c>
      <c r="Y402" s="67" t="s">
        <v>35</v>
      </c>
      <c r="Z402" s="68" t="s">
        <v>35</v>
      </c>
      <c r="AA402" s="797" t="s">
        <v>35</v>
      </c>
      <c r="AB402" s="798" t="s">
        <v>35</v>
      </c>
      <c r="AC402" s="304">
        <v>1080</v>
      </c>
      <c r="AD402" s="301">
        <v>67</v>
      </c>
      <c r="AE402" s="289"/>
      <c r="AF402" s="296"/>
      <c r="AG402" s="6" t="s">
        <v>508</v>
      </c>
      <c r="AH402" s="17" t="s">
        <v>23</v>
      </c>
      <c r="AI402" s="450" t="s">
        <v>590</v>
      </c>
      <c r="AJ402" s="203" t="s">
        <v>590</v>
      </c>
      <c r="AK402" s="41" t="s">
        <v>35</v>
      </c>
      <c r="AL402" s="95"/>
    </row>
    <row r="403" spans="1:38" x14ac:dyDescent="0.15">
      <c r="A403" s="1769"/>
      <c r="B403" s="429">
        <v>44642</v>
      </c>
      <c r="C403" s="1607" t="str">
        <f t="shared" si="44"/>
        <v>(火)</v>
      </c>
      <c r="D403" s="70" t="s">
        <v>579</v>
      </c>
      <c r="E403" s="1493">
        <v>15.5</v>
      </c>
      <c r="F403" s="58">
        <v>4.4000000000000004</v>
      </c>
      <c r="G403" s="22">
        <v>11.1</v>
      </c>
      <c r="H403" s="61">
        <v>12</v>
      </c>
      <c r="I403" s="62">
        <v>7.5</v>
      </c>
      <c r="J403" s="63">
        <v>1.5</v>
      </c>
      <c r="K403" s="22">
        <v>7.36</v>
      </c>
      <c r="L403" s="61">
        <v>7.32</v>
      </c>
      <c r="M403" s="62">
        <v>20.3</v>
      </c>
      <c r="N403" s="63">
        <v>21.7</v>
      </c>
      <c r="O403" s="49" t="s">
        <v>35</v>
      </c>
      <c r="P403" s="1199">
        <v>30.9</v>
      </c>
      <c r="Q403" s="49" t="s">
        <v>35</v>
      </c>
      <c r="R403" s="1199">
        <v>63.4</v>
      </c>
      <c r="S403" s="49" t="s">
        <v>35</v>
      </c>
      <c r="T403" s="1199" t="s">
        <v>35</v>
      </c>
      <c r="U403" s="49" t="s">
        <v>35</v>
      </c>
      <c r="V403" s="1199" t="s">
        <v>35</v>
      </c>
      <c r="W403" s="62" t="s">
        <v>35</v>
      </c>
      <c r="X403" s="63">
        <v>22.2</v>
      </c>
      <c r="Y403" s="67" t="s">
        <v>35</v>
      </c>
      <c r="Z403" s="68">
        <v>142</v>
      </c>
      <c r="AA403" s="797" t="s">
        <v>35</v>
      </c>
      <c r="AB403" s="798">
        <v>0.06</v>
      </c>
      <c r="AC403" s="304">
        <v>956</v>
      </c>
      <c r="AD403" s="301">
        <v>52</v>
      </c>
      <c r="AE403" s="289"/>
      <c r="AF403" s="296"/>
      <c r="AG403" s="6" t="s">
        <v>552</v>
      </c>
      <c r="AH403" s="17" t="s">
        <v>23</v>
      </c>
      <c r="AI403" s="22">
        <v>34.299999999999997</v>
      </c>
      <c r="AJ403" s="46">
        <v>36.5</v>
      </c>
      <c r="AK403" s="35" t="s">
        <v>35</v>
      </c>
      <c r="AL403" s="96"/>
    </row>
    <row r="404" spans="1:38" x14ac:dyDescent="0.15">
      <c r="A404" s="1769"/>
      <c r="B404" s="429">
        <v>44643</v>
      </c>
      <c r="C404" s="1607" t="str">
        <f t="shared" si="44"/>
        <v>(水)</v>
      </c>
      <c r="D404" s="70" t="s">
        <v>522</v>
      </c>
      <c r="E404" s="1493">
        <v>1</v>
      </c>
      <c r="F404" s="58">
        <v>4.7</v>
      </c>
      <c r="G404" s="22">
        <v>10.3</v>
      </c>
      <c r="H404" s="61">
        <v>10.8</v>
      </c>
      <c r="I404" s="62">
        <v>5.0999999999999996</v>
      </c>
      <c r="J404" s="63">
        <v>1.2</v>
      </c>
      <c r="K404" s="22">
        <v>7.33</v>
      </c>
      <c r="L404" s="61">
        <v>7.24</v>
      </c>
      <c r="M404" s="62">
        <v>20</v>
      </c>
      <c r="N404" s="63">
        <v>20.7</v>
      </c>
      <c r="O404" s="49" t="s">
        <v>35</v>
      </c>
      <c r="P404" s="1199">
        <v>29.5</v>
      </c>
      <c r="Q404" s="49" t="s">
        <v>35</v>
      </c>
      <c r="R404" s="1199">
        <v>61.9</v>
      </c>
      <c r="S404" s="49" t="s">
        <v>35</v>
      </c>
      <c r="T404" s="1199" t="s">
        <v>35</v>
      </c>
      <c r="U404" s="49" t="s">
        <v>35</v>
      </c>
      <c r="V404" s="1199" t="s">
        <v>35</v>
      </c>
      <c r="W404" s="62" t="s">
        <v>35</v>
      </c>
      <c r="X404" s="63">
        <v>19.899999999999999</v>
      </c>
      <c r="Y404" s="67" t="s">
        <v>35</v>
      </c>
      <c r="Z404" s="68">
        <v>132</v>
      </c>
      <c r="AA404" s="797" t="s">
        <v>35</v>
      </c>
      <c r="AB404" s="798">
        <v>0.05</v>
      </c>
      <c r="AC404" s="304">
        <v>1117</v>
      </c>
      <c r="AD404" s="301">
        <v>59</v>
      </c>
      <c r="AE404" s="289"/>
      <c r="AF404" s="296"/>
      <c r="AG404" s="6" t="s">
        <v>27</v>
      </c>
      <c r="AH404" s="17" t="s">
        <v>23</v>
      </c>
      <c r="AI404" s="22">
        <v>17.5</v>
      </c>
      <c r="AJ404" s="46">
        <v>14.6</v>
      </c>
      <c r="AK404" s="35" t="s">
        <v>35</v>
      </c>
      <c r="AL404" s="96"/>
    </row>
    <row r="405" spans="1:38" x14ac:dyDescent="0.15">
      <c r="A405" s="1769"/>
      <c r="B405" s="429">
        <v>44644</v>
      </c>
      <c r="C405" s="1607" t="str">
        <f t="shared" si="44"/>
        <v>(木)</v>
      </c>
      <c r="D405" s="70" t="s">
        <v>566</v>
      </c>
      <c r="E405" s="1493">
        <v>1</v>
      </c>
      <c r="F405" s="58">
        <v>8.1999999999999993</v>
      </c>
      <c r="G405" s="22">
        <v>10.6</v>
      </c>
      <c r="H405" s="61">
        <v>10.9</v>
      </c>
      <c r="I405" s="62">
        <v>4.0999999999999996</v>
      </c>
      <c r="J405" s="63">
        <v>1.7</v>
      </c>
      <c r="K405" s="22">
        <v>7.3</v>
      </c>
      <c r="L405" s="61">
        <v>7.36</v>
      </c>
      <c r="M405" s="62">
        <v>21.1</v>
      </c>
      <c r="N405" s="63">
        <v>20.5</v>
      </c>
      <c r="O405" s="49" t="s">
        <v>35</v>
      </c>
      <c r="P405" s="1199">
        <v>30.6</v>
      </c>
      <c r="Q405" s="49" t="s">
        <v>35</v>
      </c>
      <c r="R405" s="1199">
        <v>63</v>
      </c>
      <c r="S405" s="49" t="s">
        <v>35</v>
      </c>
      <c r="T405" s="1199" t="s">
        <v>35</v>
      </c>
      <c r="U405" s="49" t="s">
        <v>35</v>
      </c>
      <c r="V405" s="1199" t="s">
        <v>35</v>
      </c>
      <c r="W405" s="62" t="s">
        <v>35</v>
      </c>
      <c r="X405" s="63">
        <v>18.600000000000001</v>
      </c>
      <c r="Y405" s="67" t="s">
        <v>35</v>
      </c>
      <c r="Z405" s="68">
        <v>138</v>
      </c>
      <c r="AA405" s="797" t="s">
        <v>35</v>
      </c>
      <c r="AB405" s="798">
        <v>0.09</v>
      </c>
      <c r="AC405" s="304">
        <v>702</v>
      </c>
      <c r="AD405" s="301">
        <v>48</v>
      </c>
      <c r="AE405" s="289"/>
      <c r="AF405" s="296"/>
      <c r="AG405" s="6" t="s">
        <v>553</v>
      </c>
      <c r="AH405" s="17" t="s">
        <v>495</v>
      </c>
      <c r="AI405" s="49">
        <v>9.3000000000000007</v>
      </c>
      <c r="AJ405" s="50">
        <v>2.2999999999999998</v>
      </c>
      <c r="AK405" s="42" t="s">
        <v>35</v>
      </c>
      <c r="AL405" s="98"/>
    </row>
    <row r="406" spans="1:38" x14ac:dyDescent="0.15">
      <c r="A406" s="1769"/>
      <c r="B406" s="429">
        <v>44645</v>
      </c>
      <c r="C406" s="1607" t="str">
        <f t="shared" si="44"/>
        <v>(金)</v>
      </c>
      <c r="D406" s="70" t="s">
        <v>566</v>
      </c>
      <c r="E406" s="1493" t="s">
        <v>35</v>
      </c>
      <c r="F406" s="58">
        <v>11.8</v>
      </c>
      <c r="G406" s="22">
        <v>10.9</v>
      </c>
      <c r="H406" s="61">
        <v>11.2</v>
      </c>
      <c r="I406" s="62">
        <v>2.9</v>
      </c>
      <c r="J406" s="63">
        <v>2.7</v>
      </c>
      <c r="K406" s="22">
        <v>7.45</v>
      </c>
      <c r="L406" s="61">
        <v>7.44</v>
      </c>
      <c r="M406" s="62">
        <v>20.8</v>
      </c>
      <c r="N406" s="63">
        <v>21</v>
      </c>
      <c r="O406" s="49" t="s">
        <v>35</v>
      </c>
      <c r="P406" s="1199">
        <v>33.799999999999997</v>
      </c>
      <c r="Q406" s="49" t="s">
        <v>35</v>
      </c>
      <c r="R406" s="1199">
        <v>65.099999999999994</v>
      </c>
      <c r="S406" s="49" t="s">
        <v>35</v>
      </c>
      <c r="T406" s="1199" t="s">
        <v>35</v>
      </c>
      <c r="U406" s="49" t="s">
        <v>35</v>
      </c>
      <c r="V406" s="1199" t="s">
        <v>35</v>
      </c>
      <c r="W406" s="62" t="s">
        <v>35</v>
      </c>
      <c r="X406" s="63">
        <v>19.399999999999999</v>
      </c>
      <c r="Y406" s="67" t="s">
        <v>35</v>
      </c>
      <c r="Z406" s="68">
        <v>158</v>
      </c>
      <c r="AA406" s="797" t="s">
        <v>35</v>
      </c>
      <c r="AB406" s="798">
        <v>0.15</v>
      </c>
      <c r="AC406" s="304">
        <v>0</v>
      </c>
      <c r="AD406" s="301">
        <v>32</v>
      </c>
      <c r="AE406" s="289"/>
      <c r="AF406" s="296"/>
      <c r="AG406" s="6" t="s">
        <v>554</v>
      </c>
      <c r="AH406" s="17" t="s">
        <v>23</v>
      </c>
      <c r="AI406" s="49">
        <v>28.2</v>
      </c>
      <c r="AJ406" s="50">
        <v>4</v>
      </c>
      <c r="AK406" s="42" t="s">
        <v>35</v>
      </c>
      <c r="AL406" s="98"/>
    </row>
    <row r="407" spans="1:38" x14ac:dyDescent="0.15">
      <c r="A407" s="1769"/>
      <c r="B407" s="429">
        <v>44646</v>
      </c>
      <c r="C407" s="1607" t="str">
        <f t="shared" si="44"/>
        <v>(土)</v>
      </c>
      <c r="D407" s="70" t="s">
        <v>522</v>
      </c>
      <c r="E407" s="1493">
        <v>9</v>
      </c>
      <c r="F407" s="58">
        <v>15.9</v>
      </c>
      <c r="G407" s="22">
        <v>12.2</v>
      </c>
      <c r="H407" s="61">
        <v>11.8</v>
      </c>
      <c r="I407" s="62">
        <v>3.8</v>
      </c>
      <c r="J407" s="63">
        <v>3.1</v>
      </c>
      <c r="K407" s="22">
        <v>7.46</v>
      </c>
      <c r="L407" s="61">
        <v>7.54</v>
      </c>
      <c r="M407" s="62">
        <v>22</v>
      </c>
      <c r="N407" s="63">
        <v>21.7</v>
      </c>
      <c r="O407" s="49" t="s">
        <v>35</v>
      </c>
      <c r="P407" s="1199" t="s">
        <v>35</v>
      </c>
      <c r="Q407" s="49" t="s">
        <v>35</v>
      </c>
      <c r="R407" s="1199" t="s">
        <v>35</v>
      </c>
      <c r="S407" s="49" t="s">
        <v>35</v>
      </c>
      <c r="T407" s="1199" t="s">
        <v>35</v>
      </c>
      <c r="U407" s="49" t="s">
        <v>35</v>
      </c>
      <c r="V407" s="1199" t="s">
        <v>35</v>
      </c>
      <c r="W407" s="62" t="s">
        <v>35</v>
      </c>
      <c r="X407" s="63" t="s">
        <v>35</v>
      </c>
      <c r="Y407" s="67" t="s">
        <v>35</v>
      </c>
      <c r="Z407" s="68" t="s">
        <v>35</v>
      </c>
      <c r="AA407" s="797" t="s">
        <v>35</v>
      </c>
      <c r="AB407" s="798" t="s">
        <v>35</v>
      </c>
      <c r="AC407" s="304">
        <v>129</v>
      </c>
      <c r="AD407" s="301">
        <v>30</v>
      </c>
      <c r="AE407" s="289"/>
      <c r="AF407" s="296"/>
      <c r="AG407" s="18"/>
      <c r="AH407" s="8"/>
      <c r="AI407" s="19"/>
      <c r="AJ407" s="7"/>
      <c r="AK407" s="7"/>
      <c r="AL407" s="8"/>
    </row>
    <row r="408" spans="1:38" x14ac:dyDescent="0.15">
      <c r="A408" s="1769"/>
      <c r="B408" s="429">
        <v>44647</v>
      </c>
      <c r="C408" s="1607" t="str">
        <f t="shared" si="44"/>
        <v>(日)</v>
      </c>
      <c r="D408" s="331" t="s">
        <v>566</v>
      </c>
      <c r="E408" s="1498">
        <v>1</v>
      </c>
      <c r="F408" s="169">
        <v>17.7</v>
      </c>
      <c r="G408" s="170">
        <v>12.7</v>
      </c>
      <c r="H408" s="167">
        <v>12.7</v>
      </c>
      <c r="I408" s="171">
        <v>3.5</v>
      </c>
      <c r="J408" s="172">
        <v>3.4</v>
      </c>
      <c r="K408" s="170">
        <v>7.46</v>
      </c>
      <c r="L408" s="167">
        <v>7.56</v>
      </c>
      <c r="M408" s="171">
        <v>22.1</v>
      </c>
      <c r="N408" s="172">
        <v>22.7</v>
      </c>
      <c r="O408" s="1206" t="s">
        <v>35</v>
      </c>
      <c r="P408" s="1207" t="s">
        <v>35</v>
      </c>
      <c r="Q408" s="1206" t="s">
        <v>35</v>
      </c>
      <c r="R408" s="1207" t="s">
        <v>35</v>
      </c>
      <c r="S408" s="1206" t="s">
        <v>35</v>
      </c>
      <c r="T408" s="1207" t="s">
        <v>35</v>
      </c>
      <c r="U408" s="1206" t="s">
        <v>35</v>
      </c>
      <c r="V408" s="1207" t="s">
        <v>35</v>
      </c>
      <c r="W408" s="171" t="s">
        <v>35</v>
      </c>
      <c r="X408" s="172" t="s">
        <v>35</v>
      </c>
      <c r="Y408" s="175" t="s">
        <v>35</v>
      </c>
      <c r="Z408" s="176" t="s">
        <v>35</v>
      </c>
      <c r="AA408" s="805" t="s">
        <v>35</v>
      </c>
      <c r="AB408" s="806" t="s">
        <v>35</v>
      </c>
      <c r="AC408" s="328">
        <v>0</v>
      </c>
      <c r="AD408" s="325">
        <v>42</v>
      </c>
      <c r="AE408" s="289"/>
      <c r="AF408" s="296"/>
      <c r="AG408" s="18"/>
      <c r="AH408" s="8"/>
      <c r="AI408" s="19"/>
      <c r="AJ408" s="7"/>
      <c r="AK408" s="7"/>
      <c r="AL408" s="8"/>
    </row>
    <row r="409" spans="1:38" x14ac:dyDescent="0.15">
      <c r="A409" s="1769"/>
      <c r="B409" s="429">
        <v>44648</v>
      </c>
      <c r="C409" s="1607" t="str">
        <f t="shared" si="44"/>
        <v>(月)</v>
      </c>
      <c r="D409" s="331" t="s">
        <v>566</v>
      </c>
      <c r="E409" s="1498" t="s">
        <v>35</v>
      </c>
      <c r="F409" s="169">
        <v>15.7</v>
      </c>
      <c r="G409" s="170">
        <v>13.2</v>
      </c>
      <c r="H409" s="167">
        <v>13.1</v>
      </c>
      <c r="I409" s="171">
        <v>3.7</v>
      </c>
      <c r="J409" s="172">
        <v>3.7</v>
      </c>
      <c r="K409" s="170">
        <v>7.53</v>
      </c>
      <c r="L409" s="167">
        <v>7.64</v>
      </c>
      <c r="M409" s="171">
        <v>23</v>
      </c>
      <c r="N409" s="172">
        <v>22.5</v>
      </c>
      <c r="O409" s="1206" t="s">
        <v>35</v>
      </c>
      <c r="P409" s="1207">
        <v>38.200000000000003</v>
      </c>
      <c r="Q409" s="1206" t="s">
        <v>35</v>
      </c>
      <c r="R409" s="1207">
        <v>70.7</v>
      </c>
      <c r="S409" s="1206" t="s">
        <v>35</v>
      </c>
      <c r="T409" s="1207" t="s">
        <v>35</v>
      </c>
      <c r="U409" s="1206" t="s">
        <v>35</v>
      </c>
      <c r="V409" s="1207" t="s">
        <v>35</v>
      </c>
      <c r="W409" s="171" t="s">
        <v>35</v>
      </c>
      <c r="X409" s="172">
        <v>20</v>
      </c>
      <c r="Y409" s="175" t="s">
        <v>35</v>
      </c>
      <c r="Z409" s="176">
        <v>155</v>
      </c>
      <c r="AA409" s="805" t="s">
        <v>35</v>
      </c>
      <c r="AB409" s="806">
        <v>0.17</v>
      </c>
      <c r="AC409" s="328">
        <v>599</v>
      </c>
      <c r="AD409" s="325">
        <v>47</v>
      </c>
      <c r="AE409" s="289"/>
      <c r="AF409" s="296"/>
      <c r="AG409" s="20"/>
      <c r="AH409" s="3"/>
      <c r="AI409" s="21"/>
      <c r="AJ409" s="9"/>
      <c r="AK409" s="9"/>
      <c r="AL409" s="3"/>
    </row>
    <row r="410" spans="1:38" x14ac:dyDescent="0.15">
      <c r="A410" s="1769"/>
      <c r="B410" s="429">
        <v>44649</v>
      </c>
      <c r="C410" s="1607" t="str">
        <f t="shared" si="44"/>
        <v>(火)</v>
      </c>
      <c r="D410" s="331" t="s">
        <v>522</v>
      </c>
      <c r="E410" s="1498" t="s">
        <v>35</v>
      </c>
      <c r="F410" s="169">
        <v>9.8000000000000007</v>
      </c>
      <c r="G410" s="170">
        <v>13.5</v>
      </c>
      <c r="H410" s="167">
        <v>13.4</v>
      </c>
      <c r="I410" s="171">
        <v>7.3</v>
      </c>
      <c r="J410" s="172">
        <v>3</v>
      </c>
      <c r="K410" s="170">
        <v>7.75</v>
      </c>
      <c r="L410" s="167">
        <v>7.56</v>
      </c>
      <c r="M410" s="171">
        <v>23.6</v>
      </c>
      <c r="N410" s="172">
        <v>23.6</v>
      </c>
      <c r="O410" s="1206" t="s">
        <v>35</v>
      </c>
      <c r="P410" s="1207">
        <v>39.6</v>
      </c>
      <c r="Q410" s="1206" t="s">
        <v>35</v>
      </c>
      <c r="R410" s="1207">
        <v>74.8</v>
      </c>
      <c r="S410" s="1206" t="s">
        <v>35</v>
      </c>
      <c r="T410" s="1207" t="s">
        <v>35</v>
      </c>
      <c r="U410" s="1206" t="s">
        <v>35</v>
      </c>
      <c r="V410" s="1207" t="s">
        <v>35</v>
      </c>
      <c r="W410" s="171" t="s">
        <v>35</v>
      </c>
      <c r="X410" s="172">
        <v>21.2</v>
      </c>
      <c r="Y410" s="175" t="s">
        <v>35</v>
      </c>
      <c r="Z410" s="176">
        <v>172</v>
      </c>
      <c r="AA410" s="805" t="s">
        <v>35</v>
      </c>
      <c r="AB410" s="806">
        <v>0.12</v>
      </c>
      <c r="AC410" s="328">
        <v>864</v>
      </c>
      <c r="AD410" s="325">
        <v>58</v>
      </c>
      <c r="AE410" s="289"/>
      <c r="AF410" s="296"/>
      <c r="AG410" s="28" t="s">
        <v>376</v>
      </c>
      <c r="AH410" s="2" t="s">
        <v>35</v>
      </c>
      <c r="AI410" s="2" t="s">
        <v>35</v>
      </c>
      <c r="AJ410" s="2" t="s">
        <v>35</v>
      </c>
      <c r="AK410" s="2" t="s">
        <v>35</v>
      </c>
      <c r="AL410" s="99" t="s">
        <v>35</v>
      </c>
    </row>
    <row r="411" spans="1:38" x14ac:dyDescent="0.15">
      <c r="A411" s="1769"/>
      <c r="B411" s="429">
        <v>44650</v>
      </c>
      <c r="C411" s="1607" t="str">
        <f t="shared" si="44"/>
        <v>(水)</v>
      </c>
      <c r="D411" s="331" t="s">
        <v>566</v>
      </c>
      <c r="E411" s="1498" t="s">
        <v>35</v>
      </c>
      <c r="F411" s="169">
        <v>12.6</v>
      </c>
      <c r="G411" s="170">
        <v>14.2</v>
      </c>
      <c r="H411" s="167">
        <v>14</v>
      </c>
      <c r="I411" s="171">
        <v>5.9</v>
      </c>
      <c r="J411" s="172">
        <v>2.5</v>
      </c>
      <c r="K411" s="170">
        <v>7.65</v>
      </c>
      <c r="L411" s="167">
        <v>7.56</v>
      </c>
      <c r="M411" s="171">
        <v>25.7</v>
      </c>
      <c r="N411" s="172">
        <v>25.4</v>
      </c>
      <c r="O411" s="1206" t="s">
        <v>35</v>
      </c>
      <c r="P411" s="1207">
        <v>43.9</v>
      </c>
      <c r="Q411" s="1206" t="s">
        <v>35</v>
      </c>
      <c r="R411" s="1207">
        <v>80.2</v>
      </c>
      <c r="S411" s="1206" t="s">
        <v>35</v>
      </c>
      <c r="T411" s="1207" t="s">
        <v>35</v>
      </c>
      <c r="U411" s="1206" t="s">
        <v>35</v>
      </c>
      <c r="V411" s="1207" t="s">
        <v>35</v>
      </c>
      <c r="W411" s="171" t="s">
        <v>35</v>
      </c>
      <c r="X411" s="172">
        <v>23.8</v>
      </c>
      <c r="Y411" s="175" t="s">
        <v>35</v>
      </c>
      <c r="Z411" s="176">
        <v>187</v>
      </c>
      <c r="AA411" s="805" t="s">
        <v>35</v>
      </c>
      <c r="AB411" s="806">
        <v>0.1</v>
      </c>
      <c r="AC411" s="328">
        <v>1446</v>
      </c>
      <c r="AD411" s="325">
        <v>41</v>
      </c>
      <c r="AE411" s="289"/>
      <c r="AF411" s="296"/>
      <c r="AG411" s="10" t="s">
        <v>35</v>
      </c>
      <c r="AH411" s="2" t="s">
        <v>35</v>
      </c>
      <c r="AI411" s="2" t="s">
        <v>35</v>
      </c>
      <c r="AJ411" s="2" t="s">
        <v>35</v>
      </c>
      <c r="AK411" s="2" t="s">
        <v>35</v>
      </c>
      <c r="AL411" s="99" t="s">
        <v>35</v>
      </c>
    </row>
    <row r="412" spans="1:38" x14ac:dyDescent="0.15">
      <c r="A412" s="1769"/>
      <c r="B412" s="429">
        <v>44651</v>
      </c>
      <c r="C412" s="1607" t="str">
        <f t="shared" si="44"/>
        <v>(木)</v>
      </c>
      <c r="D412" s="201" t="s">
        <v>566</v>
      </c>
      <c r="E412" s="1499">
        <v>5.5</v>
      </c>
      <c r="F412" s="119">
        <v>18.2</v>
      </c>
      <c r="G412" s="120">
        <v>15.4</v>
      </c>
      <c r="H412" s="121">
        <v>15.2</v>
      </c>
      <c r="I412" s="122">
        <v>4.9000000000000004</v>
      </c>
      <c r="J412" s="123">
        <v>1.9</v>
      </c>
      <c r="K412" s="120">
        <v>7.73</v>
      </c>
      <c r="L412" s="121">
        <v>7.54</v>
      </c>
      <c r="M412" s="122">
        <v>25.8</v>
      </c>
      <c r="N412" s="123">
        <v>26.1</v>
      </c>
      <c r="O412" s="632" t="s">
        <v>35</v>
      </c>
      <c r="P412" s="1213">
        <v>41.6</v>
      </c>
      <c r="Q412" s="632" t="s">
        <v>35</v>
      </c>
      <c r="R412" s="1213">
        <v>81.2</v>
      </c>
      <c r="S412" s="632" t="s">
        <v>35</v>
      </c>
      <c r="T412" s="1213" t="s">
        <v>35</v>
      </c>
      <c r="U412" s="632" t="s">
        <v>35</v>
      </c>
      <c r="V412" s="1213" t="s">
        <v>35</v>
      </c>
      <c r="W412" s="122" t="s">
        <v>35</v>
      </c>
      <c r="X412" s="123">
        <v>26.5</v>
      </c>
      <c r="Y412" s="126" t="s">
        <v>35</v>
      </c>
      <c r="Z412" s="127">
        <v>182</v>
      </c>
      <c r="AA412" s="811" t="s">
        <v>35</v>
      </c>
      <c r="AB412" s="812">
        <v>0.06</v>
      </c>
      <c r="AC412" s="303">
        <v>1403</v>
      </c>
      <c r="AD412" s="305">
        <v>34</v>
      </c>
      <c r="AE412" s="289"/>
      <c r="AF412" s="296"/>
      <c r="AG412" s="10" t="s">
        <v>35</v>
      </c>
      <c r="AH412" s="2" t="s">
        <v>35</v>
      </c>
      <c r="AI412" s="2" t="s">
        <v>35</v>
      </c>
      <c r="AJ412" s="2" t="s">
        <v>35</v>
      </c>
      <c r="AK412" s="2" t="s">
        <v>35</v>
      </c>
      <c r="AL412" s="99" t="s">
        <v>35</v>
      </c>
    </row>
    <row r="413" spans="1:38" x14ac:dyDescent="0.15">
      <c r="A413" s="1769"/>
      <c r="B413" s="1743" t="s">
        <v>388</v>
      </c>
      <c r="C413" s="1744"/>
      <c r="D413" s="374"/>
      <c r="E413" s="1494">
        <f>MAX(E382:E412)</f>
        <v>37</v>
      </c>
      <c r="F413" s="335">
        <f t="shared" ref="F413:AD413" si="45">IF(COUNT(F382:F412)=0,"",MAX(F382:F412))</f>
        <v>18.7</v>
      </c>
      <c r="G413" s="336">
        <f t="shared" si="45"/>
        <v>15.4</v>
      </c>
      <c r="H413" s="337">
        <f t="shared" si="45"/>
        <v>15.2</v>
      </c>
      <c r="I413" s="338">
        <f t="shared" si="45"/>
        <v>13.3</v>
      </c>
      <c r="J413" s="339">
        <f t="shared" si="45"/>
        <v>3.7</v>
      </c>
      <c r="K413" s="336">
        <f t="shared" si="45"/>
        <v>9.15</v>
      </c>
      <c r="L413" s="337">
        <f t="shared" si="45"/>
        <v>7.81</v>
      </c>
      <c r="M413" s="338">
        <f t="shared" si="45"/>
        <v>29.6</v>
      </c>
      <c r="N413" s="339">
        <f t="shared" si="45"/>
        <v>30.5</v>
      </c>
      <c r="O413" s="1200">
        <f t="shared" si="45"/>
        <v>50.1</v>
      </c>
      <c r="P413" s="1208">
        <f t="shared" si="45"/>
        <v>43.9</v>
      </c>
      <c r="Q413" s="1200">
        <f t="shared" si="45"/>
        <v>83.5</v>
      </c>
      <c r="R413" s="1208">
        <f t="shared" si="45"/>
        <v>89.3</v>
      </c>
      <c r="S413" s="1200">
        <f t="shared" si="45"/>
        <v>61.7</v>
      </c>
      <c r="T413" s="1208">
        <f t="shared" si="45"/>
        <v>61.6</v>
      </c>
      <c r="U413" s="1200">
        <f t="shared" si="45"/>
        <v>21.8</v>
      </c>
      <c r="V413" s="1208">
        <f t="shared" si="45"/>
        <v>24.2</v>
      </c>
      <c r="W413" s="338">
        <f t="shared" si="45"/>
        <v>26.3</v>
      </c>
      <c r="X413" s="540">
        <f t="shared" si="45"/>
        <v>35</v>
      </c>
      <c r="Y413" s="596">
        <f t="shared" si="45"/>
        <v>214</v>
      </c>
      <c r="Z413" s="597">
        <f t="shared" si="45"/>
        <v>218</v>
      </c>
      <c r="AA413" s="799">
        <f t="shared" si="45"/>
        <v>0.49</v>
      </c>
      <c r="AB413" s="800">
        <f t="shared" si="45"/>
        <v>0.17</v>
      </c>
      <c r="AC413" s="651">
        <f t="shared" si="45"/>
        <v>4849</v>
      </c>
      <c r="AD413" s="538">
        <f t="shared" si="45"/>
        <v>76</v>
      </c>
      <c r="AE413" s="297"/>
      <c r="AF413" s="296"/>
      <c r="AG413" s="10" t="s">
        <v>35</v>
      </c>
      <c r="AH413" s="2" t="s">
        <v>35</v>
      </c>
      <c r="AI413" s="2" t="s">
        <v>35</v>
      </c>
      <c r="AJ413" s="2" t="s">
        <v>35</v>
      </c>
      <c r="AK413" s="2" t="s">
        <v>35</v>
      </c>
      <c r="AL413" s="99" t="s">
        <v>35</v>
      </c>
    </row>
    <row r="414" spans="1:38" x14ac:dyDescent="0.15">
      <c r="A414" s="1769"/>
      <c r="B414" s="1735" t="s">
        <v>389</v>
      </c>
      <c r="C414" s="1736"/>
      <c r="D414" s="376"/>
      <c r="E414" s="1503"/>
      <c r="F414" s="340">
        <f t="shared" ref="F414:AD414" si="46">IF(COUNT(F382:F412)=0,"",MIN(F382:F412))</f>
        <v>4.4000000000000004</v>
      </c>
      <c r="G414" s="341">
        <f t="shared" si="46"/>
        <v>8.8000000000000007</v>
      </c>
      <c r="H414" s="342">
        <f t="shared" si="46"/>
        <v>8.8000000000000007</v>
      </c>
      <c r="I414" s="343">
        <f t="shared" si="46"/>
        <v>2.9</v>
      </c>
      <c r="J414" s="344">
        <f t="shared" si="46"/>
        <v>1.2</v>
      </c>
      <c r="K414" s="341">
        <f t="shared" si="46"/>
        <v>7.3</v>
      </c>
      <c r="L414" s="342">
        <f t="shared" si="46"/>
        <v>7.24</v>
      </c>
      <c r="M414" s="343">
        <f t="shared" si="46"/>
        <v>20</v>
      </c>
      <c r="N414" s="344">
        <f t="shared" si="46"/>
        <v>20.5</v>
      </c>
      <c r="O414" s="1202">
        <f t="shared" si="46"/>
        <v>50.1</v>
      </c>
      <c r="P414" s="1209">
        <f t="shared" si="46"/>
        <v>29.5</v>
      </c>
      <c r="Q414" s="1202">
        <f t="shared" si="46"/>
        <v>83.5</v>
      </c>
      <c r="R414" s="1209">
        <f t="shared" si="46"/>
        <v>61.9</v>
      </c>
      <c r="S414" s="1202">
        <f t="shared" si="46"/>
        <v>61.7</v>
      </c>
      <c r="T414" s="1209">
        <f t="shared" si="46"/>
        <v>61.6</v>
      </c>
      <c r="U414" s="1202">
        <f t="shared" si="46"/>
        <v>21.8</v>
      </c>
      <c r="V414" s="1209">
        <f t="shared" si="46"/>
        <v>24.2</v>
      </c>
      <c r="W414" s="343">
        <f t="shared" si="46"/>
        <v>26.3</v>
      </c>
      <c r="X414" s="653">
        <f t="shared" si="46"/>
        <v>18.600000000000001</v>
      </c>
      <c r="Y414" s="600">
        <f t="shared" si="46"/>
        <v>214</v>
      </c>
      <c r="Z414" s="601">
        <f t="shared" si="46"/>
        <v>132</v>
      </c>
      <c r="AA414" s="801">
        <f t="shared" si="46"/>
        <v>0.49</v>
      </c>
      <c r="AB414" s="802">
        <f t="shared" si="46"/>
        <v>0</v>
      </c>
      <c r="AC414" s="1623"/>
      <c r="AD414" s="539">
        <f t="shared" si="46"/>
        <v>26</v>
      </c>
      <c r="AE414" s="297"/>
      <c r="AF414" s="296"/>
      <c r="AG414" s="10"/>
      <c r="AH414" s="2"/>
      <c r="AI414" s="2"/>
      <c r="AJ414" s="2"/>
      <c r="AK414" s="2"/>
      <c r="AL414" s="99"/>
    </row>
    <row r="415" spans="1:38" x14ac:dyDescent="0.15">
      <c r="A415" s="1769"/>
      <c r="B415" s="1735" t="s">
        <v>390</v>
      </c>
      <c r="C415" s="1736"/>
      <c r="D415" s="378"/>
      <c r="E415" s="1496"/>
      <c r="F415" s="541">
        <f t="shared" ref="F415:AD415" si="47">IF(COUNT(F382:F412)=0,"",AVERAGE(F382:F412))</f>
        <v>10.809677419354838</v>
      </c>
      <c r="G415" s="542">
        <f t="shared" si="47"/>
        <v>11.854838709677416</v>
      </c>
      <c r="H415" s="543">
        <f t="shared" si="47"/>
        <v>12.006451612903222</v>
      </c>
      <c r="I415" s="544">
        <f t="shared" si="47"/>
        <v>8.4193548387096779</v>
      </c>
      <c r="J415" s="545">
        <f t="shared" si="47"/>
        <v>2.2870967741935484</v>
      </c>
      <c r="K415" s="542">
        <f t="shared" si="47"/>
        <v>8.2870967741935502</v>
      </c>
      <c r="L415" s="543">
        <f t="shared" si="47"/>
        <v>7.5641935483870952</v>
      </c>
      <c r="M415" s="544">
        <f t="shared" si="47"/>
        <v>25.812903225806455</v>
      </c>
      <c r="N415" s="545">
        <f t="shared" si="47"/>
        <v>26.616129032258073</v>
      </c>
      <c r="O415" s="1210">
        <f t="shared" si="47"/>
        <v>50.1</v>
      </c>
      <c r="P415" s="1211">
        <f t="shared" si="47"/>
        <v>39.213636363636368</v>
      </c>
      <c r="Q415" s="1210">
        <f t="shared" si="47"/>
        <v>83.5</v>
      </c>
      <c r="R415" s="1211">
        <f t="shared" si="47"/>
        <v>80.663636363636371</v>
      </c>
      <c r="S415" s="1210">
        <f t="shared" si="47"/>
        <v>61.7</v>
      </c>
      <c r="T415" s="1211">
        <f t="shared" si="47"/>
        <v>61.6</v>
      </c>
      <c r="U415" s="1210">
        <f t="shared" si="47"/>
        <v>21.8</v>
      </c>
      <c r="V415" s="1211">
        <f t="shared" si="47"/>
        <v>24.2</v>
      </c>
      <c r="W415" s="1255">
        <f t="shared" si="47"/>
        <v>26.3</v>
      </c>
      <c r="X415" s="658">
        <f t="shared" si="47"/>
        <v>29.013636363636362</v>
      </c>
      <c r="Y415" s="643">
        <f t="shared" si="47"/>
        <v>214</v>
      </c>
      <c r="Z415" s="644">
        <f t="shared" si="47"/>
        <v>186.13636363636363</v>
      </c>
      <c r="AA415" s="807">
        <f t="shared" si="47"/>
        <v>0.49</v>
      </c>
      <c r="AB415" s="808">
        <f t="shared" si="47"/>
        <v>4.409090909090909E-2</v>
      </c>
      <c r="AC415" s="1624"/>
      <c r="AD415" s="652">
        <f t="shared" si="47"/>
        <v>39.387096774193552</v>
      </c>
      <c r="AE415" s="297"/>
      <c r="AF415" s="296"/>
      <c r="AG415" s="10"/>
      <c r="AH415" s="2"/>
      <c r="AI415" s="2"/>
      <c r="AJ415" s="2"/>
      <c r="AK415" s="2"/>
      <c r="AL415" s="99"/>
    </row>
    <row r="416" spans="1:38" ht="14.25" thickBot="1" x14ac:dyDescent="0.2">
      <c r="A416" s="1769"/>
      <c r="B416" s="1780" t="s">
        <v>391</v>
      </c>
      <c r="C416" s="1781"/>
      <c r="D416" s="711"/>
      <c r="E416" s="1501">
        <f>SUM(E382:E412)</f>
        <v>90</v>
      </c>
      <c r="F416" s="712"/>
      <c r="G416" s="712"/>
      <c r="H416" s="713"/>
      <c r="I416" s="712"/>
      <c r="J416" s="713"/>
      <c r="K416" s="1243"/>
      <c r="L416" s="1244"/>
      <c r="M416" s="1250"/>
      <c r="N416" s="1251"/>
      <c r="O416" s="1218"/>
      <c r="P416" s="1219"/>
      <c r="Q416" s="1224"/>
      <c r="R416" s="1219"/>
      <c r="S416" s="1231"/>
      <c r="T416" s="1218"/>
      <c r="U416" s="1231"/>
      <c r="V416" s="1232"/>
      <c r="W416" s="1260"/>
      <c r="X416" s="1261"/>
      <c r="Y416" s="716"/>
      <c r="Z416" s="715"/>
      <c r="AA416" s="816"/>
      <c r="AB416" s="817"/>
      <c r="AC416" s="717">
        <f>SUM(AC382:AC412)</f>
        <v>82090</v>
      </c>
      <c r="AD416" s="718"/>
      <c r="AE416" s="297"/>
      <c r="AF416" s="296"/>
      <c r="AG416" s="205"/>
      <c r="AH416" s="207"/>
      <c r="AI416" s="207"/>
      <c r="AJ416" s="207"/>
      <c r="AK416" s="207"/>
      <c r="AL416" s="206"/>
    </row>
    <row r="417" spans="1:39" ht="14.25" thickTop="1" x14ac:dyDescent="0.15">
      <c r="A417" s="1766" t="s">
        <v>397</v>
      </c>
      <c r="B417" s="1733" t="s">
        <v>388</v>
      </c>
      <c r="C417" s="1734"/>
      <c r="D417" s="700"/>
      <c r="E417" s="1494">
        <f>MAX(E4:E33,E38:E68,E73:E102,E107:E137,E142:E172,E177:E206,E211:E241,E246:E275,E280:E310,E315:E345,E350:E377,E382:E412)</f>
        <v>105</v>
      </c>
      <c r="F417" s="1494">
        <f>MAX(F4:F33,F38:F68,F73:F102,F107:F137,F142:F172,F177:F206,F211:F241,F246:F275,F280:F310,F315:F345,F350:F377,F382:F412)</f>
        <v>31.3</v>
      </c>
      <c r="G417" s="1674">
        <f t="shared" ref="G417:AD417" si="48">MAX(G4:G33,G38:G68,G73:G102,G107:G137,G142:G172,G177:G206,G211:G241,G246:G275,G280:G310,G315:G345,G350:G377,G382:G412)</f>
        <v>30.6</v>
      </c>
      <c r="H417" s="1677">
        <f t="shared" si="48"/>
        <v>30.7</v>
      </c>
      <c r="I417" s="1674">
        <f t="shared" si="48"/>
        <v>93</v>
      </c>
      <c r="J417" s="1677">
        <f t="shared" si="48"/>
        <v>3.7</v>
      </c>
      <c r="K417" s="1674">
        <f t="shared" si="48"/>
        <v>9.15</v>
      </c>
      <c r="L417" s="1677">
        <f t="shared" si="48"/>
        <v>7.81</v>
      </c>
      <c r="M417" s="1674">
        <f t="shared" si="48"/>
        <v>29.6</v>
      </c>
      <c r="N417" s="1677">
        <f t="shared" si="48"/>
        <v>30.5</v>
      </c>
      <c r="O417" s="1684">
        <f t="shared" si="48"/>
        <v>53.4</v>
      </c>
      <c r="P417" s="1685">
        <f t="shared" si="48"/>
        <v>57.6</v>
      </c>
      <c r="Q417" s="1684">
        <f t="shared" si="48"/>
        <v>89.2</v>
      </c>
      <c r="R417" s="1685">
        <f t="shared" si="48"/>
        <v>94</v>
      </c>
      <c r="S417" s="1684">
        <f t="shared" si="48"/>
        <v>64.900000000000006</v>
      </c>
      <c r="T417" s="1685">
        <f t="shared" si="48"/>
        <v>65.099999999999994</v>
      </c>
      <c r="U417" s="1684">
        <f t="shared" si="48"/>
        <v>24.3</v>
      </c>
      <c r="V417" s="1685">
        <f t="shared" si="48"/>
        <v>24.3</v>
      </c>
      <c r="W417" s="1674">
        <f t="shared" si="48"/>
        <v>26.3</v>
      </c>
      <c r="X417" s="1677">
        <f t="shared" si="48"/>
        <v>35</v>
      </c>
      <c r="Y417" s="1684">
        <f t="shared" si="48"/>
        <v>214</v>
      </c>
      <c r="Z417" s="1685">
        <f t="shared" si="48"/>
        <v>218</v>
      </c>
      <c r="AA417" s="1679">
        <f t="shared" si="48"/>
        <v>0.67</v>
      </c>
      <c r="AB417" s="1680">
        <f t="shared" si="48"/>
        <v>0.23</v>
      </c>
      <c r="AC417" s="1494">
        <f t="shared" si="48"/>
        <v>4849</v>
      </c>
      <c r="AD417" s="1494">
        <f t="shared" si="48"/>
        <v>1132</v>
      </c>
    </row>
    <row r="418" spans="1:39" s="1" customFormat="1" ht="13.5" customHeight="1" x14ac:dyDescent="0.15">
      <c r="A418" s="1767"/>
      <c r="B418" s="1735" t="s">
        <v>389</v>
      </c>
      <c r="C418" s="1736"/>
      <c r="D418" s="376"/>
      <c r="E418" s="1503"/>
      <c r="F418" s="340">
        <f>MIN(F4:F33,F38:F68,F73:F102,F107:F137,F142:F172,F177:F206,F211:F241,F246:F275,F280:F310,F315:F345,F350:F377,F382:F412)</f>
        <v>1.1000000000000001</v>
      </c>
      <c r="G418" s="1675">
        <f t="shared" ref="G418:AD418" si="49">MIN(G4:G33,G38:G68,G73:G102,G107:G137,G142:G172,G177:G206,G211:G241,G246:G275,G280:G310,G315:G345,G350:G377,G382:G412)</f>
        <v>4</v>
      </c>
      <c r="H418" s="342">
        <f t="shared" si="49"/>
        <v>4</v>
      </c>
      <c r="I418" s="1675">
        <f t="shared" si="49"/>
        <v>0.6</v>
      </c>
      <c r="J418" s="342">
        <f t="shared" si="49"/>
        <v>0.7</v>
      </c>
      <c r="K418" s="1675">
        <f t="shared" si="49"/>
        <v>6.98</v>
      </c>
      <c r="L418" s="342">
        <f t="shared" si="49"/>
        <v>6.86</v>
      </c>
      <c r="M418" s="1675">
        <f t="shared" si="49"/>
        <v>9.8000000000000007</v>
      </c>
      <c r="N418" s="342">
        <f t="shared" si="49"/>
        <v>11.3</v>
      </c>
      <c r="O418" s="1686">
        <f t="shared" si="49"/>
        <v>23.3</v>
      </c>
      <c r="P418" s="1687">
        <f t="shared" si="49"/>
        <v>19</v>
      </c>
      <c r="Q418" s="1686">
        <f t="shared" si="49"/>
        <v>41.3</v>
      </c>
      <c r="R418" s="1687">
        <f t="shared" si="49"/>
        <v>36</v>
      </c>
      <c r="S418" s="1686">
        <f t="shared" si="49"/>
        <v>30</v>
      </c>
      <c r="T418" s="1687">
        <f t="shared" si="49"/>
        <v>35</v>
      </c>
      <c r="U418" s="1686">
        <f t="shared" si="49"/>
        <v>11.3</v>
      </c>
      <c r="V418" s="1687">
        <f t="shared" si="49"/>
        <v>12.5</v>
      </c>
      <c r="W418" s="1675">
        <f t="shared" si="49"/>
        <v>10</v>
      </c>
      <c r="X418" s="342">
        <f t="shared" si="49"/>
        <v>7.2</v>
      </c>
      <c r="Y418" s="1686">
        <f t="shared" si="49"/>
        <v>92</v>
      </c>
      <c r="Z418" s="1687">
        <f t="shared" si="49"/>
        <v>80</v>
      </c>
      <c r="AA418" s="1681">
        <f t="shared" si="49"/>
        <v>0.08</v>
      </c>
      <c r="AB418" s="1682">
        <f t="shared" si="49"/>
        <v>0</v>
      </c>
      <c r="AC418" s="1678"/>
      <c r="AD418" s="340">
        <f t="shared" si="49"/>
        <v>26</v>
      </c>
      <c r="AE418" s="411"/>
      <c r="AF418" s="410"/>
      <c r="AG418" s="410"/>
    </row>
    <row r="419" spans="1:39" s="1" customFormat="1" ht="13.5" customHeight="1" x14ac:dyDescent="0.15">
      <c r="A419" s="1767"/>
      <c r="B419" s="1735" t="s">
        <v>390</v>
      </c>
      <c r="C419" s="1736"/>
      <c r="D419" s="378"/>
      <c r="E419" s="1496"/>
      <c r="F419" s="541">
        <f>AVERAGE(F4:F33,F38:F68,F73:F102,F107:F137,F142:F172,F177:F206,F211:F241,F246:F275,F280:F310,F315:F345,F350:F377,F382:F412)</f>
        <v>16.455616438356156</v>
      </c>
      <c r="G419" s="1676">
        <f t="shared" ref="G419:AD419" si="50">AVERAGE(G4:G33,G38:G68,G73:G102,G107:G137,G142:G172,G177:G206,G211:G241,G246:G275,G280:G310,G315:G345,G350:G377,G382:G412)</f>
        <v>16.809315068493142</v>
      </c>
      <c r="H419" s="342">
        <f t="shared" si="50"/>
        <v>16.989863013698624</v>
      </c>
      <c r="I419" s="1676">
        <f t="shared" si="50"/>
        <v>6.8901369863013704</v>
      </c>
      <c r="J419" s="342">
        <f t="shared" si="50"/>
        <v>2.0427397260273983</v>
      </c>
      <c r="K419" s="1676">
        <f t="shared" si="50"/>
        <v>7.5274794520547941</v>
      </c>
      <c r="L419" s="342">
        <f t="shared" si="50"/>
        <v>7.4464383561643839</v>
      </c>
      <c r="M419" s="1676">
        <f t="shared" si="50"/>
        <v>22.03205479452054</v>
      </c>
      <c r="N419" s="342">
        <f t="shared" si="50"/>
        <v>22.256438356164388</v>
      </c>
      <c r="O419" s="1688">
        <f t="shared" si="50"/>
        <v>39.475000000000001</v>
      </c>
      <c r="P419" s="1687">
        <f t="shared" si="50"/>
        <v>38.709504132231416</v>
      </c>
      <c r="Q419" s="1688">
        <f t="shared" si="50"/>
        <v>68.800000000000011</v>
      </c>
      <c r="R419" s="1687">
        <f t="shared" si="50"/>
        <v>70.311983471074413</v>
      </c>
      <c r="S419" s="1688">
        <f t="shared" si="50"/>
        <v>49.991666666666667</v>
      </c>
      <c r="T419" s="1687">
        <f t="shared" si="50"/>
        <v>51.833333333333336</v>
      </c>
      <c r="U419" s="1688">
        <f t="shared" si="50"/>
        <v>18.808333333333334</v>
      </c>
      <c r="V419" s="1687">
        <f t="shared" si="50"/>
        <v>19.474999999999998</v>
      </c>
      <c r="W419" s="1676">
        <f t="shared" si="50"/>
        <v>18.05</v>
      </c>
      <c r="X419" s="342">
        <f t="shared" si="50"/>
        <v>19.066942148760322</v>
      </c>
      <c r="Y419" s="1688">
        <f t="shared" si="50"/>
        <v>159.33333333333334</v>
      </c>
      <c r="Z419" s="1687">
        <f t="shared" si="50"/>
        <v>154.45454545454547</v>
      </c>
      <c r="AA419" s="1683">
        <f t="shared" si="50"/>
        <v>0.3</v>
      </c>
      <c r="AB419" s="1682">
        <f t="shared" si="50"/>
        <v>9.5330578512396694E-2</v>
      </c>
      <c r="AC419" s="1678"/>
      <c r="AD419" s="541">
        <f t="shared" si="50"/>
        <v>89.813698630136983</v>
      </c>
      <c r="AE419" s="411"/>
      <c r="AF419" s="410"/>
      <c r="AG419" s="410"/>
    </row>
    <row r="420" spans="1:39" s="1" customFormat="1" ht="13.5" customHeight="1" thickBot="1" x14ac:dyDescent="0.2">
      <c r="A420" s="1768"/>
      <c r="B420" s="1735" t="s">
        <v>391</v>
      </c>
      <c r="C420" s="1736"/>
      <c r="D420" s="558"/>
      <c r="E420" s="1501">
        <f>SUM(E4:E33,E38:E68,E73:E102,E107:E137,E142:E172,E177:E206,E211:E241,E246:E275,E280:E310,E315:E345,E350:E377,E382:E412)</f>
        <v>1568</v>
      </c>
      <c r="F420" s="712"/>
      <c r="G420" s="712"/>
      <c r="H420" s="713"/>
      <c r="I420" s="712"/>
      <c r="J420" s="713"/>
      <c r="K420" s="1243"/>
      <c r="L420" s="1244"/>
      <c r="M420" s="1250"/>
      <c r="N420" s="1251"/>
      <c r="O420" s="1218"/>
      <c r="P420" s="1219"/>
      <c r="Q420" s="1224"/>
      <c r="R420" s="1219"/>
      <c r="S420" s="1231"/>
      <c r="T420" s="1218"/>
      <c r="U420" s="1231"/>
      <c r="V420" s="1232"/>
      <c r="W420" s="1260"/>
      <c r="X420" s="1261"/>
      <c r="Y420" s="716"/>
      <c r="Z420" s="715"/>
      <c r="AA420" s="816"/>
      <c r="AB420" s="817"/>
      <c r="AC420" s="717">
        <f>SUM(AC4:AC33,AC38:AC68,AC73:AC102,AC107:AC137,AC142:AC172,AC177:AC206,AC211:AC241,AC246:AC275,AC280:AC310,AC315:AC345,AC350:AC377,AC382:AC412)</f>
        <v>245596.5</v>
      </c>
      <c r="AD420" s="718"/>
      <c r="AE420" s="411"/>
      <c r="AF420" s="410"/>
      <c r="AG420" s="410"/>
    </row>
    <row r="421" spans="1:39" s="1" customFormat="1" ht="13.5" customHeight="1" thickTop="1" x14ac:dyDescent="0.15">
      <c r="A421" s="389"/>
      <c r="B421" s="1737" t="s">
        <v>395</v>
      </c>
      <c r="C421" s="1738"/>
      <c r="D421" s="387">
        <f>COUNT(E4:E33,E38:E68,E73:E102,E107:E137,E142:E172,E177:E206,E211:E241,E246:E275,E280:E310,E315:E345,E350:E377,E382:E412)</f>
        <v>112</v>
      </c>
      <c r="E421" s="403"/>
      <c r="F421" s="404"/>
      <c r="G421" s="404"/>
      <c r="H421" s="404"/>
      <c r="I421" s="405"/>
      <c r="J421" s="405"/>
      <c r="K421" s="406"/>
      <c r="L421" s="406"/>
      <c r="M421" s="405"/>
      <c r="N421" s="405"/>
      <c r="O421" s="404"/>
      <c r="P421" s="404"/>
      <c r="Q421" s="404"/>
      <c r="R421" s="404"/>
      <c r="S421" s="404"/>
      <c r="T421" s="404"/>
      <c r="U421" s="404"/>
      <c r="V421" s="404"/>
      <c r="W421" s="405"/>
      <c r="X421" s="405"/>
      <c r="Y421" s="407"/>
      <c r="Z421" s="407"/>
      <c r="AA421" s="406"/>
      <c r="AB421" s="406"/>
      <c r="AC421" s="408"/>
      <c r="AD421" s="408"/>
      <c r="AE421" s="409"/>
      <c r="AF421" s="410"/>
      <c r="AG421" s="410"/>
    </row>
    <row r="422" spans="1:39" s="1" customFormat="1" ht="13.5" customHeight="1" x14ac:dyDescent="0.15">
      <c r="AE422" s="409"/>
      <c r="AF422" s="410"/>
      <c r="AG422" s="410"/>
      <c r="AH422" s="287"/>
      <c r="AI422" s="287"/>
      <c r="AJ422" s="287"/>
      <c r="AK422" s="287"/>
      <c r="AL422" s="287"/>
      <c r="AM422" s="287"/>
    </row>
  </sheetData>
  <protectedRanges>
    <protectedRange sqref="D281:N310" name="範囲1_1"/>
    <protectedRange sqref="O281:AB310" name="範囲1_5_1"/>
  </protectedRanges>
  <sortState ref="AI112:AJ131">
    <sortCondition ref="AI112"/>
  </sortState>
  <mergeCells count="84">
    <mergeCell ref="A382:A416"/>
    <mergeCell ref="B413:C413"/>
    <mergeCell ref="B414:C414"/>
    <mergeCell ref="B415:C415"/>
    <mergeCell ref="B416:C416"/>
    <mergeCell ref="AG2:AL3"/>
    <mergeCell ref="G2:H2"/>
    <mergeCell ref="S2:T2"/>
    <mergeCell ref="K2:L2"/>
    <mergeCell ref="W2:X2"/>
    <mergeCell ref="AA2:AB2"/>
    <mergeCell ref="Q2:R2"/>
    <mergeCell ref="U2:V2"/>
    <mergeCell ref="M2:N2"/>
    <mergeCell ref="AF2:AF3"/>
    <mergeCell ref="O2:P2"/>
    <mergeCell ref="Y2:Z2"/>
    <mergeCell ref="I2:J2"/>
    <mergeCell ref="A417:A420"/>
    <mergeCell ref="A73:A106"/>
    <mergeCell ref="A142:A176"/>
    <mergeCell ref="B139:C139"/>
    <mergeCell ref="B103:C103"/>
    <mergeCell ref="B138:C138"/>
    <mergeCell ref="B104:C104"/>
    <mergeCell ref="B105:C105"/>
    <mergeCell ref="B106:C106"/>
    <mergeCell ref="B378:C378"/>
    <mergeCell ref="B379:C379"/>
    <mergeCell ref="B380:C380"/>
    <mergeCell ref="B140:C140"/>
    <mergeCell ref="B381:C381"/>
    <mergeCell ref="A350:A381"/>
    <mergeCell ref="B141:C141"/>
    <mergeCell ref="B1:E1"/>
    <mergeCell ref="A4:A37"/>
    <mergeCell ref="B69:C69"/>
    <mergeCell ref="B70:C70"/>
    <mergeCell ref="B71:C71"/>
    <mergeCell ref="A2:A3"/>
    <mergeCell ref="B34:C34"/>
    <mergeCell ref="B35:C35"/>
    <mergeCell ref="B2:B3"/>
    <mergeCell ref="C2:C3"/>
    <mergeCell ref="D2:D3"/>
    <mergeCell ref="A38:A72"/>
    <mergeCell ref="B36:C36"/>
    <mergeCell ref="B37:C37"/>
    <mergeCell ref="B72:C72"/>
    <mergeCell ref="A107:A141"/>
    <mergeCell ref="B173:C173"/>
    <mergeCell ref="B174:C174"/>
    <mergeCell ref="B175:C175"/>
    <mergeCell ref="B176:C176"/>
    <mergeCell ref="B243:C243"/>
    <mergeCell ref="B244:C244"/>
    <mergeCell ref="B245:C245"/>
    <mergeCell ref="A211:A245"/>
    <mergeCell ref="A177:A210"/>
    <mergeCell ref="B207:C207"/>
    <mergeCell ref="B208:C208"/>
    <mergeCell ref="B209:C209"/>
    <mergeCell ref="B210:C210"/>
    <mergeCell ref="B242:C242"/>
    <mergeCell ref="B276:C276"/>
    <mergeCell ref="B277:C277"/>
    <mergeCell ref="B278:C278"/>
    <mergeCell ref="B279:C279"/>
    <mergeCell ref="A246:A279"/>
    <mergeCell ref="A280:A314"/>
    <mergeCell ref="B346:C346"/>
    <mergeCell ref="B347:C347"/>
    <mergeCell ref="B348:C348"/>
    <mergeCell ref="B349:C349"/>
    <mergeCell ref="A315:A349"/>
    <mergeCell ref="B311:C311"/>
    <mergeCell ref="B312:C312"/>
    <mergeCell ref="B313:C313"/>
    <mergeCell ref="B314:C314"/>
    <mergeCell ref="B417:C417"/>
    <mergeCell ref="B418:C418"/>
    <mergeCell ref="B419:C419"/>
    <mergeCell ref="B420:C420"/>
    <mergeCell ref="B421:C421"/>
  </mergeCells>
  <phoneticPr fontId="4"/>
  <conditionalFormatting sqref="AI6:AJ28">
    <cfRule type="expression" dxfId="290" priority="113" stopIfTrue="1">
      <formula>$B$1=1</formula>
    </cfRule>
  </conditionalFormatting>
  <conditionalFormatting sqref="AI6:AJ28">
    <cfRule type="expression" dxfId="289" priority="112" stopIfTrue="1">
      <formula>$B$1=1</formula>
    </cfRule>
  </conditionalFormatting>
  <conditionalFormatting sqref="D281:N310">
    <cfRule type="expression" dxfId="288" priority="111" stopIfTrue="1">
      <formula>$A$1=1</formula>
    </cfRule>
  </conditionalFormatting>
  <conditionalFormatting sqref="O281:AB310">
    <cfRule type="expression" dxfId="287" priority="110" stopIfTrue="1">
      <formula>$A$1=1</formula>
    </cfRule>
  </conditionalFormatting>
  <conditionalFormatting sqref="AE310:AE315">
    <cfRule type="expression" dxfId="286" priority="109" stopIfTrue="1">
      <formula>$A$1=1</formula>
    </cfRule>
  </conditionalFormatting>
  <conditionalFormatting sqref="W141">
    <cfRule type="expression" dxfId="285" priority="58" stopIfTrue="1">
      <formula>$A$1=1</formula>
    </cfRule>
  </conditionalFormatting>
  <conditionalFormatting sqref="AD138:AD140">
    <cfRule type="expression" dxfId="284" priority="57" stopIfTrue="1">
      <formula>$A$1=1</formula>
    </cfRule>
  </conditionalFormatting>
  <conditionalFormatting sqref="F173:AB175 F176:V176">
    <cfRule type="expression" dxfId="283" priority="56" stopIfTrue="1">
      <formula>$A$1=1</formula>
    </cfRule>
  </conditionalFormatting>
  <conditionalFormatting sqref="AG312:AJ314">
    <cfRule type="expression" dxfId="282" priority="103" stopIfTrue="1">
      <formula>$A$1=1</formula>
    </cfRule>
  </conditionalFormatting>
  <conditionalFormatting sqref="W176">
    <cfRule type="expression" dxfId="281" priority="54" stopIfTrue="1">
      <formula>$A$1=1</formula>
    </cfRule>
  </conditionalFormatting>
  <conditionalFormatting sqref="AD173:AD175">
    <cfRule type="expression" dxfId="280" priority="53" stopIfTrue="1">
      <formula>$A$1=1</formula>
    </cfRule>
  </conditionalFormatting>
  <conditionalFormatting sqref="F242:AB244 F245:V245">
    <cfRule type="expression" dxfId="279" priority="52" stopIfTrue="1">
      <formula>$A$1=1</formula>
    </cfRule>
  </conditionalFormatting>
  <conditionalFormatting sqref="AC242:AC245">
    <cfRule type="expression" dxfId="278" priority="51" stopIfTrue="1">
      <formula>$A$1=1</formula>
    </cfRule>
  </conditionalFormatting>
  <conditionalFormatting sqref="W245">
    <cfRule type="expression" dxfId="277" priority="50" stopIfTrue="1">
      <formula>$A$1=1</formula>
    </cfRule>
  </conditionalFormatting>
  <conditionalFormatting sqref="AD242:AD244">
    <cfRule type="expression" dxfId="276" priority="49" stopIfTrue="1">
      <formula>$A$1=1</formula>
    </cfRule>
  </conditionalFormatting>
  <conditionalFormatting sqref="D349">
    <cfRule type="expression" dxfId="275" priority="93" stopIfTrue="1">
      <formula>$A$1=1</formula>
    </cfRule>
  </conditionalFormatting>
  <conditionalFormatting sqref="F69:AB71 F72:V72">
    <cfRule type="expression" dxfId="274" priority="84" stopIfTrue="1">
      <formula>$A$1=1</formula>
    </cfRule>
  </conditionalFormatting>
  <conditionalFormatting sqref="AC69:AC72">
    <cfRule type="expression" dxfId="273" priority="83" stopIfTrue="1">
      <formula>$A$1=1</formula>
    </cfRule>
  </conditionalFormatting>
  <conditionalFormatting sqref="W72">
    <cfRule type="expression" dxfId="272" priority="82" stopIfTrue="1">
      <formula>$A$1=1</formula>
    </cfRule>
  </conditionalFormatting>
  <conditionalFormatting sqref="F378:AB380 D381 F381:V381">
    <cfRule type="expression" dxfId="271" priority="89" stopIfTrue="1">
      <formula>$A$1=1</formula>
    </cfRule>
  </conditionalFormatting>
  <conditionalFormatting sqref="AC378:AC381">
    <cfRule type="expression" dxfId="270" priority="88" stopIfTrue="1">
      <formula>$A$1=1</formula>
    </cfRule>
  </conditionalFormatting>
  <conditionalFormatting sqref="W381">
    <cfRule type="expression" dxfId="269" priority="87" stopIfTrue="1">
      <formula>$A$1=1</formula>
    </cfRule>
  </conditionalFormatting>
  <conditionalFormatting sqref="AD378:AD381">
    <cfRule type="expression" dxfId="268" priority="86" stopIfTrue="1">
      <formula>$A$1=1</formula>
    </cfRule>
  </conditionalFormatting>
  <conditionalFormatting sqref="AD69:AD71">
    <cfRule type="expression" dxfId="267" priority="81" stopIfTrue="1">
      <formula>$A$1=1</formula>
    </cfRule>
  </conditionalFormatting>
  <conditionalFormatting sqref="F207:AB209 F210:V210">
    <cfRule type="expression" dxfId="266" priority="68" stopIfTrue="1">
      <formula>$A$1=1</formula>
    </cfRule>
  </conditionalFormatting>
  <conditionalFormatting sqref="AC207:AC210">
    <cfRule type="expression" dxfId="265" priority="67" stopIfTrue="1">
      <formula>$A$1=1</formula>
    </cfRule>
  </conditionalFormatting>
  <conditionalFormatting sqref="W210">
    <cfRule type="expression" dxfId="264" priority="66" stopIfTrue="1">
      <formula>$A$1=1</formula>
    </cfRule>
  </conditionalFormatting>
  <conditionalFormatting sqref="AD207:AD209">
    <cfRule type="expression" dxfId="263" priority="65" stopIfTrue="1">
      <formula>$A$1=1</formula>
    </cfRule>
  </conditionalFormatting>
  <conditionalFormatting sqref="F104:AB105 F106:V106">
    <cfRule type="expression" dxfId="262" priority="72" stopIfTrue="1">
      <formula>$A$1=1</formula>
    </cfRule>
  </conditionalFormatting>
  <conditionalFormatting sqref="AC104:AC106">
    <cfRule type="expression" dxfId="261" priority="71" stopIfTrue="1">
      <formula>$A$1=1</formula>
    </cfRule>
  </conditionalFormatting>
  <conditionalFormatting sqref="W106">
    <cfRule type="expression" dxfId="260" priority="70" stopIfTrue="1">
      <formula>$A$1=1</formula>
    </cfRule>
  </conditionalFormatting>
  <conditionalFormatting sqref="AD104:AD105">
    <cfRule type="expression" dxfId="259" priority="69" stopIfTrue="1">
      <formula>$A$1=1</formula>
    </cfRule>
  </conditionalFormatting>
  <conditionalFormatting sqref="F138:AB140 F141:V141">
    <cfRule type="expression" dxfId="258" priority="60" stopIfTrue="1">
      <formula>$A$1=1</formula>
    </cfRule>
  </conditionalFormatting>
  <conditionalFormatting sqref="AC138:AC141">
    <cfRule type="expression" dxfId="257" priority="59" stopIfTrue="1">
      <formula>$A$1=1</formula>
    </cfRule>
  </conditionalFormatting>
  <conditionalFormatting sqref="AC173:AC176">
    <cfRule type="expression" dxfId="256" priority="55" stopIfTrue="1">
      <formula>$A$1=1</formula>
    </cfRule>
  </conditionalFormatting>
  <conditionalFormatting sqref="F346:AB348 F349:V349">
    <cfRule type="expression" dxfId="255" priority="44" stopIfTrue="1">
      <formula>$A$1=1</formula>
    </cfRule>
  </conditionalFormatting>
  <conditionalFormatting sqref="AC346:AC349">
    <cfRule type="expression" dxfId="254" priority="43" stopIfTrue="1">
      <formula>$A$1=1</formula>
    </cfRule>
  </conditionalFormatting>
  <conditionalFormatting sqref="W349">
    <cfRule type="expression" dxfId="253" priority="42" stopIfTrue="1">
      <formula>$A$1=1</formula>
    </cfRule>
  </conditionalFormatting>
  <conditionalFormatting sqref="AD346:AD348">
    <cfRule type="expression" dxfId="252" priority="41" stopIfTrue="1">
      <formula>$A$1=1</formula>
    </cfRule>
  </conditionalFormatting>
  <conditionalFormatting sqref="F34:AB36 F37:V37">
    <cfRule type="expression" dxfId="251" priority="36" stopIfTrue="1">
      <formula>$A$1=1</formula>
    </cfRule>
  </conditionalFormatting>
  <conditionalFormatting sqref="AC34:AC37">
    <cfRule type="expression" dxfId="250" priority="35" stopIfTrue="1">
      <formula>$A$1=1</formula>
    </cfRule>
  </conditionalFormatting>
  <conditionalFormatting sqref="W37">
    <cfRule type="expression" dxfId="249" priority="34" stopIfTrue="1">
      <formula>$A$1=1</formula>
    </cfRule>
  </conditionalFormatting>
  <conditionalFormatting sqref="AD34:AD36">
    <cfRule type="expression" dxfId="248" priority="33" stopIfTrue="1">
      <formula>$A$1=1</formula>
    </cfRule>
  </conditionalFormatting>
  <conditionalFormatting sqref="D416">
    <cfRule type="expression" dxfId="247" priority="32" stopIfTrue="1">
      <formula>$A$1=1</formula>
    </cfRule>
  </conditionalFormatting>
  <conditionalFormatting sqref="F413:AB415 F416:V416">
    <cfRule type="expression" dxfId="246" priority="31" stopIfTrue="1">
      <formula>$A$1=1</formula>
    </cfRule>
  </conditionalFormatting>
  <conditionalFormatting sqref="AC413:AC416">
    <cfRule type="expression" dxfId="245" priority="30" stopIfTrue="1">
      <formula>$A$1=1</formula>
    </cfRule>
  </conditionalFormatting>
  <conditionalFormatting sqref="W416">
    <cfRule type="expression" dxfId="244" priority="29" stopIfTrue="1">
      <formula>$A$1=1</formula>
    </cfRule>
  </conditionalFormatting>
  <conditionalFormatting sqref="AD413:AD415">
    <cfRule type="expression" dxfId="243" priority="28" stopIfTrue="1">
      <formula>$A$1=1</formula>
    </cfRule>
  </conditionalFormatting>
  <conditionalFormatting sqref="D420">
    <cfRule type="expression" dxfId="242" priority="27" stopIfTrue="1">
      <formula>$A$1=1</formula>
    </cfRule>
  </conditionalFormatting>
  <conditionalFormatting sqref="F311:AB313 F314:V314">
    <cfRule type="expression" dxfId="241" priority="18" stopIfTrue="1">
      <formula>$A$1=1</formula>
    </cfRule>
  </conditionalFormatting>
  <conditionalFormatting sqref="AC311:AC314">
    <cfRule type="expression" dxfId="240" priority="17" stopIfTrue="1">
      <formula>$A$1=1</formula>
    </cfRule>
  </conditionalFormatting>
  <conditionalFormatting sqref="W314">
    <cfRule type="expression" dxfId="239" priority="16" stopIfTrue="1">
      <formula>$A$1=1</formula>
    </cfRule>
  </conditionalFormatting>
  <conditionalFormatting sqref="AD311:AD313">
    <cfRule type="expression" dxfId="238" priority="15" stopIfTrue="1">
      <formula>$A$1=1</formula>
    </cfRule>
  </conditionalFormatting>
  <conditionalFormatting sqref="F276:AB278 F279:V279">
    <cfRule type="expression" dxfId="237" priority="11" stopIfTrue="1">
      <formula>$A$1=1</formula>
    </cfRule>
  </conditionalFormatting>
  <conditionalFormatting sqref="AC276:AC279">
    <cfRule type="expression" dxfId="236" priority="10" stopIfTrue="1">
      <formula>$A$1=1</formula>
    </cfRule>
  </conditionalFormatting>
  <conditionalFormatting sqref="W279">
    <cfRule type="expression" dxfId="235" priority="9" stopIfTrue="1">
      <formula>$A$1=1</formula>
    </cfRule>
  </conditionalFormatting>
  <conditionalFormatting sqref="AD276:AD278">
    <cfRule type="expression" dxfId="234" priority="8" stopIfTrue="1">
      <formula>$A$1=1</formula>
    </cfRule>
  </conditionalFormatting>
  <conditionalFormatting sqref="F103:AB103">
    <cfRule type="expression" dxfId="233" priority="7" stopIfTrue="1">
      <formula>$A$1=1</formula>
    </cfRule>
  </conditionalFormatting>
  <conditionalFormatting sqref="AC103">
    <cfRule type="expression" dxfId="232" priority="6" stopIfTrue="1">
      <formula>$A$1=1</formula>
    </cfRule>
  </conditionalFormatting>
  <conditionalFormatting sqref="AD103">
    <cfRule type="expression" dxfId="231" priority="5" stopIfTrue="1">
      <formula>$A$1=1</formula>
    </cfRule>
  </conditionalFormatting>
  <conditionalFormatting sqref="F420:V420 F418:AD419">
    <cfRule type="expression" dxfId="230" priority="4" stopIfTrue="1">
      <formula>$A$1=1</formula>
    </cfRule>
  </conditionalFormatting>
  <conditionalFormatting sqref="AC420">
    <cfRule type="expression" dxfId="229" priority="3" stopIfTrue="1">
      <formula>$A$1=1</formula>
    </cfRule>
  </conditionalFormatting>
  <conditionalFormatting sqref="W420">
    <cfRule type="expression" dxfId="228" priority="2" stopIfTrue="1">
      <formula>$A$1=1</formula>
    </cfRule>
  </conditionalFormatting>
  <dataValidations count="2">
    <dataValidation imeMode="off" allowBlank="1" showInputMessage="1" showErrorMessage="1" sqref="AI29:AJ31 AI2 AG17:AH31 E4:AF33 E281:AB310 E371:AD377 E382:AD412 AE371:AE412"/>
    <dataValidation imeMode="on" allowBlank="1" showInputMessage="1" showErrorMessage="1" sqref="AI5:AJ5 D4:D33 AG105:AL106 D371:D377 AG381:AL381 AG32:AJ33 AG34:AL37 AG69:AL72 D281:D310 AG138:AL141 AG173:AL176 AG207:AL210 AG242:AL245 AG276:AL279 AG311:AL311 AG346:AL346 D382:D412 AH422:AL422 AG413:AL416"/>
  </dataValidations>
  <pageMargins left="0.70866141732283472" right="0.70866141732283472"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5"/>
  <sheetViews>
    <sheetView view="pageBreakPreview" zoomScale="70" zoomScaleNormal="70" zoomScaleSheetLayoutView="70" workbookViewId="0">
      <selection activeCell="C43" sqref="C43"/>
    </sheetView>
  </sheetViews>
  <sheetFormatPr defaultRowHeight="13.5" x14ac:dyDescent="0.15"/>
  <cols>
    <col min="1" max="1" width="1.625" style="230" customWidth="1"/>
    <col min="2" max="2" width="16.25" style="230" customWidth="1"/>
    <col min="3" max="3" width="15" style="230" customWidth="1"/>
    <col min="4" max="5" width="12.75" style="230" customWidth="1"/>
    <col min="6" max="6" width="13.5" style="230" customWidth="1"/>
    <col min="7" max="8" width="15" style="230" customWidth="1"/>
    <col min="9" max="9" width="17.5" style="230" customWidth="1"/>
    <col min="10" max="10" width="4.125" style="230" customWidth="1"/>
    <col min="11" max="16384" width="9" style="230"/>
  </cols>
  <sheetData>
    <row r="1" spans="2:13" ht="23.25" customHeight="1" thickBot="1" x14ac:dyDescent="0.2">
      <c r="B1" s="1954" t="s">
        <v>331</v>
      </c>
      <c r="C1" s="1954"/>
      <c r="D1" s="1954"/>
      <c r="E1" s="235"/>
      <c r="F1" s="235"/>
      <c r="G1" s="235"/>
      <c r="H1" s="235"/>
      <c r="I1" s="235"/>
    </row>
    <row r="2" spans="2:13" ht="7.5" customHeight="1" thickTop="1" x14ac:dyDescent="0.15">
      <c r="B2" s="236"/>
      <c r="C2" s="74"/>
      <c r="D2" s="74"/>
      <c r="E2" s="74"/>
      <c r="F2" s="74"/>
      <c r="G2" s="74"/>
      <c r="H2" s="74"/>
      <c r="I2" s="74"/>
    </row>
    <row r="3" spans="2:13" ht="18" customHeight="1" x14ac:dyDescent="0.15">
      <c r="B3" s="1968" t="s">
        <v>93</v>
      </c>
      <c r="C3" s="1968"/>
      <c r="D3" s="1968"/>
      <c r="E3" s="1968"/>
      <c r="F3" s="1968"/>
      <c r="G3" s="1968"/>
      <c r="H3" s="1968"/>
      <c r="I3" s="1968"/>
    </row>
    <row r="4" spans="2:13" ht="18" customHeight="1" x14ac:dyDescent="0.15">
      <c r="B4" s="1968" t="s">
        <v>94</v>
      </c>
      <c r="C4" s="1968"/>
      <c r="D4" s="1968"/>
      <c r="E4" s="1968"/>
      <c r="F4" s="1968"/>
      <c r="G4" s="1968"/>
      <c r="H4" s="1968"/>
      <c r="I4" s="1968"/>
    </row>
    <row r="5" spans="2:13" ht="8.25" customHeight="1" x14ac:dyDescent="0.15"/>
    <row r="6" spans="2:13" ht="24.75" customHeight="1" x14ac:dyDescent="0.15">
      <c r="B6" s="237" t="s">
        <v>95</v>
      </c>
      <c r="C6" s="238" t="s">
        <v>96</v>
      </c>
      <c r="D6" s="1969" t="s">
        <v>97</v>
      </c>
      <c r="E6" s="1969"/>
      <c r="F6" s="1969"/>
      <c r="G6" s="239" t="s">
        <v>98</v>
      </c>
      <c r="H6" s="239" t="s">
        <v>138</v>
      </c>
      <c r="I6" s="239" t="s">
        <v>99</v>
      </c>
    </row>
    <row r="7" spans="2:13" ht="16.5" customHeight="1" x14ac:dyDescent="0.15">
      <c r="B7" s="1952" t="s">
        <v>100</v>
      </c>
      <c r="C7" s="1960" t="s">
        <v>101</v>
      </c>
      <c r="D7" s="1955" t="s">
        <v>97</v>
      </c>
      <c r="E7" s="1956"/>
      <c r="F7" s="1956"/>
      <c r="G7" s="243" t="s">
        <v>97</v>
      </c>
      <c r="H7" s="1959" t="s">
        <v>102</v>
      </c>
      <c r="I7" s="244" t="s">
        <v>103</v>
      </c>
      <c r="K7" s="1974" t="s">
        <v>318</v>
      </c>
      <c r="L7" s="1975"/>
      <c r="M7" s="1975"/>
    </row>
    <row r="8" spans="2:13" ht="16.5" customHeight="1" x14ac:dyDescent="0.15">
      <c r="B8" s="1952"/>
      <c r="C8" s="1960"/>
      <c r="D8" s="1955"/>
      <c r="E8" s="1956"/>
      <c r="F8" s="1956"/>
      <c r="G8" s="243" t="s">
        <v>104</v>
      </c>
      <c r="H8" s="1959"/>
      <c r="I8" s="244" t="s">
        <v>105</v>
      </c>
      <c r="K8" s="1975"/>
      <c r="L8" s="1975"/>
      <c r="M8" s="1975"/>
    </row>
    <row r="9" spans="2:13" ht="34.5" customHeight="1" x14ac:dyDescent="0.15">
      <c r="B9" s="245" t="s">
        <v>319</v>
      </c>
      <c r="C9" s="246" t="s">
        <v>320</v>
      </c>
      <c r="D9" s="1948" t="s">
        <v>321</v>
      </c>
      <c r="E9" s="1949"/>
      <c r="F9" s="1949"/>
      <c r="G9" s="248" t="s">
        <v>322</v>
      </c>
      <c r="H9" s="211" t="s">
        <v>320</v>
      </c>
      <c r="I9" s="211" t="s">
        <v>320</v>
      </c>
    </row>
    <row r="10" spans="2:13" ht="16.5" customHeight="1" x14ac:dyDescent="0.15">
      <c r="B10" s="1961" t="s">
        <v>323</v>
      </c>
      <c r="C10" s="246" t="s">
        <v>324</v>
      </c>
      <c r="D10" s="247" t="s">
        <v>325</v>
      </c>
      <c r="E10" s="249" t="s">
        <v>326</v>
      </c>
      <c r="F10" s="250" t="s">
        <v>332</v>
      </c>
      <c r="G10" s="248" t="s">
        <v>332</v>
      </c>
      <c r="H10" s="211" t="s">
        <v>333</v>
      </c>
      <c r="I10" s="211" t="s">
        <v>334</v>
      </c>
    </row>
    <row r="11" spans="2:13" ht="16.5" customHeight="1" x14ac:dyDescent="0.15">
      <c r="B11" s="1952"/>
      <c r="C11" s="242"/>
      <c r="D11" s="241" t="s">
        <v>335</v>
      </c>
      <c r="E11" s="251" t="s">
        <v>336</v>
      </c>
      <c r="F11" s="252" t="s">
        <v>337</v>
      </c>
      <c r="G11" s="243"/>
      <c r="H11" s="244"/>
      <c r="I11" s="244"/>
    </row>
    <row r="12" spans="2:13" ht="16.5" customHeight="1" x14ac:dyDescent="0.15">
      <c r="B12" s="245" t="s">
        <v>107</v>
      </c>
      <c r="C12" s="246" t="s">
        <v>109</v>
      </c>
      <c r="D12" s="1948" t="s">
        <v>109</v>
      </c>
      <c r="E12" s="1949"/>
      <c r="F12" s="250" t="s">
        <v>109</v>
      </c>
      <c r="G12" s="248" t="s">
        <v>109</v>
      </c>
      <c r="H12" s="1972" t="s">
        <v>338</v>
      </c>
      <c r="I12" s="211" t="s">
        <v>111</v>
      </c>
    </row>
    <row r="13" spans="2:13" ht="16.5" customHeight="1" x14ac:dyDescent="0.15">
      <c r="B13" s="253" t="s">
        <v>108</v>
      </c>
      <c r="C13" s="254" t="s">
        <v>110</v>
      </c>
      <c r="D13" s="1950" t="s">
        <v>110</v>
      </c>
      <c r="E13" s="1951"/>
      <c r="F13" s="255" t="s">
        <v>110</v>
      </c>
      <c r="G13" s="256" t="s">
        <v>110</v>
      </c>
      <c r="H13" s="1973"/>
      <c r="I13" s="257" t="s">
        <v>339</v>
      </c>
    </row>
    <row r="14" spans="2:13" ht="16.5" customHeight="1" x14ac:dyDescent="0.15">
      <c r="B14" s="1952" t="s">
        <v>340</v>
      </c>
      <c r="C14" s="242" t="s">
        <v>112</v>
      </c>
      <c r="D14" s="1955" t="s">
        <v>114</v>
      </c>
      <c r="E14" s="1956"/>
      <c r="F14" s="252" t="s">
        <v>116</v>
      </c>
      <c r="G14" s="243" t="s">
        <v>118</v>
      </c>
      <c r="H14" s="244" t="s">
        <v>119</v>
      </c>
      <c r="I14" s="244" t="s">
        <v>121</v>
      </c>
    </row>
    <row r="15" spans="2:13" ht="16.5" customHeight="1" x14ac:dyDescent="0.15">
      <c r="B15" s="1952"/>
      <c r="C15" s="242" t="s">
        <v>113</v>
      </c>
      <c r="D15" s="1955" t="s">
        <v>115</v>
      </c>
      <c r="E15" s="1956"/>
      <c r="F15" s="252" t="s">
        <v>117</v>
      </c>
      <c r="G15" s="243" t="s">
        <v>113</v>
      </c>
      <c r="H15" s="244" t="s">
        <v>120</v>
      </c>
      <c r="I15" s="244" t="s">
        <v>113</v>
      </c>
    </row>
    <row r="16" spans="2:13" ht="16.5" customHeight="1" x14ac:dyDescent="0.15">
      <c r="B16" s="1952"/>
      <c r="C16" s="258"/>
      <c r="D16" s="1957"/>
      <c r="E16" s="1958"/>
      <c r="F16" s="259"/>
      <c r="G16" s="260"/>
      <c r="H16" s="261"/>
      <c r="I16" s="244" t="s">
        <v>122</v>
      </c>
    </row>
    <row r="17" spans="2:9" ht="16.5" customHeight="1" x14ac:dyDescent="0.15">
      <c r="B17" s="1952"/>
      <c r="C17" s="258"/>
      <c r="D17" s="1957"/>
      <c r="E17" s="1958"/>
      <c r="F17" s="259"/>
      <c r="G17" s="260"/>
      <c r="H17" s="261"/>
      <c r="I17" s="244" t="s">
        <v>113</v>
      </c>
    </row>
    <row r="18" spans="2:9" ht="16.5" customHeight="1" x14ac:dyDescent="0.15">
      <c r="B18" s="245" t="s">
        <v>123</v>
      </c>
      <c r="C18" s="1966" t="s">
        <v>124</v>
      </c>
      <c r="D18" s="1948" t="s">
        <v>125</v>
      </c>
      <c r="E18" s="1949"/>
      <c r="F18" s="1970" t="s">
        <v>126</v>
      </c>
      <c r="G18" s="1972" t="s">
        <v>127</v>
      </c>
      <c r="H18" s="1941" t="s">
        <v>128</v>
      </c>
      <c r="I18" s="1941" t="s">
        <v>327</v>
      </c>
    </row>
    <row r="19" spans="2:9" ht="16.5" customHeight="1" x14ac:dyDescent="0.15">
      <c r="B19" s="253" t="s">
        <v>341</v>
      </c>
      <c r="C19" s="1967"/>
      <c r="D19" s="1950"/>
      <c r="E19" s="1951"/>
      <c r="F19" s="1971"/>
      <c r="G19" s="1973"/>
      <c r="H19" s="1942"/>
      <c r="I19" s="1942"/>
    </row>
    <row r="20" spans="2:9" ht="16.5" customHeight="1" x14ac:dyDescent="0.15">
      <c r="B20" s="240" t="s">
        <v>129</v>
      </c>
      <c r="C20" s="1960" t="s">
        <v>130</v>
      </c>
      <c r="D20" s="1955" t="s">
        <v>131</v>
      </c>
      <c r="E20" s="1956"/>
      <c r="F20" s="1962" t="s">
        <v>131</v>
      </c>
      <c r="G20" s="1976" t="s">
        <v>131</v>
      </c>
      <c r="H20" s="1959" t="s">
        <v>132</v>
      </c>
      <c r="I20" s="1959" t="s">
        <v>133</v>
      </c>
    </row>
    <row r="21" spans="2:9" ht="16.5" customHeight="1" x14ac:dyDescent="0.15">
      <c r="B21" s="240" t="s">
        <v>328</v>
      </c>
      <c r="C21" s="1960"/>
      <c r="D21" s="1955"/>
      <c r="E21" s="1956"/>
      <c r="F21" s="1962"/>
      <c r="G21" s="1976"/>
      <c r="H21" s="1959"/>
      <c r="I21" s="1959"/>
    </row>
    <row r="22" spans="2:9" ht="16.5" customHeight="1" x14ac:dyDescent="0.15">
      <c r="B22" s="245" t="s">
        <v>107</v>
      </c>
      <c r="C22" s="1941" t="s">
        <v>602</v>
      </c>
      <c r="D22" s="1948" t="s">
        <v>602</v>
      </c>
      <c r="E22" s="1949"/>
      <c r="F22" s="1941"/>
      <c r="G22" s="1941" t="s">
        <v>602</v>
      </c>
      <c r="H22" s="1941" t="s">
        <v>134</v>
      </c>
      <c r="I22" s="211" t="s">
        <v>135</v>
      </c>
    </row>
    <row r="23" spans="2:9" ht="16.5" customHeight="1" x14ac:dyDescent="0.15">
      <c r="B23" s="253" t="s">
        <v>106</v>
      </c>
      <c r="C23" s="1942"/>
      <c r="D23" s="1950"/>
      <c r="E23" s="1951"/>
      <c r="F23" s="1942"/>
      <c r="G23" s="1942"/>
      <c r="H23" s="1942"/>
      <c r="I23" s="257" t="s">
        <v>136</v>
      </c>
    </row>
    <row r="24" spans="2:9" ht="16.5" customHeight="1" x14ac:dyDescent="0.15">
      <c r="B24" s="1952" t="s">
        <v>137</v>
      </c>
      <c r="C24" s="1943"/>
      <c r="D24" s="1944"/>
      <c r="E24" s="1944"/>
      <c r="F24" s="1944"/>
      <c r="G24" s="1944"/>
      <c r="H24" s="1944"/>
      <c r="I24" s="1945"/>
    </row>
    <row r="25" spans="2:9" ht="16.5" customHeight="1" x14ac:dyDescent="0.15">
      <c r="B25" s="1952"/>
      <c r="C25" s="1943" t="s">
        <v>601</v>
      </c>
      <c r="D25" s="1944"/>
      <c r="E25" s="1944"/>
      <c r="F25" s="1944"/>
      <c r="G25" s="1944"/>
      <c r="H25" s="1944"/>
      <c r="I25" s="1945"/>
    </row>
    <row r="26" spans="2:9" ht="16.5" customHeight="1" x14ac:dyDescent="0.15">
      <c r="B26" s="1953"/>
      <c r="C26" s="1963"/>
      <c r="D26" s="1964"/>
      <c r="E26" s="1964"/>
      <c r="F26" s="1964"/>
      <c r="G26" s="1964"/>
      <c r="H26" s="1964"/>
      <c r="I26" s="1965"/>
    </row>
    <row r="27" spans="2:9" ht="16.5" customHeight="1" x14ac:dyDescent="0.15"/>
    <row r="28" spans="2:9" ht="16.5" customHeight="1" x14ac:dyDescent="0.15"/>
    <row r="29" spans="2:9" ht="16.5" customHeight="1" x14ac:dyDescent="0.15"/>
    <row r="30" spans="2:9" ht="16.5" customHeight="1" x14ac:dyDescent="0.15">
      <c r="B30" s="262" t="s">
        <v>351</v>
      </c>
      <c r="I30" s="230" t="s">
        <v>139</v>
      </c>
    </row>
    <row r="31" spans="2:9" ht="31.5" customHeight="1" x14ac:dyDescent="0.15">
      <c r="B31" s="263" t="s">
        <v>84</v>
      </c>
      <c r="C31" s="264" t="s">
        <v>140</v>
      </c>
      <c r="D31" s="1977" t="s">
        <v>536</v>
      </c>
      <c r="E31" s="1977"/>
      <c r="F31" s="1977"/>
      <c r="G31" s="264" t="s">
        <v>141</v>
      </c>
      <c r="H31" s="264" t="s">
        <v>138</v>
      </c>
      <c r="I31" s="265" t="s">
        <v>296</v>
      </c>
    </row>
    <row r="32" spans="2:9" ht="16.5" customHeight="1" x14ac:dyDescent="0.15">
      <c r="B32" s="268" t="s">
        <v>525</v>
      </c>
      <c r="C32" s="269">
        <v>888</v>
      </c>
      <c r="D32" s="1946">
        <v>3900</v>
      </c>
      <c r="E32" s="1946"/>
      <c r="F32" s="1946"/>
      <c r="G32" s="269">
        <v>3080</v>
      </c>
      <c r="H32" s="618" t="s">
        <v>564</v>
      </c>
      <c r="I32" s="269">
        <v>1968</v>
      </c>
    </row>
    <row r="33" spans="2:9" ht="16.5" customHeight="1" x14ac:dyDescent="0.15">
      <c r="B33" s="268" t="s">
        <v>542</v>
      </c>
      <c r="C33" s="267">
        <v>705</v>
      </c>
      <c r="D33" s="1940">
        <v>4900</v>
      </c>
      <c r="E33" s="1940"/>
      <c r="F33" s="1940"/>
      <c r="G33" s="267">
        <v>2514</v>
      </c>
      <c r="H33" s="1036">
        <v>0</v>
      </c>
      <c r="I33" s="267">
        <v>1772</v>
      </c>
    </row>
    <row r="34" spans="2:9" ht="16.5" customHeight="1" x14ac:dyDescent="0.15">
      <c r="B34" s="266" t="s">
        <v>669</v>
      </c>
      <c r="C34" s="267">
        <v>1329</v>
      </c>
      <c r="D34" s="1940">
        <v>6600</v>
      </c>
      <c r="E34" s="1940"/>
      <c r="F34" s="1940"/>
      <c r="G34" s="267">
        <v>2070</v>
      </c>
      <c r="H34" s="1036">
        <v>0</v>
      </c>
      <c r="I34" s="267">
        <v>2345</v>
      </c>
    </row>
    <row r="35" spans="2:9" ht="16.5" customHeight="1" x14ac:dyDescent="0.15">
      <c r="B35" s="266" t="s">
        <v>547</v>
      </c>
      <c r="C35" s="269">
        <v>1027</v>
      </c>
      <c r="D35" s="1946">
        <v>3700</v>
      </c>
      <c r="E35" s="1946"/>
      <c r="F35" s="1946"/>
      <c r="G35" s="269">
        <v>2340</v>
      </c>
      <c r="H35" s="618">
        <v>0</v>
      </c>
      <c r="I35" s="269">
        <v>2318</v>
      </c>
    </row>
    <row r="36" spans="2:9" x14ac:dyDescent="0.15">
      <c r="B36" s="270" t="s">
        <v>668</v>
      </c>
      <c r="C36" s="271">
        <v>647</v>
      </c>
      <c r="D36" s="1947">
        <v>4200</v>
      </c>
      <c r="E36" s="1947"/>
      <c r="F36" s="1947"/>
      <c r="G36" s="271">
        <v>2448</v>
      </c>
      <c r="H36" s="424">
        <v>0</v>
      </c>
      <c r="I36" s="271">
        <v>2101</v>
      </c>
    </row>
    <row r="38" spans="2:9" x14ac:dyDescent="0.15">
      <c r="B38" s="272" t="s">
        <v>329</v>
      </c>
      <c r="C38" s="230" t="s">
        <v>152</v>
      </c>
    </row>
    <row r="39" spans="2:9" x14ac:dyDescent="0.15">
      <c r="C39" s="230" t="s">
        <v>297</v>
      </c>
    </row>
    <row r="41" spans="2:9" x14ac:dyDescent="0.15">
      <c r="B41" s="425" t="s">
        <v>400</v>
      </c>
      <c r="C41" s="1939" t="s">
        <v>670</v>
      </c>
      <c r="D41" s="1939"/>
      <c r="E41" s="1939"/>
      <c r="F41" s="1939"/>
      <c r="G41" s="1939"/>
      <c r="H41" s="1939"/>
      <c r="I41" s="1939"/>
    </row>
    <row r="42" spans="2:9" x14ac:dyDescent="0.15">
      <c r="B42" s="425"/>
      <c r="C42" s="1939"/>
      <c r="D42" s="1939"/>
      <c r="E42" s="1939"/>
      <c r="F42" s="1939"/>
      <c r="G42" s="1939"/>
      <c r="H42" s="1939"/>
      <c r="I42" s="1939"/>
    </row>
    <row r="43" spans="2:9" ht="27.75" customHeight="1" x14ac:dyDescent="0.15"/>
    <row r="44" spans="2:9" ht="34.5" customHeight="1" x14ac:dyDescent="0.15">
      <c r="C44" s="1938" t="s">
        <v>295</v>
      </c>
      <c r="D44" s="1938"/>
      <c r="E44" s="1938"/>
      <c r="F44" s="1938"/>
      <c r="G44" s="1938"/>
      <c r="H44" s="1938"/>
      <c r="I44" s="1938"/>
    </row>
    <row r="45" spans="2:9" ht="14.25" x14ac:dyDescent="0.15">
      <c r="C45" s="1937" t="s">
        <v>330</v>
      </c>
      <c r="D45" s="1937"/>
      <c r="E45" s="1937"/>
      <c r="F45" s="1937"/>
    </row>
  </sheetData>
  <mergeCells count="48">
    <mergeCell ref="K7:M8"/>
    <mergeCell ref="I20:I21"/>
    <mergeCell ref="D20:E21"/>
    <mergeCell ref="G20:G21"/>
    <mergeCell ref="D31:F31"/>
    <mergeCell ref="G22:G23"/>
    <mergeCell ref="B3:I3"/>
    <mergeCell ref="B4:I4"/>
    <mergeCell ref="D18:E19"/>
    <mergeCell ref="D14:E14"/>
    <mergeCell ref="D6:F6"/>
    <mergeCell ref="D12:E12"/>
    <mergeCell ref="D13:E13"/>
    <mergeCell ref="D17:E17"/>
    <mergeCell ref="F18:F19"/>
    <mergeCell ref="B7:B8"/>
    <mergeCell ref="B14:B17"/>
    <mergeCell ref="H12:H13"/>
    <mergeCell ref="I18:I19"/>
    <mergeCell ref="G18:G19"/>
    <mergeCell ref="H18:H19"/>
    <mergeCell ref="B24:B26"/>
    <mergeCell ref="B1:D1"/>
    <mergeCell ref="H22:H23"/>
    <mergeCell ref="D15:E15"/>
    <mergeCell ref="D16:E16"/>
    <mergeCell ref="H20:H21"/>
    <mergeCell ref="C7:C8"/>
    <mergeCell ref="D7:F8"/>
    <mergeCell ref="H7:H8"/>
    <mergeCell ref="D9:F9"/>
    <mergeCell ref="B10:B11"/>
    <mergeCell ref="F20:F21"/>
    <mergeCell ref="C24:I24"/>
    <mergeCell ref="C26:I26"/>
    <mergeCell ref="C18:C19"/>
    <mergeCell ref="C20:C21"/>
    <mergeCell ref="C45:F45"/>
    <mergeCell ref="C44:I44"/>
    <mergeCell ref="C41:I42"/>
    <mergeCell ref="D33:F33"/>
    <mergeCell ref="C22:C23"/>
    <mergeCell ref="C25:I25"/>
    <mergeCell ref="D32:F32"/>
    <mergeCell ref="D34:F34"/>
    <mergeCell ref="D35:F35"/>
    <mergeCell ref="D36:F36"/>
    <mergeCell ref="D22:F23"/>
  </mergeCells>
  <phoneticPr fontId="4"/>
  <hyperlinks>
    <hyperlink ref="C45" r:id="rId1"/>
    <hyperlink ref="K7:M8" r:id="rId2" display="http://www.pref.chiba.lg.jp/kigyou/kyshisetsu/kougyouyousui/suishitsu/documents/map.jpg"/>
  </hyperlinks>
  <pageMargins left="0.70866141732283472" right="0.70866141732283472" top="0.74803149606299213" bottom="0.74803149606299213" header="0.31496062992125984" footer="0.31496062992125984"/>
  <pageSetup paperSize="9" scale="74"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N42"/>
  <sheetViews>
    <sheetView topLeftCell="B1" zoomScale="70" zoomScaleNormal="70" workbookViewId="0">
      <pane xSplit="3" ySplit="5" topLeftCell="E6" activePane="bottomRight" state="frozen"/>
      <selection activeCell="B1" sqref="B1"/>
      <selection pane="topRight" activeCell="E1" sqref="E1"/>
      <selection pane="bottomLeft" activeCell="B6" sqref="B6"/>
      <selection pane="bottomRight" activeCell="B1" sqref="B1:G1"/>
    </sheetView>
  </sheetViews>
  <sheetFormatPr defaultRowHeight="13.5" x14ac:dyDescent="0.15"/>
  <cols>
    <col min="1" max="1" width="2.375" style="230" customWidth="1"/>
    <col min="2" max="2" width="3.75" style="230" customWidth="1"/>
    <col min="3" max="3" width="4.125" style="230" customWidth="1"/>
    <col min="4" max="4" width="26.5" style="230" customWidth="1"/>
    <col min="5" max="11" width="12.75" style="230" customWidth="1"/>
    <col min="12" max="13" width="17.625" style="230" customWidth="1"/>
    <col min="14" max="14" width="24.375" style="230" customWidth="1"/>
    <col min="15" max="16384" width="9" style="230"/>
  </cols>
  <sheetData>
    <row r="1" spans="2:14" ht="29.25" customHeight="1" thickBot="1" x14ac:dyDescent="0.2">
      <c r="B1" s="1978" t="s">
        <v>342</v>
      </c>
      <c r="C1" s="1978"/>
      <c r="D1" s="1978"/>
      <c r="E1" s="1978"/>
      <c r="F1" s="1978"/>
      <c r="G1" s="1978"/>
    </row>
    <row r="2" spans="2:14" ht="8.25" customHeight="1" thickTop="1" x14ac:dyDescent="0.15">
      <c r="B2" s="234"/>
      <c r="C2" s="234"/>
      <c r="D2" s="234"/>
      <c r="E2" s="234"/>
      <c r="F2" s="234"/>
      <c r="G2" s="234"/>
    </row>
    <row r="3" spans="2:14" ht="15.75" customHeight="1" x14ac:dyDescent="0.15">
      <c r="I3" s="1982" t="s">
        <v>257</v>
      </c>
      <c r="J3" s="1982"/>
      <c r="K3" s="1982"/>
      <c r="L3" s="1982"/>
      <c r="M3" s="1982"/>
      <c r="N3" s="1982"/>
    </row>
    <row r="4" spans="2:14" ht="20.25" customHeight="1" x14ac:dyDescent="0.15">
      <c r="B4" s="1983" t="s">
        <v>229</v>
      </c>
      <c r="C4" s="1983"/>
      <c r="D4" s="231"/>
      <c r="E4" s="1980" t="s">
        <v>230</v>
      </c>
      <c r="F4" s="1981"/>
      <c r="G4" s="1980" t="s">
        <v>231</v>
      </c>
      <c r="H4" s="1981"/>
      <c r="I4" s="1980" t="s">
        <v>232</v>
      </c>
      <c r="J4" s="1981"/>
      <c r="K4" s="753" t="s">
        <v>539</v>
      </c>
      <c r="L4" s="1111" t="s">
        <v>544</v>
      </c>
      <c r="M4" s="1111" t="s">
        <v>545</v>
      </c>
      <c r="N4" s="1984" t="s">
        <v>262</v>
      </c>
    </row>
    <row r="5" spans="2:14" x14ac:dyDescent="0.15">
      <c r="B5" s="1983"/>
      <c r="C5" s="1983"/>
      <c r="D5" s="232" t="s">
        <v>256</v>
      </c>
      <c r="E5" s="317">
        <v>44378</v>
      </c>
      <c r="F5" s="317">
        <v>44567</v>
      </c>
      <c r="G5" s="317">
        <v>44378</v>
      </c>
      <c r="H5" s="317">
        <v>44567</v>
      </c>
      <c r="I5" s="317">
        <v>44378</v>
      </c>
      <c r="J5" s="317">
        <v>44567</v>
      </c>
      <c r="K5" s="317">
        <v>44200</v>
      </c>
      <c r="L5" s="233">
        <v>44354</v>
      </c>
      <c r="M5" s="233">
        <v>44354</v>
      </c>
      <c r="N5" s="1983"/>
    </row>
    <row r="6" spans="2:14" ht="14.25" customHeight="1" x14ac:dyDescent="0.15">
      <c r="B6" s="1987" t="s">
        <v>535</v>
      </c>
      <c r="C6" s="311">
        <v>1</v>
      </c>
      <c r="D6" s="312" t="s">
        <v>238</v>
      </c>
      <c r="E6" s="1048" t="s">
        <v>611</v>
      </c>
      <c r="F6" s="1048" t="s">
        <v>611</v>
      </c>
      <c r="G6" s="1048" t="s">
        <v>611</v>
      </c>
      <c r="H6" s="1048" t="s">
        <v>611</v>
      </c>
      <c r="I6" s="1048" t="s">
        <v>611</v>
      </c>
      <c r="J6" s="1048" t="s">
        <v>611</v>
      </c>
      <c r="K6" s="1048" t="s">
        <v>611</v>
      </c>
      <c r="L6" s="1048" t="s">
        <v>639</v>
      </c>
      <c r="M6" s="1048" t="s">
        <v>639</v>
      </c>
      <c r="N6" s="1985" t="s">
        <v>546</v>
      </c>
    </row>
    <row r="7" spans="2:14" ht="14.25" customHeight="1" x14ac:dyDescent="0.15">
      <c r="B7" s="1988"/>
      <c r="C7" s="311">
        <v>2</v>
      </c>
      <c r="D7" s="312" t="s">
        <v>237</v>
      </c>
      <c r="E7" s="1048" t="s">
        <v>612</v>
      </c>
      <c r="F7" s="1048" t="s">
        <v>612</v>
      </c>
      <c r="G7" s="1048" t="s">
        <v>612</v>
      </c>
      <c r="H7" s="1048" t="s">
        <v>612</v>
      </c>
      <c r="I7" s="1048" t="s">
        <v>612</v>
      </c>
      <c r="J7" s="1048" t="s">
        <v>612</v>
      </c>
      <c r="K7" s="1048" t="s">
        <v>612</v>
      </c>
      <c r="L7" s="1048" t="s">
        <v>612</v>
      </c>
      <c r="M7" s="1048" t="s">
        <v>612</v>
      </c>
      <c r="N7" s="1986"/>
    </row>
    <row r="8" spans="2:14" ht="14.25" customHeight="1" x14ac:dyDescent="0.15">
      <c r="B8" s="1988"/>
      <c r="C8" s="311">
        <v>3</v>
      </c>
      <c r="D8" s="312" t="s">
        <v>182</v>
      </c>
      <c r="E8" s="1048" t="s">
        <v>613</v>
      </c>
      <c r="F8" s="1048" t="s">
        <v>613</v>
      </c>
      <c r="G8" s="1048" t="s">
        <v>613</v>
      </c>
      <c r="H8" s="1048" t="s">
        <v>613</v>
      </c>
      <c r="I8" s="1048" t="s">
        <v>613</v>
      </c>
      <c r="J8" s="1048" t="s">
        <v>613</v>
      </c>
      <c r="K8" s="1048" t="s">
        <v>613</v>
      </c>
      <c r="L8" s="1048" t="s">
        <v>613</v>
      </c>
      <c r="M8" s="1048" t="s">
        <v>613</v>
      </c>
      <c r="N8" s="1986"/>
    </row>
    <row r="9" spans="2:14" ht="14.25" customHeight="1" x14ac:dyDescent="0.15">
      <c r="B9" s="1988"/>
      <c r="C9" s="311">
        <v>4</v>
      </c>
      <c r="D9" s="312" t="s">
        <v>184</v>
      </c>
      <c r="E9" s="1048" t="s">
        <v>549</v>
      </c>
      <c r="F9" s="1048" t="s">
        <v>549</v>
      </c>
      <c r="G9" s="1048" t="s">
        <v>549</v>
      </c>
      <c r="H9" s="1048" t="s">
        <v>549</v>
      </c>
      <c r="I9" s="1048" t="s">
        <v>549</v>
      </c>
      <c r="J9" s="1048" t="s">
        <v>549</v>
      </c>
      <c r="K9" s="1048" t="s">
        <v>549</v>
      </c>
      <c r="L9" s="1048" t="s">
        <v>640</v>
      </c>
      <c r="M9" s="1048" t="s">
        <v>640</v>
      </c>
      <c r="N9" s="1986"/>
    </row>
    <row r="10" spans="2:14" ht="14.25" customHeight="1" x14ac:dyDescent="0.15">
      <c r="B10" s="1988"/>
      <c r="C10" s="311">
        <v>5</v>
      </c>
      <c r="D10" s="312" t="s">
        <v>234</v>
      </c>
      <c r="E10" s="1048" t="s">
        <v>614</v>
      </c>
      <c r="F10" s="1048" t="s">
        <v>614</v>
      </c>
      <c r="G10" s="1048" t="s">
        <v>614</v>
      </c>
      <c r="H10" s="1048" t="s">
        <v>614</v>
      </c>
      <c r="I10" s="1048" t="s">
        <v>614</v>
      </c>
      <c r="J10" s="1048" t="s">
        <v>614</v>
      </c>
      <c r="K10" s="1048" t="s">
        <v>614</v>
      </c>
      <c r="L10" s="1048" t="s">
        <v>641</v>
      </c>
      <c r="M10" s="1048" t="s">
        <v>641</v>
      </c>
      <c r="N10" s="1986"/>
    </row>
    <row r="11" spans="2:14" ht="14.25" customHeight="1" x14ac:dyDescent="0.15">
      <c r="B11" s="1988"/>
      <c r="C11" s="311">
        <v>6</v>
      </c>
      <c r="D11" s="312" t="s">
        <v>235</v>
      </c>
      <c r="E11" s="1048" t="s">
        <v>550</v>
      </c>
      <c r="F11" s="1048" t="s">
        <v>550</v>
      </c>
      <c r="G11" s="1048" t="s">
        <v>550</v>
      </c>
      <c r="H11" s="1048" t="s">
        <v>550</v>
      </c>
      <c r="I11" s="1048" t="s">
        <v>550</v>
      </c>
      <c r="J11" s="1048" t="s">
        <v>550</v>
      </c>
      <c r="K11" s="1048" t="s">
        <v>550</v>
      </c>
      <c r="L11" s="1048" t="s">
        <v>642</v>
      </c>
      <c r="M11" s="1048" t="s">
        <v>642</v>
      </c>
      <c r="N11" s="1986"/>
    </row>
    <row r="12" spans="2:14" ht="14.25" customHeight="1" x14ac:dyDescent="0.15">
      <c r="B12" s="1988"/>
      <c r="C12" s="311">
        <v>7</v>
      </c>
      <c r="D12" s="312" t="s">
        <v>236</v>
      </c>
      <c r="E12" s="1049" t="s">
        <v>615</v>
      </c>
      <c r="F12" s="1049" t="s">
        <v>615</v>
      </c>
      <c r="G12" s="1049" t="s">
        <v>615</v>
      </c>
      <c r="H12" s="1049" t="s">
        <v>615</v>
      </c>
      <c r="I12" s="1049">
        <v>6.0000000000000001E-3</v>
      </c>
      <c r="J12" s="1049" t="s">
        <v>615</v>
      </c>
      <c r="K12" s="1049" t="s">
        <v>615</v>
      </c>
      <c r="L12" s="1049">
        <v>6.0000000000000001E-3</v>
      </c>
      <c r="M12" s="1049" t="s">
        <v>640</v>
      </c>
      <c r="N12" s="1986"/>
    </row>
    <row r="13" spans="2:14" ht="14.25" customHeight="1" x14ac:dyDescent="0.15">
      <c r="B13" s="1988"/>
      <c r="C13" s="311">
        <v>8</v>
      </c>
      <c r="D13" s="312" t="s">
        <v>233</v>
      </c>
      <c r="E13" s="1048" t="s">
        <v>614</v>
      </c>
      <c r="F13" s="1048" t="s">
        <v>614</v>
      </c>
      <c r="G13" s="1048" t="s">
        <v>614</v>
      </c>
      <c r="H13" s="1048" t="s">
        <v>614</v>
      </c>
      <c r="I13" s="1048" t="s">
        <v>614</v>
      </c>
      <c r="J13" s="1048" t="s">
        <v>614</v>
      </c>
      <c r="K13" s="1048" t="s">
        <v>614</v>
      </c>
      <c r="L13" s="1048" t="s">
        <v>641</v>
      </c>
      <c r="M13" s="1048" t="s">
        <v>641</v>
      </c>
      <c r="N13" s="1986"/>
    </row>
    <row r="14" spans="2:14" ht="14.25" customHeight="1" x14ac:dyDescent="0.15">
      <c r="B14" s="1988"/>
      <c r="C14" s="311">
        <v>9</v>
      </c>
      <c r="D14" s="312" t="s">
        <v>239</v>
      </c>
      <c r="E14" s="1048" t="s">
        <v>612</v>
      </c>
      <c r="F14" s="1048" t="s">
        <v>612</v>
      </c>
      <c r="G14" s="1048" t="s">
        <v>612</v>
      </c>
      <c r="H14" s="1048" t="s">
        <v>654</v>
      </c>
      <c r="I14" s="1048" t="s">
        <v>612</v>
      </c>
      <c r="J14" s="1048" t="s">
        <v>612</v>
      </c>
      <c r="K14" s="1048" t="s">
        <v>612</v>
      </c>
      <c r="L14" s="1048" t="s">
        <v>653</v>
      </c>
      <c r="M14" s="1048" t="s">
        <v>612</v>
      </c>
      <c r="N14" s="1986"/>
    </row>
    <row r="15" spans="2:14" ht="14.25" customHeight="1" x14ac:dyDescent="0.15">
      <c r="B15" s="1988"/>
      <c r="C15" s="311">
        <v>10</v>
      </c>
      <c r="D15" s="312" t="s">
        <v>247</v>
      </c>
      <c r="E15" s="1048" t="s">
        <v>616</v>
      </c>
      <c r="F15" s="1048" t="s">
        <v>616</v>
      </c>
      <c r="G15" s="1048" t="s">
        <v>616</v>
      </c>
      <c r="H15" s="1048" t="s">
        <v>616</v>
      </c>
      <c r="I15" s="1048" t="s">
        <v>616</v>
      </c>
      <c r="J15" s="1048" t="s">
        <v>616</v>
      </c>
      <c r="K15" s="1048" t="s">
        <v>616</v>
      </c>
      <c r="L15" s="1048" t="s">
        <v>643</v>
      </c>
      <c r="M15" s="1048" t="s">
        <v>643</v>
      </c>
      <c r="N15" s="1986"/>
    </row>
    <row r="16" spans="2:14" ht="14.25" customHeight="1" x14ac:dyDescent="0.15">
      <c r="B16" s="1988"/>
      <c r="C16" s="311">
        <v>11</v>
      </c>
      <c r="D16" s="312" t="s">
        <v>248</v>
      </c>
      <c r="E16" s="1048" t="s">
        <v>616</v>
      </c>
      <c r="F16" s="1048" t="s">
        <v>616</v>
      </c>
      <c r="G16" s="1048" t="s">
        <v>616</v>
      </c>
      <c r="H16" s="1048" t="s">
        <v>616</v>
      </c>
      <c r="I16" s="1048" t="s">
        <v>616</v>
      </c>
      <c r="J16" s="1048" t="s">
        <v>616</v>
      </c>
      <c r="K16" s="1048" t="s">
        <v>616</v>
      </c>
      <c r="L16" s="1048" t="s">
        <v>643</v>
      </c>
      <c r="M16" s="1048" t="s">
        <v>643</v>
      </c>
      <c r="N16" s="1986"/>
    </row>
    <row r="17" spans="2:14" ht="14.25" customHeight="1" x14ac:dyDescent="0.15">
      <c r="B17" s="1988"/>
      <c r="C17" s="311">
        <v>12</v>
      </c>
      <c r="D17" s="312" t="s">
        <v>240</v>
      </c>
      <c r="E17" s="1048" t="s">
        <v>616</v>
      </c>
      <c r="F17" s="1048" t="s">
        <v>616</v>
      </c>
      <c r="G17" s="1048" t="s">
        <v>616</v>
      </c>
      <c r="H17" s="1048" t="s">
        <v>616</v>
      </c>
      <c r="I17" s="1048" t="s">
        <v>616</v>
      </c>
      <c r="J17" s="1048" t="s">
        <v>616</v>
      </c>
      <c r="K17" s="1048" t="s">
        <v>616</v>
      </c>
      <c r="L17" s="1048" t="s">
        <v>643</v>
      </c>
      <c r="M17" s="1048" t="s">
        <v>643</v>
      </c>
      <c r="N17" s="1986"/>
    </row>
    <row r="18" spans="2:14" ht="14.25" customHeight="1" x14ac:dyDescent="0.15">
      <c r="B18" s="1988"/>
      <c r="C18" s="311">
        <v>13</v>
      </c>
      <c r="D18" s="312" t="s">
        <v>241</v>
      </c>
      <c r="E18" s="1048" t="s">
        <v>616</v>
      </c>
      <c r="F18" s="1048" t="s">
        <v>616</v>
      </c>
      <c r="G18" s="1048" t="s">
        <v>616</v>
      </c>
      <c r="H18" s="1048" t="s">
        <v>616</v>
      </c>
      <c r="I18" s="1048" t="s">
        <v>616</v>
      </c>
      <c r="J18" s="1048" t="s">
        <v>616</v>
      </c>
      <c r="K18" s="1048" t="s">
        <v>616</v>
      </c>
      <c r="L18" s="1048" t="s">
        <v>644</v>
      </c>
      <c r="M18" s="1048" t="s">
        <v>644</v>
      </c>
      <c r="N18" s="1986"/>
    </row>
    <row r="19" spans="2:14" ht="14.25" customHeight="1" x14ac:dyDescent="0.15">
      <c r="B19" s="1988"/>
      <c r="C19" s="311">
        <v>14</v>
      </c>
      <c r="D19" s="312" t="s">
        <v>242</v>
      </c>
      <c r="E19" s="1048" t="s">
        <v>616</v>
      </c>
      <c r="F19" s="1048" t="s">
        <v>616</v>
      </c>
      <c r="G19" s="1048" t="s">
        <v>616</v>
      </c>
      <c r="H19" s="1048" t="s">
        <v>616</v>
      </c>
      <c r="I19" s="1048" t="s">
        <v>616</v>
      </c>
      <c r="J19" s="1048" t="s">
        <v>616</v>
      </c>
      <c r="K19" s="1048" t="s">
        <v>616</v>
      </c>
      <c r="L19" s="1048" t="s">
        <v>645</v>
      </c>
      <c r="M19" s="1048" t="s">
        <v>645</v>
      </c>
      <c r="N19" s="1986"/>
    </row>
    <row r="20" spans="2:14" ht="14.25" customHeight="1" x14ac:dyDescent="0.15">
      <c r="B20" s="1988"/>
      <c r="C20" s="311">
        <v>15</v>
      </c>
      <c r="D20" s="312" t="s">
        <v>243</v>
      </c>
      <c r="E20" s="1048" t="s">
        <v>616</v>
      </c>
      <c r="F20" s="1048" t="s">
        <v>616</v>
      </c>
      <c r="G20" s="1048" t="s">
        <v>616</v>
      </c>
      <c r="H20" s="1048" t="s">
        <v>616</v>
      </c>
      <c r="I20" s="1048" t="s">
        <v>616</v>
      </c>
      <c r="J20" s="1048" t="s">
        <v>616</v>
      </c>
      <c r="K20" s="1048" t="s">
        <v>616</v>
      </c>
      <c r="L20" s="1048" t="s">
        <v>643</v>
      </c>
      <c r="M20" s="1048" t="s">
        <v>643</v>
      </c>
      <c r="N20" s="1986"/>
    </row>
    <row r="21" spans="2:14" ht="14.25" customHeight="1" x14ac:dyDescent="0.15">
      <c r="B21" s="1988"/>
      <c r="C21" s="311">
        <v>16</v>
      </c>
      <c r="D21" s="312" t="s">
        <v>244</v>
      </c>
      <c r="E21" s="1048" t="s">
        <v>616</v>
      </c>
      <c r="F21" s="1048" t="s">
        <v>616</v>
      </c>
      <c r="G21" s="1048" t="s">
        <v>616</v>
      </c>
      <c r="H21" s="1048" t="s">
        <v>616</v>
      </c>
      <c r="I21" s="1048" t="s">
        <v>616</v>
      </c>
      <c r="J21" s="1048" t="s">
        <v>616</v>
      </c>
      <c r="K21" s="1048" t="s">
        <v>616</v>
      </c>
      <c r="L21" s="1048" t="s">
        <v>646</v>
      </c>
      <c r="M21" s="1048" t="s">
        <v>646</v>
      </c>
      <c r="N21" s="1986"/>
    </row>
    <row r="22" spans="2:14" ht="14.25" customHeight="1" x14ac:dyDescent="0.15">
      <c r="B22" s="1988"/>
      <c r="C22" s="311">
        <v>17</v>
      </c>
      <c r="D22" s="312" t="s">
        <v>245</v>
      </c>
      <c r="E22" s="1048" t="s">
        <v>616</v>
      </c>
      <c r="F22" s="1048" t="s">
        <v>616</v>
      </c>
      <c r="G22" s="1048" t="s">
        <v>616</v>
      </c>
      <c r="H22" s="1048" t="s">
        <v>616</v>
      </c>
      <c r="I22" s="1048" t="s">
        <v>616</v>
      </c>
      <c r="J22" s="1048" t="s">
        <v>616</v>
      </c>
      <c r="K22" s="1048" t="s">
        <v>616</v>
      </c>
      <c r="L22" s="1048" t="s">
        <v>648</v>
      </c>
      <c r="M22" s="1048" t="s">
        <v>648</v>
      </c>
      <c r="N22" s="1986"/>
    </row>
    <row r="23" spans="2:14" ht="14.25" customHeight="1" x14ac:dyDescent="0.15">
      <c r="B23" s="1988"/>
      <c r="C23" s="311">
        <v>18</v>
      </c>
      <c r="D23" s="312" t="s">
        <v>246</v>
      </c>
      <c r="E23" s="1048" t="s">
        <v>616</v>
      </c>
      <c r="F23" s="1048" t="s">
        <v>616</v>
      </c>
      <c r="G23" s="1048" t="s">
        <v>616</v>
      </c>
      <c r="H23" s="1048" t="s">
        <v>616</v>
      </c>
      <c r="I23" s="1048" t="s">
        <v>616</v>
      </c>
      <c r="J23" s="1048" t="s">
        <v>616</v>
      </c>
      <c r="K23" s="1048" t="s">
        <v>616</v>
      </c>
      <c r="L23" s="1048" t="s">
        <v>647</v>
      </c>
      <c r="M23" s="1048" t="s">
        <v>647</v>
      </c>
      <c r="N23" s="1986"/>
    </row>
    <row r="24" spans="2:14" ht="14.25" customHeight="1" x14ac:dyDescent="0.15">
      <c r="B24" s="1988"/>
      <c r="C24" s="311">
        <v>19</v>
      </c>
      <c r="D24" s="312" t="s">
        <v>249</v>
      </c>
      <c r="E24" s="1048" t="s">
        <v>616</v>
      </c>
      <c r="F24" s="1048" t="s">
        <v>616</v>
      </c>
      <c r="G24" s="1048" t="s">
        <v>616</v>
      </c>
      <c r="H24" s="1048" t="s">
        <v>616</v>
      </c>
      <c r="I24" s="1048" t="s">
        <v>616</v>
      </c>
      <c r="J24" s="1048" t="s">
        <v>616</v>
      </c>
      <c r="K24" s="1048" t="s">
        <v>616</v>
      </c>
      <c r="L24" s="1048" t="s">
        <v>644</v>
      </c>
      <c r="M24" s="1048" t="s">
        <v>644</v>
      </c>
      <c r="N24" s="1986"/>
    </row>
    <row r="25" spans="2:14" ht="14.25" customHeight="1" x14ac:dyDescent="0.15">
      <c r="B25" s="1988"/>
      <c r="C25" s="311">
        <v>20</v>
      </c>
      <c r="D25" s="312" t="s">
        <v>250</v>
      </c>
      <c r="E25" s="1048" t="s">
        <v>616</v>
      </c>
      <c r="F25" s="1048" t="s">
        <v>616</v>
      </c>
      <c r="G25" s="1048" t="s">
        <v>616</v>
      </c>
      <c r="H25" s="1048" t="s">
        <v>616</v>
      </c>
      <c r="I25" s="1048" t="s">
        <v>616</v>
      </c>
      <c r="J25" s="1048" t="s">
        <v>616</v>
      </c>
      <c r="K25" s="1048" t="s">
        <v>616</v>
      </c>
      <c r="L25" s="1048" t="s">
        <v>647</v>
      </c>
      <c r="M25" s="1048" t="s">
        <v>647</v>
      </c>
      <c r="N25" s="1986"/>
    </row>
    <row r="26" spans="2:14" ht="14.25" customHeight="1" x14ac:dyDescent="0.15">
      <c r="B26" s="1988"/>
      <c r="C26" s="311">
        <v>21</v>
      </c>
      <c r="D26" s="312" t="s">
        <v>251</v>
      </c>
      <c r="E26" s="1048" t="s">
        <v>616</v>
      </c>
      <c r="F26" s="1048" t="s">
        <v>616</v>
      </c>
      <c r="G26" s="1048" t="s">
        <v>616</v>
      </c>
      <c r="H26" s="1048" t="s">
        <v>616</v>
      </c>
      <c r="I26" s="1048" t="s">
        <v>616</v>
      </c>
      <c r="J26" s="1048" t="s">
        <v>616</v>
      </c>
      <c r="K26" s="1048" t="s">
        <v>616</v>
      </c>
      <c r="L26" s="1048" t="s">
        <v>649</v>
      </c>
      <c r="M26" s="1048" t="s">
        <v>649</v>
      </c>
      <c r="N26" s="1986"/>
    </row>
    <row r="27" spans="2:14" ht="14.25" customHeight="1" x14ac:dyDescent="0.15">
      <c r="B27" s="1988"/>
      <c r="C27" s="311">
        <v>22</v>
      </c>
      <c r="D27" s="312" t="s">
        <v>252</v>
      </c>
      <c r="E27" s="1048" t="s">
        <v>616</v>
      </c>
      <c r="F27" s="1048" t="s">
        <v>616</v>
      </c>
      <c r="G27" s="1048" t="s">
        <v>616</v>
      </c>
      <c r="H27" s="1048" t="s">
        <v>616</v>
      </c>
      <c r="I27" s="1048" t="s">
        <v>616</v>
      </c>
      <c r="J27" s="1048" t="s">
        <v>616</v>
      </c>
      <c r="K27" s="1048" t="s">
        <v>616</v>
      </c>
      <c r="L27" s="1048" t="s">
        <v>643</v>
      </c>
      <c r="M27" s="1048" t="s">
        <v>643</v>
      </c>
      <c r="N27" s="1986"/>
    </row>
    <row r="28" spans="2:14" ht="14.25" customHeight="1" x14ac:dyDescent="0.15">
      <c r="B28" s="1988"/>
      <c r="C28" s="311">
        <v>23</v>
      </c>
      <c r="D28" s="312" t="s">
        <v>253</v>
      </c>
      <c r="E28" s="1048" t="s">
        <v>616</v>
      </c>
      <c r="F28" s="1048" t="s">
        <v>616</v>
      </c>
      <c r="G28" s="1048" t="s">
        <v>616</v>
      </c>
      <c r="H28" s="1048" t="s">
        <v>616</v>
      </c>
      <c r="I28" s="1048" t="s">
        <v>616</v>
      </c>
      <c r="J28" s="1048" t="s">
        <v>616</v>
      </c>
      <c r="K28" s="1048" t="s">
        <v>616</v>
      </c>
      <c r="L28" s="1048" t="s">
        <v>651</v>
      </c>
      <c r="M28" s="1048" t="s">
        <v>651</v>
      </c>
      <c r="N28" s="1986"/>
    </row>
    <row r="29" spans="2:14" ht="14.25" customHeight="1" x14ac:dyDescent="0.15">
      <c r="B29" s="1988"/>
      <c r="C29" s="311">
        <v>24</v>
      </c>
      <c r="D29" s="312" t="s">
        <v>254</v>
      </c>
      <c r="E29" s="1048" t="s">
        <v>616</v>
      </c>
      <c r="F29" s="1048" t="s">
        <v>616</v>
      </c>
      <c r="G29" s="1048" t="s">
        <v>616</v>
      </c>
      <c r="H29" s="1048" t="s">
        <v>616</v>
      </c>
      <c r="I29" s="1048" t="s">
        <v>616</v>
      </c>
      <c r="J29" s="1048" t="s">
        <v>616</v>
      </c>
      <c r="K29" s="1048" t="s">
        <v>616</v>
      </c>
      <c r="L29" s="1048">
        <v>3.0000000000000001E-3</v>
      </c>
      <c r="M29" s="1048" t="s">
        <v>643</v>
      </c>
      <c r="N29" s="1986"/>
    </row>
    <row r="30" spans="2:14" ht="14.25" customHeight="1" x14ac:dyDescent="0.15">
      <c r="B30" s="1988"/>
      <c r="C30" s="620">
        <v>25</v>
      </c>
      <c r="D30" s="312" t="s">
        <v>350</v>
      </c>
      <c r="E30" s="1050" t="s">
        <v>550</v>
      </c>
      <c r="F30" s="1050" t="s">
        <v>550</v>
      </c>
      <c r="G30" s="1050" t="s">
        <v>550</v>
      </c>
      <c r="H30" s="1050" t="s">
        <v>550</v>
      </c>
      <c r="I30" s="1050" t="s">
        <v>550</v>
      </c>
      <c r="J30" s="1050" t="s">
        <v>550</v>
      </c>
      <c r="K30" s="1050" t="s">
        <v>550</v>
      </c>
      <c r="L30" s="1050" t="s">
        <v>640</v>
      </c>
      <c r="M30" s="1050" t="s">
        <v>640</v>
      </c>
      <c r="N30" s="1986"/>
    </row>
    <row r="31" spans="2:14" ht="14.25" customHeight="1" x14ac:dyDescent="0.15">
      <c r="B31" s="1988"/>
      <c r="C31" s="620">
        <v>26</v>
      </c>
      <c r="D31" s="312" t="s">
        <v>530</v>
      </c>
      <c r="E31" s="1050" t="s">
        <v>523</v>
      </c>
      <c r="F31" s="1051">
        <v>0.1</v>
      </c>
      <c r="G31" s="1050" t="s">
        <v>523</v>
      </c>
      <c r="H31" s="1051">
        <v>0.1</v>
      </c>
      <c r="I31" s="1050" t="s">
        <v>523</v>
      </c>
      <c r="J31" s="1051">
        <v>0.2</v>
      </c>
      <c r="K31" s="1050" t="s">
        <v>659</v>
      </c>
      <c r="L31" s="1050" t="s">
        <v>523</v>
      </c>
      <c r="M31" s="1051" t="s">
        <v>650</v>
      </c>
      <c r="N31" s="1986"/>
    </row>
    <row r="32" spans="2:14" ht="14.25" customHeight="1" x14ac:dyDescent="0.15">
      <c r="B32" s="1988"/>
      <c r="C32" s="620">
        <v>27</v>
      </c>
      <c r="D32" s="312" t="s">
        <v>531</v>
      </c>
      <c r="E32" s="1048" t="s">
        <v>523</v>
      </c>
      <c r="F32" s="1048">
        <v>0.02</v>
      </c>
      <c r="G32" s="1048" t="s">
        <v>523</v>
      </c>
      <c r="H32" s="1048" t="s">
        <v>656</v>
      </c>
      <c r="I32" s="1048" t="s">
        <v>523</v>
      </c>
      <c r="J32" s="1048">
        <v>0.01</v>
      </c>
      <c r="K32" s="1048">
        <v>0.02</v>
      </c>
      <c r="L32" s="1048" t="s">
        <v>523</v>
      </c>
      <c r="M32" s="1048" t="s">
        <v>650</v>
      </c>
      <c r="N32" s="1986"/>
    </row>
    <row r="33" spans="2:14" ht="14.25" customHeight="1" x14ac:dyDescent="0.15">
      <c r="B33" s="1989"/>
      <c r="C33" s="315">
        <v>28</v>
      </c>
      <c r="D33" s="312" t="s">
        <v>532</v>
      </c>
      <c r="E33" s="1050" t="s">
        <v>523</v>
      </c>
      <c r="F33" s="1050" t="s">
        <v>657</v>
      </c>
      <c r="G33" s="1050" t="s">
        <v>523</v>
      </c>
      <c r="H33" s="1050" t="s">
        <v>657</v>
      </c>
      <c r="I33" s="1050" t="s">
        <v>523</v>
      </c>
      <c r="J33" s="1050" t="s">
        <v>657</v>
      </c>
      <c r="K33" s="1050" t="s">
        <v>657</v>
      </c>
      <c r="L33" s="1050" t="s">
        <v>523</v>
      </c>
      <c r="M33" s="1050" t="s">
        <v>650</v>
      </c>
      <c r="N33" s="1986"/>
    </row>
    <row r="34" spans="2:14" ht="14.25" customHeight="1" x14ac:dyDescent="0.15">
      <c r="B34" s="1987" t="s">
        <v>534</v>
      </c>
      <c r="C34" s="621">
        <v>29</v>
      </c>
      <c r="D34" s="313" t="s">
        <v>255</v>
      </c>
      <c r="E34" s="314">
        <v>7.9</v>
      </c>
      <c r="F34" s="314">
        <v>6.8</v>
      </c>
      <c r="G34" s="314">
        <v>7.5</v>
      </c>
      <c r="H34" s="314">
        <v>7.6</v>
      </c>
      <c r="I34" s="314">
        <v>7.1</v>
      </c>
      <c r="J34" s="1054">
        <v>6.6</v>
      </c>
      <c r="K34" s="314">
        <v>7.2</v>
      </c>
      <c r="L34" s="1054">
        <v>11.5</v>
      </c>
      <c r="M34" s="314">
        <v>12.4</v>
      </c>
      <c r="N34" s="623"/>
    </row>
    <row r="35" spans="2:14" ht="14.25" customHeight="1" x14ac:dyDescent="0.15">
      <c r="B35" s="1988"/>
      <c r="C35" s="311">
        <v>30</v>
      </c>
      <c r="D35" s="312" t="s">
        <v>526</v>
      </c>
      <c r="E35" s="619">
        <v>15.2</v>
      </c>
      <c r="F35" s="1052">
        <v>13.3</v>
      </c>
      <c r="G35" s="1052">
        <v>23</v>
      </c>
      <c r="H35" s="1052">
        <v>22.6</v>
      </c>
      <c r="I35" s="619">
        <v>17.100000000000001</v>
      </c>
      <c r="J35" s="619">
        <v>16.5</v>
      </c>
      <c r="K35" s="619">
        <v>26.1</v>
      </c>
      <c r="L35" s="1375">
        <v>27</v>
      </c>
      <c r="M35" s="1375">
        <v>25</v>
      </c>
      <c r="N35" s="624"/>
    </row>
    <row r="36" spans="2:14" ht="14.25" customHeight="1" x14ac:dyDescent="0.15">
      <c r="B36" s="1988"/>
      <c r="C36" s="311">
        <v>31</v>
      </c>
      <c r="D36" s="312" t="s">
        <v>527</v>
      </c>
      <c r="E36" s="619" t="s">
        <v>523</v>
      </c>
      <c r="F36" s="619" t="s">
        <v>655</v>
      </c>
      <c r="G36" s="619" t="s">
        <v>523</v>
      </c>
      <c r="H36" s="619" t="s">
        <v>655</v>
      </c>
      <c r="I36" s="619" t="s">
        <v>523</v>
      </c>
      <c r="J36" s="619" t="s">
        <v>655</v>
      </c>
      <c r="K36" s="619" t="s">
        <v>655</v>
      </c>
      <c r="L36" s="1053" t="s">
        <v>652</v>
      </c>
      <c r="M36" s="1053" t="s">
        <v>652</v>
      </c>
      <c r="N36" s="1990" t="s">
        <v>666</v>
      </c>
    </row>
    <row r="37" spans="2:14" ht="14.25" customHeight="1" x14ac:dyDescent="0.15">
      <c r="B37" s="1988"/>
      <c r="C37" s="311">
        <v>32</v>
      </c>
      <c r="D37" s="312" t="s">
        <v>528</v>
      </c>
      <c r="E37" s="619" t="s">
        <v>523</v>
      </c>
      <c r="F37" s="619">
        <v>6</v>
      </c>
      <c r="G37" s="619" t="s">
        <v>523</v>
      </c>
      <c r="H37" s="619">
        <v>2</v>
      </c>
      <c r="I37" s="619" t="s">
        <v>523</v>
      </c>
      <c r="J37" s="619" t="s">
        <v>655</v>
      </c>
      <c r="K37" s="619" t="s">
        <v>655</v>
      </c>
      <c r="L37" s="619" t="s">
        <v>650</v>
      </c>
      <c r="M37" s="619" t="s">
        <v>650</v>
      </c>
      <c r="N37" s="1990"/>
    </row>
    <row r="38" spans="2:14" ht="14.25" customHeight="1" x14ac:dyDescent="0.15">
      <c r="B38" s="1988"/>
      <c r="C38" s="311">
        <v>33</v>
      </c>
      <c r="D38" s="312" t="s">
        <v>529</v>
      </c>
      <c r="E38" s="619" t="s">
        <v>523</v>
      </c>
      <c r="F38" s="1052">
        <v>4.3</v>
      </c>
      <c r="G38" s="619" t="s">
        <v>523</v>
      </c>
      <c r="H38" s="1052">
        <v>1.1000000000000001</v>
      </c>
      <c r="I38" s="619" t="s">
        <v>523</v>
      </c>
      <c r="J38" s="619">
        <v>1.3</v>
      </c>
      <c r="K38" s="1052">
        <v>2.6</v>
      </c>
      <c r="L38" s="619">
        <v>9.8000000000000007</v>
      </c>
      <c r="M38" s="619">
        <v>4.9000000000000004</v>
      </c>
      <c r="N38" s="624"/>
    </row>
    <row r="39" spans="2:14" ht="14.25" customHeight="1" x14ac:dyDescent="0.15">
      <c r="B39" s="1989"/>
      <c r="C39" s="315">
        <v>34</v>
      </c>
      <c r="D39" s="316" t="s">
        <v>533</v>
      </c>
      <c r="E39" s="622" t="s">
        <v>523</v>
      </c>
      <c r="F39" s="622">
        <v>0.12</v>
      </c>
      <c r="G39" s="622" t="s">
        <v>523</v>
      </c>
      <c r="H39" s="1628">
        <v>0.1</v>
      </c>
      <c r="I39" s="622" t="s">
        <v>523</v>
      </c>
      <c r="J39" s="1629">
        <v>0.08</v>
      </c>
      <c r="K39" s="622" t="s">
        <v>658</v>
      </c>
      <c r="L39" s="622" t="s">
        <v>652</v>
      </c>
      <c r="M39" s="622" t="s">
        <v>652</v>
      </c>
      <c r="N39" s="625"/>
    </row>
    <row r="40" spans="2:14" ht="12" customHeight="1" x14ac:dyDescent="0.15"/>
    <row r="41" spans="2:14" ht="14.25" x14ac:dyDescent="0.15">
      <c r="D41" s="1968" t="s">
        <v>293</v>
      </c>
      <c r="E41" s="1968"/>
      <c r="F41" s="1968"/>
      <c r="G41" s="1968"/>
      <c r="H41" s="1968"/>
    </row>
    <row r="42" spans="2:14" ht="14.25" customHeight="1" x14ac:dyDescent="0.15">
      <c r="D42" s="1979" t="s">
        <v>563</v>
      </c>
      <c r="E42" s="1937"/>
      <c r="F42" s="1937"/>
      <c r="G42" s="1937"/>
      <c r="H42" s="1937"/>
      <c r="I42" s="1937"/>
    </row>
  </sheetData>
  <mergeCells count="13">
    <mergeCell ref="B1:G1"/>
    <mergeCell ref="D42:I42"/>
    <mergeCell ref="D41:H41"/>
    <mergeCell ref="I4:J4"/>
    <mergeCell ref="E4:F4"/>
    <mergeCell ref="G4:H4"/>
    <mergeCell ref="I3:N3"/>
    <mergeCell ref="B4:C5"/>
    <mergeCell ref="N4:N5"/>
    <mergeCell ref="N6:N33"/>
    <mergeCell ref="B6:B33"/>
    <mergeCell ref="B34:B39"/>
    <mergeCell ref="N36:N37"/>
  </mergeCells>
  <phoneticPr fontId="4"/>
  <hyperlinks>
    <hyperlink ref="D42" r:id="rId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V50"/>
  <sheetViews>
    <sheetView view="pageBreakPreview" zoomScale="70" zoomScaleNormal="85" zoomScaleSheetLayoutView="70" workbookViewId="0">
      <selection activeCell="T25" sqref="T25"/>
    </sheetView>
  </sheetViews>
  <sheetFormatPr defaultRowHeight="13.5" x14ac:dyDescent="0.15"/>
  <cols>
    <col min="1" max="1" width="1.75" style="74" customWidth="1"/>
    <col min="2" max="2" width="18.125" style="74" customWidth="1"/>
    <col min="3" max="5" width="23" style="74" customWidth="1"/>
    <col min="6" max="7" width="4" style="74" customWidth="1"/>
    <col min="8" max="8" width="7" style="74" customWidth="1"/>
    <col min="9" max="20" width="6.375" style="74" customWidth="1"/>
    <col min="21" max="21" width="9" style="74"/>
    <col min="22" max="22" width="10.75" style="74" customWidth="1"/>
    <col min="23" max="16384" width="9" style="74"/>
  </cols>
  <sheetData>
    <row r="1" spans="2:20" ht="21.75" thickBot="1" x14ac:dyDescent="0.2">
      <c r="B1" s="229" t="s">
        <v>209</v>
      </c>
      <c r="C1" s="118"/>
      <c r="D1" s="118"/>
      <c r="E1" s="118"/>
    </row>
    <row r="2" spans="2:20" ht="6.75" customHeight="1" thickTop="1" x14ac:dyDescent="0.15">
      <c r="B2" s="75"/>
      <c r="C2" s="75"/>
      <c r="D2" s="75"/>
      <c r="E2" s="75"/>
    </row>
    <row r="3" spans="2:20" s="77" customFormat="1" x14ac:dyDescent="0.15">
      <c r="B3" s="2010" t="s">
        <v>153</v>
      </c>
      <c r="C3" s="2010"/>
      <c r="D3" s="2010"/>
      <c r="E3" s="2010"/>
    </row>
    <row r="4" spans="2:20" s="77" customFormat="1" x14ac:dyDescent="0.15">
      <c r="B4" s="76"/>
      <c r="C4" s="76"/>
      <c r="D4" s="76"/>
      <c r="E4" s="76"/>
    </row>
    <row r="5" spans="2:20" s="77" customFormat="1" ht="16.5" customHeight="1" x14ac:dyDescent="0.15">
      <c r="B5" s="78" t="s">
        <v>154</v>
      </c>
      <c r="C5" s="78"/>
      <c r="D5" s="78"/>
      <c r="E5" s="78"/>
      <c r="H5" s="74" t="s">
        <v>228</v>
      </c>
      <c r="T5" s="117" t="s">
        <v>298</v>
      </c>
    </row>
    <row r="6" spans="2:20" s="77" customFormat="1" x14ac:dyDescent="0.15">
      <c r="B6" s="1999" t="s">
        <v>87</v>
      </c>
      <c r="C6" s="89" t="s">
        <v>155</v>
      </c>
      <c r="D6" s="89" t="s">
        <v>156</v>
      </c>
      <c r="E6" s="89" t="s">
        <v>157</v>
      </c>
      <c r="G6" s="212"/>
      <c r="H6" s="2003"/>
      <c r="I6" s="2000" t="s">
        <v>140</v>
      </c>
      <c r="J6" s="1991" t="s">
        <v>211</v>
      </c>
      <c r="K6" s="1991"/>
      <c r="L6" s="1991"/>
      <c r="M6" s="1991" t="s">
        <v>212</v>
      </c>
      <c r="N6" s="1991"/>
      <c r="O6" s="2000" t="s">
        <v>141</v>
      </c>
      <c r="P6" s="1991" t="s">
        <v>305</v>
      </c>
      <c r="Q6" s="1991"/>
      <c r="R6" s="1991"/>
      <c r="S6" s="1991"/>
      <c r="T6" s="1991" t="s">
        <v>142</v>
      </c>
    </row>
    <row r="7" spans="2:20" s="77" customFormat="1" x14ac:dyDescent="0.15">
      <c r="B7" s="1999"/>
      <c r="C7" s="90" t="s">
        <v>158</v>
      </c>
      <c r="D7" s="90" t="s">
        <v>159</v>
      </c>
      <c r="E7" s="90" t="s">
        <v>160</v>
      </c>
      <c r="G7" s="212"/>
      <c r="H7" s="2004"/>
      <c r="I7" s="2001"/>
      <c r="J7" s="1991"/>
      <c r="K7" s="1991"/>
      <c r="L7" s="1991"/>
      <c r="M7" s="1991"/>
      <c r="N7" s="1991"/>
      <c r="O7" s="2001"/>
      <c r="P7" s="2005" t="s">
        <v>305</v>
      </c>
      <c r="Q7" s="2006"/>
      <c r="R7" s="2002" t="s">
        <v>213</v>
      </c>
      <c r="S7" s="1991"/>
      <c r="T7" s="1991"/>
    </row>
    <row r="8" spans="2:20" s="77" customFormat="1" ht="25.5" customHeight="1" x14ac:dyDescent="0.15">
      <c r="B8" s="91" t="s">
        <v>161</v>
      </c>
      <c r="C8" s="80" t="s">
        <v>304</v>
      </c>
      <c r="D8" s="80" t="s">
        <v>162</v>
      </c>
      <c r="E8" s="80" t="s">
        <v>163</v>
      </c>
      <c r="G8" s="212"/>
      <c r="H8" s="213" t="s">
        <v>84</v>
      </c>
      <c r="I8" s="214" t="s">
        <v>215</v>
      </c>
      <c r="J8" s="215" t="s">
        <v>394</v>
      </c>
      <c r="K8" s="216" t="s">
        <v>207</v>
      </c>
      <c r="L8" s="217" t="s">
        <v>214</v>
      </c>
      <c r="M8" s="215" t="s">
        <v>214</v>
      </c>
      <c r="N8" s="217" t="s">
        <v>215</v>
      </c>
      <c r="O8" s="217" t="s">
        <v>218</v>
      </c>
      <c r="P8" s="72" t="s">
        <v>219</v>
      </c>
      <c r="Q8" s="217" t="s">
        <v>215</v>
      </c>
      <c r="R8" s="72" t="s">
        <v>220</v>
      </c>
      <c r="S8" s="217" t="s">
        <v>215</v>
      </c>
      <c r="T8" s="214" t="s">
        <v>215</v>
      </c>
    </row>
    <row r="9" spans="2:20" s="77" customFormat="1" ht="25.5" customHeight="1" x14ac:dyDescent="0.15">
      <c r="B9" s="91" t="s">
        <v>164</v>
      </c>
      <c r="C9" s="81" t="s">
        <v>165</v>
      </c>
      <c r="D9" s="79" t="s">
        <v>166</v>
      </c>
      <c r="E9" s="79" t="s">
        <v>167</v>
      </c>
      <c r="G9" s="110"/>
      <c r="H9" s="218" t="s">
        <v>143</v>
      </c>
      <c r="I9" s="219">
        <v>168.6</v>
      </c>
      <c r="J9" s="220">
        <v>607</v>
      </c>
      <c r="K9" s="221">
        <v>973.5</v>
      </c>
      <c r="L9" s="219">
        <v>3502</v>
      </c>
      <c r="M9" s="220">
        <v>225</v>
      </c>
      <c r="N9" s="219">
        <v>22.3</v>
      </c>
      <c r="O9" s="219">
        <v>1117.4000000000001</v>
      </c>
      <c r="P9" s="220">
        <v>26.3</v>
      </c>
      <c r="Q9" s="219">
        <v>21.7</v>
      </c>
      <c r="R9" s="220">
        <v>10.88</v>
      </c>
      <c r="S9" s="219">
        <v>3.24</v>
      </c>
      <c r="T9" s="222">
        <v>500.9</v>
      </c>
    </row>
    <row r="10" spans="2:20" s="77" customFormat="1" ht="25.5" customHeight="1" x14ac:dyDescent="0.15">
      <c r="B10" s="91" t="s">
        <v>168</v>
      </c>
      <c r="C10" s="79" t="s">
        <v>169</v>
      </c>
      <c r="D10" s="79" t="s">
        <v>170</v>
      </c>
      <c r="E10" s="79" t="s">
        <v>171</v>
      </c>
      <c r="G10" s="110"/>
      <c r="H10" s="223" t="s">
        <v>144</v>
      </c>
      <c r="I10" s="219">
        <v>155.4</v>
      </c>
      <c r="J10" s="220">
        <v>355.3</v>
      </c>
      <c r="K10" s="221">
        <v>1243.2</v>
      </c>
      <c r="L10" s="219">
        <v>2792.8</v>
      </c>
      <c r="M10" s="220">
        <v>345.8</v>
      </c>
      <c r="N10" s="219"/>
      <c r="O10" s="219">
        <v>1064.4000000000001</v>
      </c>
      <c r="P10" s="220">
        <v>56.03</v>
      </c>
      <c r="Q10" s="219">
        <v>2.0499999999999998</v>
      </c>
      <c r="R10" s="220">
        <v>34.17</v>
      </c>
      <c r="S10" s="219">
        <v>6.06</v>
      </c>
      <c r="T10" s="222">
        <v>689.7</v>
      </c>
    </row>
    <row r="11" spans="2:20" s="77" customFormat="1" ht="25.5" customHeight="1" x14ac:dyDescent="0.15">
      <c r="B11" s="91" t="s">
        <v>172</v>
      </c>
      <c r="C11" s="79" t="s">
        <v>173</v>
      </c>
      <c r="D11" s="79" t="s">
        <v>174</v>
      </c>
      <c r="E11" s="79" t="s">
        <v>40</v>
      </c>
      <c r="G11" s="110"/>
      <c r="H11" s="223" t="s">
        <v>145</v>
      </c>
      <c r="I11" s="219">
        <v>170.5</v>
      </c>
      <c r="J11" s="220">
        <v>388</v>
      </c>
      <c r="K11" s="221">
        <v>1048.5999999999999</v>
      </c>
      <c r="L11" s="219">
        <v>3325.9</v>
      </c>
      <c r="M11" s="220">
        <v>402.4</v>
      </c>
      <c r="N11" s="219"/>
      <c r="O11" s="219">
        <v>1250.4000000000001</v>
      </c>
      <c r="P11" s="220">
        <v>16.43</v>
      </c>
      <c r="Q11" s="219">
        <v>0.99</v>
      </c>
      <c r="R11" s="220">
        <v>4.0599999999999996</v>
      </c>
      <c r="S11" s="219">
        <v>0.41</v>
      </c>
      <c r="T11" s="222">
        <v>781.1</v>
      </c>
    </row>
    <row r="12" spans="2:20" s="77" customFormat="1" ht="25.5" customHeight="1" x14ac:dyDescent="0.15">
      <c r="B12" s="91" t="s">
        <v>175</v>
      </c>
      <c r="C12" s="79" t="s">
        <v>176</v>
      </c>
      <c r="D12" s="79" t="s">
        <v>176</v>
      </c>
      <c r="E12" s="79" t="s">
        <v>176</v>
      </c>
      <c r="G12" s="110"/>
      <c r="H12" s="223" t="s">
        <v>146</v>
      </c>
      <c r="I12" s="219">
        <v>274.27</v>
      </c>
      <c r="J12" s="220">
        <v>348.86</v>
      </c>
      <c r="K12" s="221">
        <v>903</v>
      </c>
      <c r="L12" s="219">
        <v>3672.8270000000002</v>
      </c>
      <c r="M12" s="220">
        <v>158.07</v>
      </c>
      <c r="N12" s="219"/>
      <c r="O12" s="219">
        <v>1255.123</v>
      </c>
      <c r="P12" s="220">
        <v>27.17</v>
      </c>
      <c r="Q12" s="219">
        <v>14.247000000000002</v>
      </c>
      <c r="R12" s="220">
        <v>8.6549999999999994</v>
      </c>
      <c r="S12" s="219">
        <v>0.19600000000000001</v>
      </c>
      <c r="T12" s="222">
        <v>584.91499999999996</v>
      </c>
    </row>
    <row r="13" spans="2:20" s="77" customFormat="1" ht="25.5" customHeight="1" x14ac:dyDescent="0.15">
      <c r="B13" s="91" t="s">
        <v>177</v>
      </c>
      <c r="C13" s="79" t="s">
        <v>178</v>
      </c>
      <c r="D13" s="79" t="s">
        <v>179</v>
      </c>
      <c r="E13" s="79" t="s">
        <v>179</v>
      </c>
      <c r="G13" s="110"/>
      <c r="H13" s="223" t="s">
        <v>147</v>
      </c>
      <c r="I13" s="219">
        <v>191</v>
      </c>
      <c r="J13" s="220">
        <v>366</v>
      </c>
      <c r="K13" s="221">
        <v>862.8</v>
      </c>
      <c r="L13" s="219">
        <v>2671.8</v>
      </c>
      <c r="M13" s="220">
        <v>138.5</v>
      </c>
      <c r="N13" s="219"/>
      <c r="O13" s="219">
        <v>1515.8</v>
      </c>
      <c r="P13" s="220">
        <v>72.739999999999995</v>
      </c>
      <c r="Q13" s="219">
        <v>60.25</v>
      </c>
      <c r="R13" s="220">
        <v>12.11</v>
      </c>
      <c r="S13" s="219">
        <v>4.3499999999999996</v>
      </c>
      <c r="T13" s="222">
        <v>877.8</v>
      </c>
    </row>
    <row r="14" spans="2:20" s="77" customFormat="1" ht="25.5" customHeight="1" x14ac:dyDescent="0.15">
      <c r="B14" s="91" t="s">
        <v>180</v>
      </c>
      <c r="C14" s="79" t="s">
        <v>178</v>
      </c>
      <c r="D14" s="79" t="s">
        <v>176</v>
      </c>
      <c r="E14" s="79" t="s">
        <v>176</v>
      </c>
      <c r="G14" s="110"/>
      <c r="H14" s="223" t="s">
        <v>148</v>
      </c>
      <c r="I14" s="219">
        <v>180.76</v>
      </c>
      <c r="J14" s="220">
        <v>405.41799999999995</v>
      </c>
      <c r="K14" s="221">
        <v>991.94500000000005</v>
      </c>
      <c r="L14" s="219">
        <v>2263.7470000000003</v>
      </c>
      <c r="M14" s="220">
        <v>387.28</v>
      </c>
      <c r="N14" s="219"/>
      <c r="O14" s="219">
        <v>1147.5219999999999</v>
      </c>
      <c r="P14" s="220">
        <v>7.2860000000000005</v>
      </c>
      <c r="Q14" s="219">
        <v>4.1610000000000005</v>
      </c>
      <c r="R14" s="220">
        <v>3.105</v>
      </c>
      <c r="S14" s="219">
        <v>0.55900000000000005</v>
      </c>
      <c r="T14" s="222">
        <v>638.77199999999993</v>
      </c>
    </row>
    <row r="15" spans="2:20" s="77" customFormat="1" ht="25.5" customHeight="1" x14ac:dyDescent="0.15">
      <c r="B15" s="91" t="s">
        <v>82</v>
      </c>
      <c r="C15" s="79" t="s">
        <v>181</v>
      </c>
      <c r="D15" s="79" t="s">
        <v>181</v>
      </c>
      <c r="E15" s="79" t="s">
        <v>181</v>
      </c>
      <c r="G15" s="110"/>
      <c r="H15" s="223" t="s">
        <v>149</v>
      </c>
      <c r="I15" s="219">
        <v>149.03</v>
      </c>
      <c r="J15" s="220">
        <v>273.39999999999992</v>
      </c>
      <c r="K15" s="224">
        <v>743</v>
      </c>
      <c r="L15" s="219">
        <v>3390.605</v>
      </c>
      <c r="M15" s="220">
        <v>330.95</v>
      </c>
      <c r="N15" s="219"/>
      <c r="O15" s="219">
        <v>1383.7</v>
      </c>
      <c r="P15" s="220">
        <v>40.527000000000001</v>
      </c>
      <c r="Q15" s="219">
        <v>13.498000000000001</v>
      </c>
      <c r="R15" s="220">
        <v>7.8339999999999996</v>
      </c>
      <c r="S15" s="219">
        <v>2.0449999999999995</v>
      </c>
      <c r="T15" s="222">
        <v>602.6</v>
      </c>
    </row>
    <row r="16" spans="2:20" s="77" customFormat="1" ht="25.5" customHeight="1" x14ac:dyDescent="0.15">
      <c r="B16" s="91" t="s">
        <v>182</v>
      </c>
      <c r="C16" s="79" t="s">
        <v>183</v>
      </c>
      <c r="D16" s="79" t="s">
        <v>183</v>
      </c>
      <c r="E16" s="79" t="s">
        <v>183</v>
      </c>
      <c r="G16" s="110"/>
      <c r="H16" s="223" t="s">
        <v>150</v>
      </c>
      <c r="I16" s="225">
        <v>199</v>
      </c>
      <c r="J16" s="226">
        <v>207</v>
      </c>
      <c r="K16" s="227">
        <v>692</v>
      </c>
      <c r="L16" s="225">
        <v>3789</v>
      </c>
      <c r="M16" s="226">
        <v>176</v>
      </c>
      <c r="N16" s="73"/>
      <c r="O16" s="225">
        <v>1516</v>
      </c>
      <c r="P16" s="226">
        <v>2</v>
      </c>
      <c r="Q16" s="225">
        <v>2</v>
      </c>
      <c r="R16" s="226">
        <v>0</v>
      </c>
      <c r="S16" s="225">
        <v>0.1</v>
      </c>
      <c r="T16" s="228">
        <v>493</v>
      </c>
    </row>
    <row r="17" spans="2:20" s="77" customFormat="1" ht="25.5" customHeight="1" x14ac:dyDescent="0.15">
      <c r="B17" s="91" t="s">
        <v>184</v>
      </c>
      <c r="C17" s="79" t="s">
        <v>185</v>
      </c>
      <c r="D17" s="79" t="s">
        <v>185</v>
      </c>
      <c r="E17" s="79" t="s">
        <v>185</v>
      </c>
      <c r="G17" s="110"/>
      <c r="H17" s="223" t="s">
        <v>151</v>
      </c>
      <c r="I17" s="219">
        <v>264</v>
      </c>
      <c r="J17" s="220">
        <v>238</v>
      </c>
      <c r="K17" s="224">
        <v>719</v>
      </c>
      <c r="L17" s="219">
        <v>4313</v>
      </c>
      <c r="M17" s="220">
        <v>248</v>
      </c>
      <c r="N17" s="219"/>
      <c r="O17" s="219">
        <v>1320</v>
      </c>
      <c r="P17" s="220">
        <v>26</v>
      </c>
      <c r="Q17" s="219">
        <v>6</v>
      </c>
      <c r="R17" s="220">
        <v>6</v>
      </c>
      <c r="S17" s="219">
        <v>0.1</v>
      </c>
      <c r="T17" s="222">
        <v>485</v>
      </c>
    </row>
    <row r="18" spans="2:20" s="77" customFormat="1" ht="25.5" customHeight="1" x14ac:dyDescent="0.15">
      <c r="B18" s="91" t="s">
        <v>186</v>
      </c>
      <c r="C18" s="79" t="s">
        <v>187</v>
      </c>
      <c r="D18" s="79" t="s">
        <v>187</v>
      </c>
      <c r="E18" s="79" t="s">
        <v>187</v>
      </c>
      <c r="G18" s="74"/>
      <c r="H18" s="108" t="s">
        <v>316</v>
      </c>
      <c r="I18" s="225">
        <v>226</v>
      </c>
      <c r="J18" s="226">
        <v>338</v>
      </c>
      <c r="K18" s="227">
        <v>635</v>
      </c>
      <c r="L18" s="225">
        <v>4523</v>
      </c>
      <c r="M18" s="226">
        <v>256</v>
      </c>
      <c r="N18" s="73"/>
      <c r="O18" s="225">
        <v>1302</v>
      </c>
      <c r="P18" s="226">
        <v>32</v>
      </c>
      <c r="Q18" s="225">
        <v>8</v>
      </c>
      <c r="R18" s="226">
        <v>12</v>
      </c>
      <c r="S18" s="225">
        <v>0</v>
      </c>
      <c r="T18" s="228">
        <v>991</v>
      </c>
    </row>
    <row r="19" spans="2:20" s="77" customFormat="1" ht="25.5" customHeight="1" x14ac:dyDescent="0.15">
      <c r="B19" s="91" t="s">
        <v>188</v>
      </c>
      <c r="C19" s="79" t="s">
        <v>185</v>
      </c>
      <c r="D19" s="79" t="s">
        <v>185</v>
      </c>
      <c r="E19" s="79" t="s">
        <v>185</v>
      </c>
      <c r="H19" s="108" t="s">
        <v>317</v>
      </c>
      <c r="I19" s="361">
        <v>236</v>
      </c>
      <c r="J19" s="362">
        <v>354</v>
      </c>
      <c r="K19" s="363">
        <v>710</v>
      </c>
      <c r="L19" s="361">
        <v>3509</v>
      </c>
      <c r="M19" s="362">
        <v>448</v>
      </c>
      <c r="N19" s="364"/>
      <c r="O19" s="361">
        <v>1067</v>
      </c>
      <c r="P19" s="362">
        <v>47</v>
      </c>
      <c r="Q19" s="361">
        <v>16</v>
      </c>
      <c r="R19" s="220">
        <v>8.4</v>
      </c>
      <c r="S19" s="219">
        <v>0.3</v>
      </c>
      <c r="T19" s="365">
        <v>684</v>
      </c>
    </row>
    <row r="20" spans="2:20" s="77" customFormat="1" ht="25.5" customHeight="1" x14ac:dyDescent="0.15">
      <c r="B20" s="2013" t="s">
        <v>189</v>
      </c>
      <c r="C20" s="82" t="s">
        <v>190</v>
      </c>
      <c r="D20" s="1999" t="s">
        <v>191</v>
      </c>
      <c r="E20" s="1999" t="s">
        <v>192</v>
      </c>
      <c r="H20" s="108" t="s">
        <v>392</v>
      </c>
      <c r="I20" s="361">
        <v>228.96299999999999</v>
      </c>
      <c r="J20" s="362">
        <v>366</v>
      </c>
      <c r="K20" s="363">
        <v>633</v>
      </c>
      <c r="L20" s="361">
        <v>3434</v>
      </c>
      <c r="M20" s="362">
        <v>187.28</v>
      </c>
      <c r="N20" s="364"/>
      <c r="O20" s="361">
        <v>1329.769</v>
      </c>
      <c r="P20" s="362">
        <v>22.513000000000002</v>
      </c>
      <c r="Q20" s="361">
        <v>5.8070000000000004</v>
      </c>
      <c r="R20" s="220">
        <v>7.9349999999999996</v>
      </c>
      <c r="S20" s="219">
        <v>1.611</v>
      </c>
      <c r="T20" s="365">
        <v>937.13800000000003</v>
      </c>
    </row>
    <row r="21" spans="2:20" s="77" customFormat="1" ht="25.5" customHeight="1" x14ac:dyDescent="0.15">
      <c r="B21" s="2013"/>
      <c r="C21" s="83" t="s">
        <v>193</v>
      </c>
      <c r="D21" s="1999"/>
      <c r="E21" s="1999"/>
      <c r="H21" s="108" t="s">
        <v>524</v>
      </c>
      <c r="I21" s="361">
        <v>337.1</v>
      </c>
      <c r="J21" s="362">
        <v>495.7</v>
      </c>
      <c r="K21" s="363">
        <v>630.86199999999997</v>
      </c>
      <c r="L21" s="361">
        <v>4077.0120000000002</v>
      </c>
      <c r="M21" s="362">
        <v>66.39</v>
      </c>
      <c r="N21" s="364"/>
      <c r="O21" s="361">
        <v>1130.4000000000001</v>
      </c>
      <c r="P21" s="362">
        <v>10.3</v>
      </c>
      <c r="Q21" s="361">
        <v>8.4</v>
      </c>
      <c r="R21" s="220">
        <v>1.5</v>
      </c>
      <c r="S21" s="219">
        <v>0.9</v>
      </c>
      <c r="T21" s="365">
        <v>828.6</v>
      </c>
    </row>
    <row r="22" spans="2:20" s="77" customFormat="1" ht="25.5" customHeight="1" x14ac:dyDescent="0.15">
      <c r="B22" s="91" t="s">
        <v>92</v>
      </c>
      <c r="C22" s="79" t="s">
        <v>40</v>
      </c>
      <c r="D22" s="79" t="s">
        <v>194</v>
      </c>
      <c r="E22" s="79" t="s">
        <v>194</v>
      </c>
      <c r="H22" s="108" t="s">
        <v>541</v>
      </c>
      <c r="I22" s="361">
        <v>248.43700000000001</v>
      </c>
      <c r="J22" s="362">
        <v>435.35</v>
      </c>
      <c r="K22" s="363">
        <v>769.88800000000003</v>
      </c>
      <c r="L22" s="361">
        <v>3418.8760000000002</v>
      </c>
      <c r="M22" s="362">
        <v>6.59</v>
      </c>
      <c r="N22" s="364"/>
      <c r="O22" s="361">
        <v>1375</v>
      </c>
      <c r="P22" s="362">
        <v>14</v>
      </c>
      <c r="Q22" s="361">
        <v>6.3</v>
      </c>
      <c r="R22" s="362">
        <v>2.9</v>
      </c>
      <c r="S22" s="361">
        <v>0.6</v>
      </c>
      <c r="T22" s="365">
        <v>783.8</v>
      </c>
    </row>
    <row r="23" spans="2:20" s="77" customFormat="1" ht="25.5" customHeight="1" x14ac:dyDescent="0.15">
      <c r="B23" s="91" t="s">
        <v>195</v>
      </c>
      <c r="C23" s="79" t="s">
        <v>40</v>
      </c>
      <c r="D23" s="79" t="s">
        <v>196</v>
      </c>
      <c r="E23" s="79" t="s">
        <v>40</v>
      </c>
      <c r="H23" s="223" t="s">
        <v>542</v>
      </c>
      <c r="I23" s="219">
        <v>252.12200000000001</v>
      </c>
      <c r="J23" s="1042">
        <v>544.40200000000004</v>
      </c>
      <c r="K23" s="1043">
        <v>874.70100000000002</v>
      </c>
      <c r="L23" s="1044">
        <v>4020.5349999999999</v>
      </c>
      <c r="M23" s="220">
        <v>58.58</v>
      </c>
      <c r="N23" s="1045"/>
      <c r="O23" s="219">
        <v>956.90800000000002</v>
      </c>
      <c r="P23" s="220">
        <v>49.158000000000001</v>
      </c>
      <c r="Q23" s="219">
        <v>9.8829999999999991</v>
      </c>
      <c r="R23" s="1046">
        <v>11.733000000000001</v>
      </c>
      <c r="S23" s="1047">
        <v>6.3380000000000001</v>
      </c>
      <c r="T23" s="222">
        <v>654.51499999999999</v>
      </c>
    </row>
    <row r="24" spans="2:20" s="77" customFormat="1" ht="25.5" customHeight="1" x14ac:dyDescent="0.15">
      <c r="B24" s="2007" t="s">
        <v>197</v>
      </c>
      <c r="C24" s="1994" t="s">
        <v>198</v>
      </c>
      <c r="D24" s="1994" t="s">
        <v>258</v>
      </c>
      <c r="E24" s="1994" t="s">
        <v>199</v>
      </c>
      <c r="H24" s="223" t="s">
        <v>548</v>
      </c>
      <c r="I24" s="219">
        <v>343.64</v>
      </c>
      <c r="J24" s="1042">
        <f>697066/1000</f>
        <v>697.06600000000003</v>
      </c>
      <c r="K24" s="1043">
        <f>799090/1000</f>
        <v>799.09</v>
      </c>
      <c r="L24" s="1044">
        <f>3403615/1000</f>
        <v>3403.6149999999998</v>
      </c>
      <c r="M24" s="220">
        <f>111400/1000</f>
        <v>111.4</v>
      </c>
      <c r="N24" s="1045"/>
      <c r="O24" s="219">
        <v>900.64700000000005</v>
      </c>
      <c r="P24" s="220">
        <v>19.640999999999998</v>
      </c>
      <c r="Q24" s="219">
        <v>11.369</v>
      </c>
      <c r="R24" s="1046">
        <v>2.9540000000000002</v>
      </c>
      <c r="S24" s="1047">
        <v>2.2349999999999999</v>
      </c>
      <c r="T24" s="222">
        <v>951</v>
      </c>
    </row>
    <row r="25" spans="2:20" s="77" customFormat="1" ht="25.5" customHeight="1" x14ac:dyDescent="0.15">
      <c r="B25" s="2008"/>
      <c r="C25" s="1995"/>
      <c r="D25" s="1995"/>
      <c r="E25" s="1995"/>
      <c r="H25" s="1694" t="s">
        <v>547</v>
      </c>
      <c r="I25" s="225">
        <f>231532.86/1000</f>
        <v>231.53286</v>
      </c>
      <c r="J25" s="1695">
        <f>577962/1000</f>
        <v>577.96199999999999</v>
      </c>
      <c r="K25" s="1696">
        <f>1047528/1000</f>
        <v>1047.528</v>
      </c>
      <c r="L25" s="1697">
        <f>1732020/1000</f>
        <v>1732.02</v>
      </c>
      <c r="M25" s="226">
        <f>108600/1000</f>
        <v>108.6</v>
      </c>
      <c r="N25" s="73"/>
      <c r="O25" s="225">
        <f>896901/1000</f>
        <v>896.90099999999995</v>
      </c>
      <c r="P25" s="226">
        <f>6088/1000</f>
        <v>6.0880000000000001</v>
      </c>
      <c r="Q25" s="225">
        <f>11725/1000</f>
        <v>11.725</v>
      </c>
      <c r="R25" s="1698">
        <f>1241/1000</f>
        <v>1.2410000000000001</v>
      </c>
      <c r="S25" s="1699">
        <f>1694/1000</f>
        <v>1.694</v>
      </c>
      <c r="T25" s="228">
        <f>698774/1000</f>
        <v>698.774</v>
      </c>
    </row>
    <row r="26" spans="2:20" s="77" customFormat="1" ht="25.5" customHeight="1" x14ac:dyDescent="0.15">
      <c r="B26" s="2008"/>
      <c r="C26" s="1996"/>
      <c r="D26" s="1996"/>
      <c r="E26" s="1996"/>
      <c r="G26" s="109"/>
      <c r="H26" s="1700" t="s">
        <v>668</v>
      </c>
      <c r="I26" s="1701">
        <f>245597/1000</f>
        <v>245.59700000000001</v>
      </c>
      <c r="J26" s="1702">
        <f>524040/1000</f>
        <v>524.04</v>
      </c>
      <c r="K26" s="1703">
        <f>931134/1000</f>
        <v>931.13400000000001</v>
      </c>
      <c r="L26" s="1704">
        <f>2452573/1000</f>
        <v>2452.5729999999999</v>
      </c>
      <c r="M26" s="1705">
        <f>41100/1000</f>
        <v>41.1</v>
      </c>
      <c r="N26" s="1706"/>
      <c r="O26" s="1701">
        <f>880836/1000</f>
        <v>880.83600000000001</v>
      </c>
      <c r="P26" s="1705">
        <f>3768/1000</f>
        <v>3.7679999999999998</v>
      </c>
      <c r="Q26" s="1701">
        <f>6101/1000</f>
        <v>6.101</v>
      </c>
      <c r="R26" s="1707">
        <f>58/1000</f>
        <v>5.8000000000000003E-2</v>
      </c>
      <c r="S26" s="1708">
        <f>605/1000</f>
        <v>0.60499999999999998</v>
      </c>
      <c r="T26" s="1709">
        <f>897367/1000</f>
        <v>897.36699999999996</v>
      </c>
    </row>
    <row r="27" spans="2:20" s="77" customFormat="1" ht="25.5" customHeight="1" x14ac:dyDescent="0.15">
      <c r="B27" s="2008"/>
      <c r="C27" s="2014" t="s">
        <v>200</v>
      </c>
      <c r="D27" s="2015"/>
      <c r="E27" s="2016"/>
      <c r="G27" s="273" t="s">
        <v>221</v>
      </c>
      <c r="H27" s="109"/>
      <c r="I27" s="110"/>
      <c r="J27" s="110"/>
      <c r="K27" s="110"/>
      <c r="L27" s="110"/>
      <c r="M27" s="110"/>
      <c r="N27" s="109"/>
      <c r="O27" s="110"/>
      <c r="P27" s="110"/>
      <c r="Q27" s="110"/>
    </row>
    <row r="28" spans="2:20" s="77" customFormat="1" ht="25.5" customHeight="1" x14ac:dyDescent="0.15">
      <c r="B28" s="2008"/>
      <c r="C28" s="2017"/>
      <c r="D28" s="2018"/>
      <c r="E28" s="2019"/>
      <c r="G28" s="110"/>
      <c r="H28" s="109" t="s">
        <v>214</v>
      </c>
      <c r="I28" s="110" t="s">
        <v>222</v>
      </c>
      <c r="J28" s="110"/>
      <c r="K28" s="110"/>
      <c r="L28" s="110"/>
      <c r="M28" s="110"/>
      <c r="N28" s="109" t="s">
        <v>207</v>
      </c>
      <c r="O28" s="110" t="s">
        <v>223</v>
      </c>
      <c r="P28" s="110"/>
      <c r="Q28" s="110"/>
    </row>
    <row r="29" spans="2:20" s="77" customFormat="1" ht="25.5" customHeight="1" x14ac:dyDescent="0.15">
      <c r="B29" s="2008"/>
      <c r="C29" s="2020"/>
      <c r="D29" s="2021"/>
      <c r="E29" s="2022"/>
      <c r="H29" s="109" t="s">
        <v>215</v>
      </c>
      <c r="I29" s="110" t="s">
        <v>224</v>
      </c>
      <c r="J29" s="110"/>
      <c r="K29" s="110"/>
      <c r="L29" s="110"/>
      <c r="M29" s="110"/>
      <c r="N29" s="109" t="s">
        <v>217</v>
      </c>
      <c r="O29" s="110" t="s">
        <v>225</v>
      </c>
      <c r="P29" s="110"/>
      <c r="Q29" s="110"/>
    </row>
    <row r="30" spans="2:20" s="77" customFormat="1" ht="25.5" customHeight="1" x14ac:dyDescent="0.15">
      <c r="B30" s="2008"/>
      <c r="C30" s="2014" t="s">
        <v>201</v>
      </c>
      <c r="D30" s="2015"/>
      <c r="E30" s="2016"/>
      <c r="G30" s="1997" t="s">
        <v>393</v>
      </c>
      <c r="H30" s="109" t="s">
        <v>216</v>
      </c>
      <c r="I30" s="110" t="s">
        <v>226</v>
      </c>
      <c r="J30" s="110"/>
      <c r="K30" s="110"/>
      <c r="L30" s="110"/>
      <c r="M30" s="110"/>
      <c r="N30" s="109" t="s">
        <v>218</v>
      </c>
      <c r="O30" s="110" t="s">
        <v>227</v>
      </c>
      <c r="P30" s="110"/>
      <c r="Q30" s="110"/>
    </row>
    <row r="31" spans="2:20" s="77" customFormat="1" ht="25.5" customHeight="1" x14ac:dyDescent="0.15">
      <c r="B31" s="2008"/>
      <c r="C31" s="2017"/>
      <c r="D31" s="2018"/>
      <c r="E31" s="2019"/>
      <c r="G31" s="1997"/>
      <c r="H31" s="1998" t="s">
        <v>294</v>
      </c>
      <c r="I31" s="1998"/>
      <c r="J31" s="1998"/>
      <c r="K31" s="1998"/>
      <c r="L31" s="1998"/>
      <c r="M31" s="1998"/>
      <c r="N31" s="1998"/>
      <c r="O31" s="1998"/>
      <c r="P31" s="1998"/>
      <c r="Q31" s="1998"/>
      <c r="R31" s="1998"/>
      <c r="S31" s="1998"/>
      <c r="T31" s="1998"/>
    </row>
    <row r="32" spans="2:20" s="77" customFormat="1" ht="25.5" customHeight="1" x14ac:dyDescent="0.15">
      <c r="B32" s="2009"/>
      <c r="C32" s="2020"/>
      <c r="D32" s="2021"/>
      <c r="E32" s="2022"/>
      <c r="G32" s="359"/>
      <c r="H32" s="1998"/>
      <c r="I32" s="1998"/>
      <c r="J32" s="1998"/>
      <c r="K32" s="1998"/>
      <c r="L32" s="1998"/>
      <c r="M32" s="1998"/>
      <c r="N32" s="1998"/>
      <c r="O32" s="1998"/>
      <c r="P32" s="1998"/>
      <c r="Q32" s="1998"/>
      <c r="R32" s="1998"/>
      <c r="S32" s="1998"/>
      <c r="T32" s="1998"/>
    </row>
    <row r="33" spans="2:22" s="77" customFormat="1" ht="25.5" customHeight="1" x14ac:dyDescent="0.15">
      <c r="B33" s="2007" t="s">
        <v>202</v>
      </c>
      <c r="C33" s="82" t="s">
        <v>83</v>
      </c>
      <c r="D33" s="82" t="s">
        <v>203</v>
      </c>
      <c r="E33" s="82" t="s">
        <v>204</v>
      </c>
      <c r="H33" s="360"/>
      <c r="I33" s="1993"/>
      <c r="J33" s="1993"/>
      <c r="K33" s="1993"/>
      <c r="L33" s="1993"/>
      <c r="M33" s="1993"/>
    </row>
    <row r="34" spans="2:22" s="77" customFormat="1" ht="19.5" customHeight="1" x14ac:dyDescent="0.15">
      <c r="B34" s="2008"/>
      <c r="C34" s="84" t="s">
        <v>37</v>
      </c>
      <c r="D34" s="84" t="s">
        <v>306</v>
      </c>
      <c r="E34" s="84"/>
    </row>
    <row r="35" spans="2:22" s="77" customFormat="1" ht="19.5" customHeight="1" x14ac:dyDescent="0.15">
      <c r="B35" s="2008"/>
      <c r="C35" s="84"/>
      <c r="D35" s="84" t="s">
        <v>307</v>
      </c>
      <c r="E35" s="84"/>
    </row>
    <row r="36" spans="2:22" s="77" customFormat="1" ht="19.5" customHeight="1" x14ac:dyDescent="0.15">
      <c r="B36" s="2009"/>
      <c r="C36" s="83"/>
      <c r="D36" s="83" t="s">
        <v>205</v>
      </c>
      <c r="E36" s="83"/>
    </row>
    <row r="37" spans="2:22" s="77" customFormat="1" ht="19.5" customHeight="1" x14ac:dyDescent="0.15">
      <c r="B37" s="85"/>
      <c r="C37" s="85"/>
      <c r="D37" s="85"/>
      <c r="E37" s="85"/>
    </row>
    <row r="38" spans="2:22" s="77" customFormat="1" ht="19.5" customHeight="1" x14ac:dyDescent="0.15">
      <c r="B38" s="78" t="s">
        <v>206</v>
      </c>
      <c r="C38" s="78"/>
      <c r="D38" s="78"/>
      <c r="E38" s="78"/>
    </row>
    <row r="39" spans="2:22" s="77" customFormat="1" ht="19.5" customHeight="1" x14ac:dyDescent="0.15">
      <c r="B39" s="91" t="s">
        <v>87</v>
      </c>
      <c r="C39" s="2011" t="s">
        <v>309</v>
      </c>
      <c r="D39" s="2012"/>
    </row>
    <row r="40" spans="2:22" s="77" customFormat="1" ht="19.5" customHeight="1" x14ac:dyDescent="0.15">
      <c r="B40" s="91" t="s">
        <v>161</v>
      </c>
      <c r="C40" s="1992" t="s">
        <v>210</v>
      </c>
      <c r="D40" s="1992"/>
    </row>
    <row r="41" spans="2:22" s="77" customFormat="1" ht="27.75" customHeight="1" x14ac:dyDescent="0.15">
      <c r="B41" s="91" t="s">
        <v>208</v>
      </c>
      <c r="C41" s="87">
        <v>0.75</v>
      </c>
      <c r="D41" s="86">
        <v>0.75</v>
      </c>
    </row>
    <row r="42" spans="2:22" s="77" customFormat="1" ht="19.5" customHeight="1" x14ac:dyDescent="0.15">
      <c r="B42" s="91" t="s">
        <v>202</v>
      </c>
      <c r="C42" s="88" t="s">
        <v>306</v>
      </c>
      <c r="D42" s="79" t="s">
        <v>307</v>
      </c>
    </row>
    <row r="43" spans="2:22" s="77" customFormat="1" ht="19.5" customHeight="1" x14ac:dyDescent="0.15">
      <c r="B43" s="78" t="s">
        <v>308</v>
      </c>
      <c r="C43" s="78"/>
      <c r="D43" s="78"/>
      <c r="E43" s="78"/>
    </row>
    <row r="44" spans="2:22" s="77" customFormat="1" ht="12" x14ac:dyDescent="0.15"/>
    <row r="45" spans="2:22" s="77" customFormat="1" ht="12" x14ac:dyDescent="0.15"/>
    <row r="46" spans="2:22" s="77" customFormat="1" x14ac:dyDescent="0.15">
      <c r="B46" s="74"/>
      <c r="C46" s="74"/>
      <c r="D46" s="74"/>
      <c r="E46" s="74"/>
    </row>
    <row r="47" spans="2:22" x14ac:dyDescent="0.15">
      <c r="G47" s="77"/>
      <c r="H47" s="77"/>
      <c r="I47" s="77"/>
      <c r="J47" s="77"/>
      <c r="K47" s="77"/>
      <c r="L47" s="77"/>
      <c r="M47" s="77"/>
      <c r="N47" s="77"/>
      <c r="O47" s="77"/>
      <c r="P47" s="77"/>
      <c r="Q47" s="77"/>
      <c r="R47" s="77"/>
      <c r="S47" s="77"/>
      <c r="T47" s="77"/>
      <c r="U47" s="77"/>
      <c r="V47" s="77"/>
    </row>
    <row r="48" spans="2:22" x14ac:dyDescent="0.15">
      <c r="G48" s="77"/>
      <c r="H48" s="77"/>
      <c r="I48" s="77"/>
      <c r="J48" s="77"/>
      <c r="K48" s="77"/>
      <c r="L48" s="77"/>
      <c r="M48" s="77"/>
      <c r="N48" s="77"/>
      <c r="O48" s="77"/>
      <c r="P48" s="77"/>
      <c r="Q48" s="77"/>
      <c r="R48" s="77"/>
      <c r="S48" s="77"/>
      <c r="T48" s="77"/>
      <c r="U48" s="77"/>
      <c r="V48" s="77"/>
    </row>
    <row r="49" spans="7:22" x14ac:dyDescent="0.15">
      <c r="G49" s="77"/>
      <c r="H49" s="77"/>
      <c r="I49" s="77"/>
      <c r="J49" s="77"/>
      <c r="K49" s="77"/>
      <c r="L49" s="77"/>
      <c r="M49" s="77"/>
      <c r="N49" s="77"/>
      <c r="O49" s="77"/>
      <c r="P49" s="77"/>
      <c r="Q49" s="77"/>
      <c r="R49" s="77"/>
      <c r="S49" s="77"/>
      <c r="T49" s="77"/>
      <c r="U49" s="77"/>
      <c r="V49" s="77"/>
    </row>
    <row r="50" spans="7:22" x14ac:dyDescent="0.15">
      <c r="H50" s="77"/>
      <c r="I50" s="77"/>
      <c r="J50" s="77"/>
      <c r="K50" s="77"/>
      <c r="L50" s="77"/>
      <c r="M50" s="77"/>
      <c r="N50" s="77"/>
      <c r="O50" s="77"/>
      <c r="P50" s="77"/>
      <c r="Q50" s="77"/>
      <c r="R50" s="77"/>
      <c r="S50" s="77"/>
      <c r="T50" s="77"/>
    </row>
  </sheetData>
  <mergeCells count="26">
    <mergeCell ref="B24:B32"/>
    <mergeCell ref="B3:E3"/>
    <mergeCell ref="B33:B36"/>
    <mergeCell ref="C39:D39"/>
    <mergeCell ref="B20:B21"/>
    <mergeCell ref="C30:E32"/>
    <mergeCell ref="C27:E29"/>
    <mergeCell ref="C24:C26"/>
    <mergeCell ref="D20:D21"/>
    <mergeCell ref="B6:B7"/>
    <mergeCell ref="T6:T7"/>
    <mergeCell ref="C40:D40"/>
    <mergeCell ref="I33:M33"/>
    <mergeCell ref="D24:D26"/>
    <mergeCell ref="E24:E26"/>
    <mergeCell ref="G30:G31"/>
    <mergeCell ref="H31:T32"/>
    <mergeCell ref="E20:E21"/>
    <mergeCell ref="I6:I7"/>
    <mergeCell ref="O6:O7"/>
    <mergeCell ref="R7:S7"/>
    <mergeCell ref="M6:N7"/>
    <mergeCell ref="P6:S6"/>
    <mergeCell ref="H6:H7"/>
    <mergeCell ref="J6:L7"/>
    <mergeCell ref="P7:Q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3"/>
  <sheetViews>
    <sheetView zoomScale="70" zoomScaleNormal="70" workbookViewId="0">
      <pane xSplit="1" ySplit="5" topLeftCell="B6" activePane="bottomRight" state="frozen"/>
      <selection pane="topRight" activeCell="B1" sqref="B1"/>
      <selection pane="bottomLeft" activeCell="A6" sqref="A6"/>
      <selection pane="bottomRight"/>
    </sheetView>
  </sheetViews>
  <sheetFormatPr defaultRowHeight="13.5" x14ac:dyDescent="0.15"/>
  <cols>
    <col min="1" max="37" width="5.875" customWidth="1"/>
  </cols>
  <sheetData>
    <row r="1" spans="1:37" ht="17.25" x14ac:dyDescent="0.2">
      <c r="A1" s="164"/>
      <c r="B1" s="1802">
        <v>44287</v>
      </c>
      <c r="C1" s="1802"/>
      <c r="D1" s="1802"/>
      <c r="E1" s="1803" t="s">
        <v>314</v>
      </c>
      <c r="F1" s="1803"/>
      <c r="G1" s="1803"/>
      <c r="H1" s="1803"/>
      <c r="I1" s="1803"/>
      <c r="J1" s="1803"/>
      <c r="K1" s="154"/>
      <c r="L1" s="154"/>
      <c r="M1" s="154"/>
      <c r="N1" s="154"/>
      <c r="O1" s="154"/>
      <c r="P1" s="154"/>
      <c r="Q1" s="155"/>
      <c r="R1" s="155"/>
      <c r="S1" s="155"/>
      <c r="T1" s="155"/>
      <c r="U1" s="155"/>
      <c r="V1" s="155"/>
      <c r="W1" s="155"/>
      <c r="AD1" s="155"/>
      <c r="AE1" s="155"/>
      <c r="AF1" s="155"/>
      <c r="AG1" s="155"/>
      <c r="AH1" s="155"/>
      <c r="AI1" s="155"/>
      <c r="AJ1" s="155"/>
      <c r="AK1" s="155"/>
    </row>
    <row r="2" spans="1:37" ht="17.25" x14ac:dyDescent="0.15">
      <c r="A2" s="164"/>
      <c r="B2" s="158" t="s">
        <v>19</v>
      </c>
      <c r="C2" s="158"/>
      <c r="D2" s="159"/>
      <c r="E2" s="1804"/>
      <c r="F2" s="1804"/>
      <c r="G2" s="1804"/>
      <c r="H2" s="1804"/>
      <c r="I2" s="1804"/>
      <c r="J2" s="1804"/>
      <c r="K2" s="156"/>
      <c r="L2" s="156"/>
      <c r="M2" s="156"/>
      <c r="N2" s="156"/>
      <c r="O2" s="156"/>
      <c r="P2" s="156"/>
      <c r="Q2" s="156"/>
      <c r="R2" s="156"/>
      <c r="S2" s="156"/>
      <c r="T2" s="156"/>
      <c r="U2" s="156"/>
      <c r="V2" s="157"/>
      <c r="W2" s="157"/>
      <c r="AD2" s="1794" t="s">
        <v>285</v>
      </c>
      <c r="AE2" s="1794" t="s">
        <v>286</v>
      </c>
      <c r="AF2" s="1794" t="s">
        <v>27</v>
      </c>
      <c r="AG2" s="1798" t="s">
        <v>287</v>
      </c>
      <c r="AH2" s="1798" t="s">
        <v>288</v>
      </c>
      <c r="AI2" s="1794" t="s">
        <v>289</v>
      </c>
      <c r="AJ2" s="1794" t="s">
        <v>91</v>
      </c>
      <c r="AK2" s="1796" t="s">
        <v>290</v>
      </c>
    </row>
    <row r="3" spans="1:37" x14ac:dyDescent="0.15">
      <c r="A3" s="164"/>
      <c r="B3" s="160" t="s">
        <v>42</v>
      </c>
      <c r="C3" s="161" t="s">
        <v>43</v>
      </c>
      <c r="D3" s="140" t="s">
        <v>44</v>
      </c>
      <c r="E3" s="141" t="s">
        <v>45</v>
      </c>
      <c r="F3" s="141" t="s">
        <v>46</v>
      </c>
      <c r="G3" s="141" t="s">
        <v>47</v>
      </c>
      <c r="H3" s="141" t="s">
        <v>48</v>
      </c>
      <c r="I3" s="141" t="s">
        <v>49</v>
      </c>
      <c r="J3" s="141" t="s">
        <v>50</v>
      </c>
      <c r="K3" s="141" t="s">
        <v>51</v>
      </c>
      <c r="L3" s="141" t="s">
        <v>52</v>
      </c>
      <c r="M3" s="141" t="s">
        <v>38</v>
      </c>
      <c r="N3" s="141" t="s">
        <v>53</v>
      </c>
      <c r="O3" s="142" t="s">
        <v>54</v>
      </c>
      <c r="P3" s="141" t="s">
        <v>55</v>
      </c>
      <c r="Q3" s="141" t="s">
        <v>56</v>
      </c>
      <c r="R3" s="143" t="s">
        <v>57</v>
      </c>
      <c r="S3" s="143" t="s">
        <v>58</v>
      </c>
      <c r="T3" s="143" t="s">
        <v>59</v>
      </c>
      <c r="U3" s="143" t="s">
        <v>60</v>
      </c>
      <c r="V3" s="144" t="s">
        <v>61</v>
      </c>
      <c r="W3" s="145" t="s">
        <v>62</v>
      </c>
      <c r="X3" s="145" t="s">
        <v>63</v>
      </c>
      <c r="Y3" s="145" t="s">
        <v>64</v>
      </c>
      <c r="Z3" s="145" t="s">
        <v>65</v>
      </c>
      <c r="AA3" s="145" t="s">
        <v>66</v>
      </c>
      <c r="AB3" s="145" t="s">
        <v>67</v>
      </c>
      <c r="AC3" s="146" t="s">
        <v>24</v>
      </c>
      <c r="AD3" s="1795"/>
      <c r="AE3" s="1795"/>
      <c r="AF3" s="1795"/>
      <c r="AG3" s="1799"/>
      <c r="AH3" s="1799"/>
      <c r="AI3" s="1795"/>
      <c r="AJ3" s="1795"/>
      <c r="AK3" s="1797"/>
    </row>
    <row r="4" spans="1:37" x14ac:dyDescent="0.15">
      <c r="A4" s="1757"/>
      <c r="B4" s="162" t="s">
        <v>42</v>
      </c>
      <c r="C4" s="163"/>
      <c r="D4" s="147" t="s">
        <v>42</v>
      </c>
      <c r="E4" s="148" t="s">
        <v>42</v>
      </c>
      <c r="F4" s="149"/>
      <c r="G4" s="149"/>
      <c r="H4" s="149"/>
      <c r="I4" s="149"/>
      <c r="J4" s="150" t="s">
        <v>68</v>
      </c>
      <c r="K4" s="148" t="s">
        <v>42</v>
      </c>
      <c r="L4" s="149" t="s">
        <v>42</v>
      </c>
      <c r="M4" s="149" t="s">
        <v>42</v>
      </c>
      <c r="N4" s="148" t="s">
        <v>69</v>
      </c>
      <c r="O4" s="148" t="s">
        <v>70</v>
      </c>
      <c r="P4" s="151" t="s">
        <v>71</v>
      </c>
      <c r="Q4" s="148" t="s">
        <v>72</v>
      </c>
      <c r="R4" s="149" t="s">
        <v>73</v>
      </c>
      <c r="S4" s="149"/>
      <c r="T4" s="149"/>
      <c r="U4" s="149"/>
      <c r="V4" s="152"/>
      <c r="W4" s="152"/>
      <c r="X4" s="152" t="s">
        <v>74</v>
      </c>
      <c r="Y4" s="152" t="s">
        <v>75</v>
      </c>
      <c r="Z4" s="152" t="s">
        <v>75</v>
      </c>
      <c r="AA4" s="152" t="s">
        <v>76</v>
      </c>
      <c r="AB4" s="152" t="s">
        <v>42</v>
      </c>
      <c r="AC4" s="153" t="s">
        <v>42</v>
      </c>
      <c r="AD4" s="1795"/>
      <c r="AE4" s="1795"/>
      <c r="AF4" s="1795"/>
      <c r="AG4" s="1799"/>
      <c r="AH4" s="1799"/>
      <c r="AI4" s="1795"/>
      <c r="AJ4" s="1795"/>
      <c r="AK4" s="1797"/>
    </row>
    <row r="5" spans="1:37" x14ac:dyDescent="0.15">
      <c r="A5" s="1758"/>
      <c r="B5" s="188" t="s">
        <v>77</v>
      </c>
      <c r="C5" s="187" t="s">
        <v>78</v>
      </c>
      <c r="D5" s="149"/>
      <c r="E5" s="149"/>
      <c r="F5" s="148" t="s">
        <v>79</v>
      </c>
      <c r="G5" s="148" t="s">
        <v>80</v>
      </c>
      <c r="H5" s="148" t="s">
        <v>20</v>
      </c>
      <c r="I5" s="148" t="s">
        <v>20</v>
      </c>
      <c r="J5" s="149"/>
      <c r="K5" s="149" t="s">
        <v>19</v>
      </c>
      <c r="L5" s="149"/>
      <c r="M5" s="149"/>
      <c r="N5" s="148" t="s">
        <v>81</v>
      </c>
      <c r="O5" s="535" t="s">
        <v>444</v>
      </c>
      <c r="P5" s="148" t="s">
        <v>81</v>
      </c>
      <c r="Q5" s="148" t="s">
        <v>81</v>
      </c>
      <c r="R5" s="148" t="s">
        <v>81</v>
      </c>
      <c r="S5" s="148" t="s">
        <v>81</v>
      </c>
      <c r="T5" s="148" t="s">
        <v>81</v>
      </c>
      <c r="U5" s="148" t="s">
        <v>81</v>
      </c>
      <c r="V5" s="152" t="s">
        <v>81</v>
      </c>
      <c r="W5" s="152" t="s">
        <v>81</v>
      </c>
      <c r="X5" s="152" t="s">
        <v>81</v>
      </c>
      <c r="Y5" s="152" t="s">
        <v>81</v>
      </c>
      <c r="Z5" s="152" t="s">
        <v>81</v>
      </c>
      <c r="AA5" s="152"/>
      <c r="AB5" s="152"/>
      <c r="AC5" s="153" t="s">
        <v>81</v>
      </c>
      <c r="AD5" s="186" t="s">
        <v>291</v>
      </c>
      <c r="AE5" s="186" t="s">
        <v>291</v>
      </c>
      <c r="AF5" s="186" t="s">
        <v>291</v>
      </c>
      <c r="AG5" s="186" t="s">
        <v>291</v>
      </c>
      <c r="AH5" s="186" t="s">
        <v>291</v>
      </c>
      <c r="AI5" s="186" t="s">
        <v>291</v>
      </c>
      <c r="AJ5" s="186" t="s">
        <v>291</v>
      </c>
      <c r="AK5" s="185" t="s">
        <v>291</v>
      </c>
    </row>
    <row r="6" spans="1:37" ht="13.5" customHeight="1" x14ac:dyDescent="0.15">
      <c r="A6" s="1801" t="s">
        <v>28</v>
      </c>
      <c r="B6" s="845">
        <v>44287</v>
      </c>
      <c r="C6" s="177" t="str">
        <f>IF(B6="","",IF(WEEKDAY(B6)=1,"(日)",IF(WEEKDAY(B6)=2,"(月)",IF(WEEKDAY(B6)=3,"(火)",IF(WEEKDAY(B6)=4,"(水)",IF(WEEKDAY(B6)=5,"(木)",IF(WEEKDAY(B6)=6,"(金)","(土)")))))))</f>
        <v>(木)</v>
      </c>
      <c r="D6" s="846" t="s">
        <v>566</v>
      </c>
      <c r="E6" s="846" t="s">
        <v>567</v>
      </c>
      <c r="F6" s="847">
        <v>3</v>
      </c>
      <c r="G6" s="1476"/>
      <c r="H6" s="769">
        <v>15</v>
      </c>
      <c r="I6" s="769">
        <v>19</v>
      </c>
      <c r="J6" s="770">
        <v>0.2986111111111111</v>
      </c>
      <c r="K6" s="768">
        <v>24.5</v>
      </c>
      <c r="L6" s="925">
        <v>32.200000000000003</v>
      </c>
      <c r="M6" s="1034">
        <v>8.98</v>
      </c>
      <c r="N6" s="776" t="s">
        <v>35</v>
      </c>
      <c r="O6" s="769">
        <v>23.9</v>
      </c>
      <c r="P6" s="774">
        <v>78</v>
      </c>
      <c r="Q6" s="769">
        <v>26.3</v>
      </c>
      <c r="R6" s="774">
        <v>13.9</v>
      </c>
      <c r="S6" s="774">
        <v>98</v>
      </c>
      <c r="T6" s="774">
        <v>64</v>
      </c>
      <c r="U6" s="774">
        <v>34</v>
      </c>
      <c r="V6" s="775" t="s">
        <v>35</v>
      </c>
      <c r="W6" s="1177" t="s">
        <v>35</v>
      </c>
      <c r="X6" s="771" t="s">
        <v>35</v>
      </c>
      <c r="Y6" s="771" t="s">
        <v>35</v>
      </c>
      <c r="Z6" s="771" t="s">
        <v>35</v>
      </c>
      <c r="AA6" s="768" t="s">
        <v>35</v>
      </c>
      <c r="AB6" s="768" t="s">
        <v>35</v>
      </c>
      <c r="AC6" s="769" t="s">
        <v>35</v>
      </c>
      <c r="AD6" s="830" t="s">
        <v>35</v>
      </c>
      <c r="AE6" s="769" t="s">
        <v>35</v>
      </c>
      <c r="AF6" s="1034" t="s">
        <v>35</v>
      </c>
      <c r="AG6" s="768" t="s">
        <v>35</v>
      </c>
      <c r="AH6" s="768" t="s">
        <v>35</v>
      </c>
      <c r="AI6" s="884" t="s">
        <v>35</v>
      </c>
      <c r="AJ6" s="906" t="s">
        <v>35</v>
      </c>
      <c r="AK6" s="906" t="s">
        <v>35</v>
      </c>
    </row>
    <row r="7" spans="1:37" ht="13.5" customHeight="1" x14ac:dyDescent="0.15">
      <c r="A7" s="1801"/>
      <c r="B7" s="845">
        <v>44288</v>
      </c>
      <c r="C7" s="177" t="str">
        <f t="shared" ref="C7:C35" si="0">IF(B7="","",IF(WEEKDAY(B7)=1,"(日)",IF(WEEKDAY(B7)=2,"(月)",IF(WEEKDAY(B7)=3,"(火)",IF(WEEKDAY(B7)=4,"(水)",IF(WEEKDAY(B7)=5,"(木)",IF(WEEKDAY(B7)=6,"(金)","(土)")))))))</f>
        <v>(金)</v>
      </c>
      <c r="D7" s="846" t="s">
        <v>566</v>
      </c>
      <c r="E7" s="846" t="s">
        <v>568</v>
      </c>
      <c r="F7" s="847">
        <v>4</v>
      </c>
      <c r="G7" s="1476"/>
      <c r="H7" s="849">
        <v>15</v>
      </c>
      <c r="I7" s="849">
        <v>18</v>
      </c>
      <c r="J7" s="850">
        <v>0.30555555555555552</v>
      </c>
      <c r="K7" s="759">
        <v>25.4</v>
      </c>
      <c r="L7" s="920">
        <v>32.9</v>
      </c>
      <c r="M7" s="1033">
        <v>8.98</v>
      </c>
      <c r="N7" s="767" t="s">
        <v>35</v>
      </c>
      <c r="O7" s="851">
        <v>29.5</v>
      </c>
      <c r="P7" s="852">
        <v>82</v>
      </c>
      <c r="Q7" s="851">
        <v>24.9</v>
      </c>
      <c r="R7" s="852">
        <v>22.4</v>
      </c>
      <c r="S7" s="852">
        <v>106</v>
      </c>
      <c r="T7" s="852">
        <v>68</v>
      </c>
      <c r="U7" s="852">
        <v>38</v>
      </c>
      <c r="V7" s="775" t="s">
        <v>35</v>
      </c>
      <c r="W7" s="1177" t="s">
        <v>35</v>
      </c>
      <c r="X7" s="771" t="s">
        <v>35</v>
      </c>
      <c r="Y7" s="771" t="s">
        <v>35</v>
      </c>
      <c r="Z7" s="771" t="s">
        <v>35</v>
      </c>
      <c r="AA7" s="768" t="s">
        <v>35</v>
      </c>
      <c r="AB7" s="768" t="s">
        <v>35</v>
      </c>
      <c r="AC7" s="769" t="s">
        <v>35</v>
      </c>
      <c r="AD7" s="830" t="s">
        <v>35</v>
      </c>
      <c r="AE7" s="769" t="s">
        <v>35</v>
      </c>
      <c r="AF7" s="1034" t="s">
        <v>35</v>
      </c>
      <c r="AG7" s="768" t="s">
        <v>35</v>
      </c>
      <c r="AH7" s="768" t="s">
        <v>35</v>
      </c>
      <c r="AI7" s="884" t="s">
        <v>35</v>
      </c>
      <c r="AJ7" s="906" t="s">
        <v>35</v>
      </c>
      <c r="AK7" s="906" t="s">
        <v>35</v>
      </c>
    </row>
    <row r="8" spans="1:37" ht="13.5" customHeight="1" x14ac:dyDescent="0.15">
      <c r="A8" s="1801"/>
      <c r="B8" s="845">
        <v>44289</v>
      </c>
      <c r="C8" s="177" t="str">
        <f t="shared" si="0"/>
        <v>(土)</v>
      </c>
      <c r="D8" s="846" t="s">
        <v>569</v>
      </c>
      <c r="E8" s="846" t="s">
        <v>570</v>
      </c>
      <c r="F8" s="847">
        <v>1</v>
      </c>
      <c r="G8" s="1476"/>
      <c r="H8" s="853">
        <v>16</v>
      </c>
      <c r="I8" s="853">
        <v>18.5</v>
      </c>
      <c r="J8" s="854">
        <v>0.30555555555555552</v>
      </c>
      <c r="K8" s="768">
        <v>27</v>
      </c>
      <c r="L8" s="925">
        <v>34.9</v>
      </c>
      <c r="M8" s="1034">
        <v>9.11</v>
      </c>
      <c r="N8" s="776" t="s">
        <v>35</v>
      </c>
      <c r="O8" s="769">
        <v>26.4</v>
      </c>
      <c r="P8" s="774">
        <v>79</v>
      </c>
      <c r="Q8" s="769">
        <v>25.9</v>
      </c>
      <c r="R8" s="774">
        <v>21.8</v>
      </c>
      <c r="S8" s="774">
        <v>101</v>
      </c>
      <c r="T8" s="774">
        <v>67</v>
      </c>
      <c r="U8" s="774">
        <v>34</v>
      </c>
      <c r="V8" s="775" t="s">
        <v>35</v>
      </c>
      <c r="W8" s="1177" t="s">
        <v>35</v>
      </c>
      <c r="X8" s="771" t="s">
        <v>35</v>
      </c>
      <c r="Y8" s="771" t="s">
        <v>35</v>
      </c>
      <c r="Z8" s="771" t="s">
        <v>35</v>
      </c>
      <c r="AA8" s="768" t="s">
        <v>35</v>
      </c>
      <c r="AB8" s="768" t="s">
        <v>35</v>
      </c>
      <c r="AC8" s="769" t="s">
        <v>35</v>
      </c>
      <c r="AD8" s="830" t="s">
        <v>35</v>
      </c>
      <c r="AE8" s="769" t="s">
        <v>35</v>
      </c>
      <c r="AF8" s="1034" t="s">
        <v>35</v>
      </c>
      <c r="AG8" s="768" t="s">
        <v>35</v>
      </c>
      <c r="AH8" s="768" t="s">
        <v>35</v>
      </c>
      <c r="AI8" s="884" t="s">
        <v>35</v>
      </c>
      <c r="AJ8" s="906" t="s">
        <v>35</v>
      </c>
      <c r="AK8" s="906" t="s">
        <v>35</v>
      </c>
    </row>
    <row r="9" spans="1:37" ht="13.5" customHeight="1" x14ac:dyDescent="0.15">
      <c r="A9" s="1801"/>
      <c r="B9" s="845">
        <v>44290</v>
      </c>
      <c r="C9" s="177" t="str">
        <f t="shared" si="0"/>
        <v>(日)</v>
      </c>
      <c r="D9" s="846" t="s">
        <v>571</v>
      </c>
      <c r="E9" s="846" t="s">
        <v>572</v>
      </c>
      <c r="F9" s="847">
        <v>2</v>
      </c>
      <c r="G9" s="1476">
        <v>28.4</v>
      </c>
      <c r="H9" s="855">
        <v>17</v>
      </c>
      <c r="I9" s="853">
        <v>19</v>
      </c>
      <c r="J9" s="854">
        <v>0.30555555555555552</v>
      </c>
      <c r="K9" s="768">
        <v>26.8</v>
      </c>
      <c r="L9" s="925">
        <v>33.4</v>
      </c>
      <c r="M9" s="1034">
        <v>9.2100000000000009</v>
      </c>
      <c r="N9" s="776" t="s">
        <v>35</v>
      </c>
      <c r="O9" s="769">
        <v>26.9</v>
      </c>
      <c r="P9" s="774">
        <v>65</v>
      </c>
      <c r="Q9" s="769">
        <v>26.6</v>
      </c>
      <c r="R9" s="774">
        <v>24</v>
      </c>
      <c r="S9" s="774">
        <v>101</v>
      </c>
      <c r="T9" s="774">
        <v>68</v>
      </c>
      <c r="U9" s="774">
        <v>33</v>
      </c>
      <c r="V9" s="775" t="s">
        <v>35</v>
      </c>
      <c r="W9" s="1177" t="s">
        <v>35</v>
      </c>
      <c r="X9" s="771" t="s">
        <v>35</v>
      </c>
      <c r="Y9" s="771" t="s">
        <v>35</v>
      </c>
      <c r="Z9" s="771" t="s">
        <v>35</v>
      </c>
      <c r="AA9" s="768" t="s">
        <v>35</v>
      </c>
      <c r="AB9" s="768" t="s">
        <v>35</v>
      </c>
      <c r="AC9" s="769" t="s">
        <v>35</v>
      </c>
      <c r="AD9" s="830" t="s">
        <v>35</v>
      </c>
      <c r="AE9" s="769" t="s">
        <v>35</v>
      </c>
      <c r="AF9" s="1034" t="s">
        <v>35</v>
      </c>
      <c r="AG9" s="768" t="s">
        <v>35</v>
      </c>
      <c r="AH9" s="768" t="s">
        <v>35</v>
      </c>
      <c r="AI9" s="884" t="s">
        <v>35</v>
      </c>
      <c r="AJ9" s="906" t="s">
        <v>35</v>
      </c>
      <c r="AK9" s="906" t="s">
        <v>35</v>
      </c>
    </row>
    <row r="10" spans="1:37" ht="13.5" customHeight="1" x14ac:dyDescent="0.15">
      <c r="A10" s="1801"/>
      <c r="B10" s="845">
        <v>44291</v>
      </c>
      <c r="C10" s="177" t="str">
        <f t="shared" si="0"/>
        <v>(月)</v>
      </c>
      <c r="D10" s="846" t="s">
        <v>573</v>
      </c>
      <c r="E10" s="846" t="s">
        <v>568</v>
      </c>
      <c r="F10" s="847">
        <v>2</v>
      </c>
      <c r="G10" s="1476">
        <v>19.100000000000001</v>
      </c>
      <c r="H10" s="853">
        <v>16</v>
      </c>
      <c r="I10" s="853">
        <v>18</v>
      </c>
      <c r="J10" s="854">
        <v>0.30555555555555552</v>
      </c>
      <c r="K10" s="768">
        <v>23.8</v>
      </c>
      <c r="L10" s="925">
        <v>34.200000000000003</v>
      </c>
      <c r="M10" s="1034">
        <v>9.11</v>
      </c>
      <c r="N10" s="776" t="s">
        <v>35</v>
      </c>
      <c r="O10" s="769">
        <v>26.4</v>
      </c>
      <c r="P10" s="774">
        <v>79</v>
      </c>
      <c r="Q10" s="769">
        <v>26.6</v>
      </c>
      <c r="R10" s="774">
        <v>22</v>
      </c>
      <c r="S10" s="774">
        <v>100</v>
      </c>
      <c r="T10" s="774">
        <v>66</v>
      </c>
      <c r="U10" s="774">
        <v>34</v>
      </c>
      <c r="V10" s="775" t="s">
        <v>35</v>
      </c>
      <c r="W10" s="1177" t="s">
        <v>35</v>
      </c>
      <c r="X10" s="771" t="s">
        <v>35</v>
      </c>
      <c r="Y10" s="771" t="s">
        <v>35</v>
      </c>
      <c r="Z10" s="771" t="s">
        <v>35</v>
      </c>
      <c r="AA10" s="768" t="s">
        <v>35</v>
      </c>
      <c r="AB10" s="768" t="s">
        <v>35</v>
      </c>
      <c r="AC10" s="769" t="s">
        <v>35</v>
      </c>
      <c r="AD10" s="830" t="s">
        <v>35</v>
      </c>
      <c r="AE10" s="769" t="s">
        <v>35</v>
      </c>
      <c r="AF10" s="1034" t="s">
        <v>35</v>
      </c>
      <c r="AG10" s="768" t="s">
        <v>35</v>
      </c>
      <c r="AH10" s="768" t="s">
        <v>35</v>
      </c>
      <c r="AI10" s="884" t="s">
        <v>35</v>
      </c>
      <c r="AJ10" s="906" t="s">
        <v>35</v>
      </c>
      <c r="AK10" s="906" t="s">
        <v>35</v>
      </c>
    </row>
    <row r="11" spans="1:37" ht="13.5" customHeight="1" x14ac:dyDescent="0.15">
      <c r="A11" s="1801"/>
      <c r="B11" s="845">
        <v>44292</v>
      </c>
      <c r="C11" s="177" t="str">
        <f t="shared" si="0"/>
        <v>(火)</v>
      </c>
      <c r="D11" s="846" t="s">
        <v>566</v>
      </c>
      <c r="E11" s="846" t="s">
        <v>574</v>
      </c>
      <c r="F11" s="847">
        <v>5</v>
      </c>
      <c r="G11" s="1476"/>
      <c r="H11" s="853">
        <v>9</v>
      </c>
      <c r="I11" s="853">
        <v>13.5</v>
      </c>
      <c r="J11" s="854">
        <v>0.3125</v>
      </c>
      <c r="K11" s="768">
        <v>39.799999999999997</v>
      </c>
      <c r="L11" s="925">
        <v>47.9</v>
      </c>
      <c r="M11" s="1034">
        <v>8.1999999999999993</v>
      </c>
      <c r="N11" s="776" t="s">
        <v>35</v>
      </c>
      <c r="O11" s="769">
        <v>23.7</v>
      </c>
      <c r="P11" s="774">
        <v>70</v>
      </c>
      <c r="Q11" s="769">
        <v>24.5</v>
      </c>
      <c r="R11" s="774">
        <v>23.4</v>
      </c>
      <c r="S11" s="774">
        <v>89</v>
      </c>
      <c r="T11" s="774">
        <v>68</v>
      </c>
      <c r="U11" s="774">
        <v>21</v>
      </c>
      <c r="V11" s="775" t="s">
        <v>35</v>
      </c>
      <c r="W11" s="1177" t="s">
        <v>35</v>
      </c>
      <c r="X11" s="771" t="s">
        <v>35</v>
      </c>
      <c r="Y11" s="771" t="s">
        <v>35</v>
      </c>
      <c r="Z11" s="771" t="s">
        <v>35</v>
      </c>
      <c r="AA11" s="768" t="s">
        <v>35</v>
      </c>
      <c r="AB11" s="768" t="s">
        <v>35</v>
      </c>
      <c r="AC11" s="769" t="s">
        <v>35</v>
      </c>
      <c r="AD11" s="830" t="s">
        <v>35</v>
      </c>
      <c r="AE11" s="769" t="s">
        <v>35</v>
      </c>
      <c r="AF11" s="1034" t="s">
        <v>35</v>
      </c>
      <c r="AG11" s="768" t="s">
        <v>35</v>
      </c>
      <c r="AH11" s="768" t="s">
        <v>35</v>
      </c>
      <c r="AI11" s="884" t="s">
        <v>35</v>
      </c>
      <c r="AJ11" s="906" t="s">
        <v>35</v>
      </c>
      <c r="AK11" s="906" t="s">
        <v>35</v>
      </c>
    </row>
    <row r="12" spans="1:37" ht="13.5" customHeight="1" x14ac:dyDescent="0.15">
      <c r="A12" s="1801"/>
      <c r="B12" s="845">
        <v>44293</v>
      </c>
      <c r="C12" s="177" t="str">
        <f t="shared" si="0"/>
        <v>(水)</v>
      </c>
      <c r="D12" s="846" t="s">
        <v>566</v>
      </c>
      <c r="E12" s="846" t="s">
        <v>575</v>
      </c>
      <c r="F12" s="847">
        <v>2</v>
      </c>
      <c r="G12" s="1476"/>
      <c r="H12" s="853">
        <v>8</v>
      </c>
      <c r="I12" s="853">
        <v>14</v>
      </c>
      <c r="J12" s="854">
        <v>0.29166666666666669</v>
      </c>
      <c r="K12" s="768">
        <v>31.4</v>
      </c>
      <c r="L12" s="925">
        <v>38.5</v>
      </c>
      <c r="M12" s="1034">
        <v>8.1</v>
      </c>
      <c r="N12" s="776" t="s">
        <v>35</v>
      </c>
      <c r="O12" s="769">
        <v>22.4</v>
      </c>
      <c r="P12" s="774">
        <v>66</v>
      </c>
      <c r="Q12" s="769">
        <v>19.2</v>
      </c>
      <c r="R12" s="774">
        <v>21.2</v>
      </c>
      <c r="S12" s="774">
        <v>88</v>
      </c>
      <c r="T12" s="774">
        <v>58</v>
      </c>
      <c r="U12" s="774">
        <v>30</v>
      </c>
      <c r="V12" s="775" t="s">
        <v>35</v>
      </c>
      <c r="W12" s="1177" t="s">
        <v>35</v>
      </c>
      <c r="X12" s="771" t="s">
        <v>35</v>
      </c>
      <c r="Y12" s="771" t="s">
        <v>35</v>
      </c>
      <c r="Z12" s="771" t="s">
        <v>35</v>
      </c>
      <c r="AA12" s="768" t="s">
        <v>35</v>
      </c>
      <c r="AB12" s="768" t="s">
        <v>35</v>
      </c>
      <c r="AC12" s="769" t="s">
        <v>35</v>
      </c>
      <c r="AD12" s="830" t="s">
        <v>35</v>
      </c>
      <c r="AE12" s="769" t="s">
        <v>35</v>
      </c>
      <c r="AF12" s="1034" t="s">
        <v>35</v>
      </c>
      <c r="AG12" s="768" t="s">
        <v>35</v>
      </c>
      <c r="AH12" s="768" t="s">
        <v>35</v>
      </c>
      <c r="AI12" s="884" t="s">
        <v>35</v>
      </c>
      <c r="AJ12" s="906" t="s">
        <v>35</v>
      </c>
      <c r="AK12" s="906" t="s">
        <v>35</v>
      </c>
    </row>
    <row r="13" spans="1:37" ht="13.5" customHeight="1" x14ac:dyDescent="0.15">
      <c r="A13" s="1801"/>
      <c r="B13" s="845">
        <v>44294</v>
      </c>
      <c r="C13" s="177" t="str">
        <f>IF(B13="","",IF(WEEKDAY(B13)=1,"(日)",IF(WEEKDAY(B13)=2,"(月)",IF(WEEKDAY(B13)=3,"(火)",IF(WEEKDAY(B13)=4,"(水)",IF(WEEKDAY(B13)=5,"(木)",IF(WEEKDAY(B13)=6,"(金)","(土)")))))))</f>
        <v>(木)</v>
      </c>
      <c r="D13" s="846" t="s">
        <v>566</v>
      </c>
      <c r="E13" s="846" t="s">
        <v>567</v>
      </c>
      <c r="F13" s="847">
        <v>1</v>
      </c>
      <c r="G13" s="1476"/>
      <c r="H13" s="853">
        <v>10</v>
      </c>
      <c r="I13" s="853">
        <v>15</v>
      </c>
      <c r="J13" s="854">
        <v>0.29166666666666669</v>
      </c>
      <c r="K13" s="768">
        <v>32.1</v>
      </c>
      <c r="L13" s="925">
        <v>34.200000000000003</v>
      </c>
      <c r="M13" s="1034">
        <v>8.74</v>
      </c>
      <c r="N13" s="776" t="s">
        <v>35</v>
      </c>
      <c r="O13" s="769">
        <v>22.5</v>
      </c>
      <c r="P13" s="774">
        <v>70</v>
      </c>
      <c r="Q13" s="769">
        <v>21.3</v>
      </c>
      <c r="R13" s="774">
        <v>22.1</v>
      </c>
      <c r="S13" s="774">
        <v>86</v>
      </c>
      <c r="T13" s="774">
        <v>56</v>
      </c>
      <c r="U13" s="774">
        <v>30</v>
      </c>
      <c r="V13" s="775" t="s">
        <v>35</v>
      </c>
      <c r="W13" s="1177" t="s">
        <v>35</v>
      </c>
      <c r="X13" s="771" t="s">
        <v>35</v>
      </c>
      <c r="Y13" s="771" t="s">
        <v>35</v>
      </c>
      <c r="Z13" s="771" t="s">
        <v>35</v>
      </c>
      <c r="AA13" s="768" t="s">
        <v>35</v>
      </c>
      <c r="AB13" s="768" t="s">
        <v>35</v>
      </c>
      <c r="AC13" s="769" t="s">
        <v>35</v>
      </c>
      <c r="AD13" s="830" t="s">
        <v>35</v>
      </c>
      <c r="AE13" s="769" t="s">
        <v>35</v>
      </c>
      <c r="AF13" s="1034" t="s">
        <v>35</v>
      </c>
      <c r="AG13" s="768" t="s">
        <v>35</v>
      </c>
      <c r="AH13" s="768" t="s">
        <v>35</v>
      </c>
      <c r="AI13" s="884" t="s">
        <v>35</v>
      </c>
      <c r="AJ13" s="906" t="s">
        <v>35</v>
      </c>
      <c r="AK13" s="906" t="s">
        <v>35</v>
      </c>
    </row>
    <row r="14" spans="1:37" ht="13.5" customHeight="1" x14ac:dyDescent="0.15">
      <c r="A14" s="1801"/>
      <c r="B14" s="845">
        <v>44295</v>
      </c>
      <c r="C14" s="177" t="str">
        <f t="shared" si="0"/>
        <v>(金)</v>
      </c>
      <c r="D14" s="846" t="s">
        <v>576</v>
      </c>
      <c r="E14" s="846" t="s">
        <v>574</v>
      </c>
      <c r="F14" s="847">
        <v>1</v>
      </c>
      <c r="G14" s="1476">
        <v>0.2</v>
      </c>
      <c r="H14" s="853">
        <v>8</v>
      </c>
      <c r="I14" s="853">
        <v>15</v>
      </c>
      <c r="J14" s="854">
        <v>0.2986111111111111</v>
      </c>
      <c r="K14" s="768">
        <v>32.799999999999997</v>
      </c>
      <c r="L14" s="925">
        <v>35.700000000000003</v>
      </c>
      <c r="M14" s="1034">
        <v>9.0299999999999994</v>
      </c>
      <c r="N14" s="776" t="s">
        <v>35</v>
      </c>
      <c r="O14" s="769">
        <v>23.2</v>
      </c>
      <c r="P14" s="774">
        <v>76</v>
      </c>
      <c r="Q14" s="769">
        <v>20.9</v>
      </c>
      <c r="R14" s="774">
        <v>24.4</v>
      </c>
      <c r="S14" s="774">
        <v>96</v>
      </c>
      <c r="T14" s="774">
        <v>64</v>
      </c>
      <c r="U14" s="774">
        <v>32</v>
      </c>
      <c r="V14" s="775" t="s">
        <v>35</v>
      </c>
      <c r="W14" s="1177" t="s">
        <v>35</v>
      </c>
      <c r="X14" s="771" t="s">
        <v>35</v>
      </c>
      <c r="Y14" s="771" t="s">
        <v>35</v>
      </c>
      <c r="Z14" s="771" t="s">
        <v>35</v>
      </c>
      <c r="AA14" s="768" t="s">
        <v>35</v>
      </c>
      <c r="AB14" s="768" t="s">
        <v>35</v>
      </c>
      <c r="AC14" s="769" t="s">
        <v>35</v>
      </c>
      <c r="AD14" s="830" t="s">
        <v>35</v>
      </c>
      <c r="AE14" s="769" t="s">
        <v>35</v>
      </c>
      <c r="AF14" s="1034" t="s">
        <v>35</v>
      </c>
      <c r="AG14" s="768" t="s">
        <v>35</v>
      </c>
      <c r="AH14" s="768" t="s">
        <v>35</v>
      </c>
      <c r="AI14" s="884" t="s">
        <v>35</v>
      </c>
      <c r="AJ14" s="906" t="s">
        <v>35</v>
      </c>
      <c r="AK14" s="906" t="s">
        <v>35</v>
      </c>
    </row>
    <row r="15" spans="1:37" ht="13.5" customHeight="1" x14ac:dyDescent="0.15">
      <c r="A15" s="1801"/>
      <c r="B15" s="845">
        <v>44296</v>
      </c>
      <c r="C15" s="177" t="str">
        <f t="shared" si="0"/>
        <v>(土)</v>
      </c>
      <c r="D15" s="846" t="s">
        <v>566</v>
      </c>
      <c r="E15" s="846" t="s">
        <v>568</v>
      </c>
      <c r="F15" s="847">
        <v>5</v>
      </c>
      <c r="G15" s="1476"/>
      <c r="H15" s="853">
        <v>7</v>
      </c>
      <c r="I15" s="853">
        <v>14</v>
      </c>
      <c r="J15" s="854">
        <v>0.29166666666666669</v>
      </c>
      <c r="K15" s="768">
        <v>36.299999999999997</v>
      </c>
      <c r="L15" s="925">
        <v>38</v>
      </c>
      <c r="M15" s="1034">
        <v>9.1999999999999993</v>
      </c>
      <c r="N15" s="776" t="s">
        <v>35</v>
      </c>
      <c r="O15" s="769">
        <v>25</v>
      </c>
      <c r="P15" s="774">
        <v>72</v>
      </c>
      <c r="Q15" s="769">
        <v>21.3</v>
      </c>
      <c r="R15" s="774">
        <v>21.5</v>
      </c>
      <c r="S15" s="774">
        <v>90</v>
      </c>
      <c r="T15" s="774">
        <v>58</v>
      </c>
      <c r="U15" s="774">
        <v>32</v>
      </c>
      <c r="V15" s="775" t="s">
        <v>35</v>
      </c>
      <c r="W15" s="1177" t="s">
        <v>35</v>
      </c>
      <c r="X15" s="771" t="s">
        <v>35</v>
      </c>
      <c r="Y15" s="771" t="s">
        <v>35</v>
      </c>
      <c r="Z15" s="771" t="s">
        <v>35</v>
      </c>
      <c r="AA15" s="768" t="s">
        <v>35</v>
      </c>
      <c r="AB15" s="768" t="s">
        <v>35</v>
      </c>
      <c r="AC15" s="769" t="s">
        <v>35</v>
      </c>
      <c r="AD15" s="830" t="s">
        <v>35</v>
      </c>
      <c r="AE15" s="769" t="s">
        <v>35</v>
      </c>
      <c r="AF15" s="1034" t="s">
        <v>35</v>
      </c>
      <c r="AG15" s="768" t="s">
        <v>35</v>
      </c>
      <c r="AH15" s="768" t="s">
        <v>35</v>
      </c>
      <c r="AI15" s="884" t="s">
        <v>35</v>
      </c>
      <c r="AJ15" s="906" t="s">
        <v>35</v>
      </c>
      <c r="AK15" s="906" t="s">
        <v>35</v>
      </c>
    </row>
    <row r="16" spans="1:37" ht="13.5" customHeight="1" x14ac:dyDescent="0.15">
      <c r="A16" s="1801"/>
      <c r="B16" s="845">
        <v>44297</v>
      </c>
      <c r="C16" s="177" t="str">
        <f t="shared" si="0"/>
        <v>(日)</v>
      </c>
      <c r="D16" s="846" t="s">
        <v>566</v>
      </c>
      <c r="E16" s="846" t="s">
        <v>574</v>
      </c>
      <c r="F16" s="847">
        <v>2</v>
      </c>
      <c r="G16" s="1476"/>
      <c r="H16" s="853">
        <v>8</v>
      </c>
      <c r="I16" s="853">
        <v>16</v>
      </c>
      <c r="J16" s="854">
        <v>0.3125</v>
      </c>
      <c r="K16" s="768">
        <v>34.200000000000003</v>
      </c>
      <c r="L16" s="925">
        <v>38</v>
      </c>
      <c r="M16" s="1034">
        <v>9.2899999999999991</v>
      </c>
      <c r="N16" s="776" t="s">
        <v>35</v>
      </c>
      <c r="O16" s="769">
        <v>22.6</v>
      </c>
      <c r="P16" s="774">
        <v>82</v>
      </c>
      <c r="Q16" s="769">
        <v>23.8</v>
      </c>
      <c r="R16" s="774">
        <v>25</v>
      </c>
      <c r="S16" s="774">
        <v>102</v>
      </c>
      <c r="T16" s="774">
        <v>64</v>
      </c>
      <c r="U16" s="774">
        <v>38</v>
      </c>
      <c r="V16" s="775" t="s">
        <v>35</v>
      </c>
      <c r="W16" s="1177" t="s">
        <v>35</v>
      </c>
      <c r="X16" s="771" t="s">
        <v>35</v>
      </c>
      <c r="Y16" s="771" t="s">
        <v>35</v>
      </c>
      <c r="Z16" s="771" t="s">
        <v>35</v>
      </c>
      <c r="AA16" s="768" t="s">
        <v>35</v>
      </c>
      <c r="AB16" s="768" t="s">
        <v>35</v>
      </c>
      <c r="AC16" s="769" t="s">
        <v>35</v>
      </c>
      <c r="AD16" s="830" t="s">
        <v>35</v>
      </c>
      <c r="AE16" s="769" t="s">
        <v>35</v>
      </c>
      <c r="AF16" s="1034" t="s">
        <v>35</v>
      </c>
      <c r="AG16" s="768" t="s">
        <v>35</v>
      </c>
      <c r="AH16" s="768" t="s">
        <v>35</v>
      </c>
      <c r="AI16" s="884" t="s">
        <v>35</v>
      </c>
      <c r="AJ16" s="906" t="s">
        <v>35</v>
      </c>
      <c r="AK16" s="906" t="s">
        <v>35</v>
      </c>
    </row>
    <row r="17" spans="1:37" ht="13.5" customHeight="1" x14ac:dyDescent="0.15">
      <c r="A17" s="1801"/>
      <c r="B17" s="845">
        <v>44298</v>
      </c>
      <c r="C17" s="177" t="str">
        <f t="shared" si="0"/>
        <v>(月)</v>
      </c>
      <c r="D17" s="846" t="s">
        <v>566</v>
      </c>
      <c r="E17" s="846" t="s">
        <v>574</v>
      </c>
      <c r="F17" s="847">
        <v>1</v>
      </c>
      <c r="G17" s="1476"/>
      <c r="H17" s="853">
        <v>12</v>
      </c>
      <c r="I17" s="853">
        <v>15</v>
      </c>
      <c r="J17" s="854">
        <v>0.30555555555555552</v>
      </c>
      <c r="K17" s="768">
        <v>32.299999999999997</v>
      </c>
      <c r="L17" s="925">
        <v>36.299999999999997</v>
      </c>
      <c r="M17" s="1034">
        <v>9.4600000000000009</v>
      </c>
      <c r="N17" s="776" t="s">
        <v>35</v>
      </c>
      <c r="O17" s="769">
        <v>25.3</v>
      </c>
      <c r="P17" s="774">
        <v>76</v>
      </c>
      <c r="Q17" s="769">
        <v>24.9</v>
      </c>
      <c r="R17" s="774">
        <v>22.1</v>
      </c>
      <c r="S17" s="774">
        <v>96</v>
      </c>
      <c r="T17" s="774">
        <v>64</v>
      </c>
      <c r="U17" s="774">
        <v>32</v>
      </c>
      <c r="V17" s="775" t="s">
        <v>35</v>
      </c>
      <c r="W17" s="1177" t="s">
        <v>35</v>
      </c>
      <c r="X17" s="771" t="s">
        <v>35</v>
      </c>
      <c r="Y17" s="771" t="s">
        <v>35</v>
      </c>
      <c r="Z17" s="771" t="s">
        <v>35</v>
      </c>
      <c r="AA17" s="768" t="s">
        <v>35</v>
      </c>
      <c r="AB17" s="768" t="s">
        <v>35</v>
      </c>
      <c r="AC17" s="769" t="s">
        <v>35</v>
      </c>
      <c r="AD17" s="830" t="s">
        <v>35</v>
      </c>
      <c r="AE17" s="769" t="s">
        <v>35</v>
      </c>
      <c r="AF17" s="1034" t="s">
        <v>35</v>
      </c>
      <c r="AG17" s="768" t="s">
        <v>35</v>
      </c>
      <c r="AH17" s="768" t="s">
        <v>35</v>
      </c>
      <c r="AI17" s="884" t="s">
        <v>35</v>
      </c>
      <c r="AJ17" s="906" t="s">
        <v>35</v>
      </c>
      <c r="AK17" s="906" t="s">
        <v>35</v>
      </c>
    </row>
    <row r="18" spans="1:37" ht="13.5" customHeight="1" x14ac:dyDescent="0.15">
      <c r="A18" s="1801"/>
      <c r="B18" s="845">
        <v>44299</v>
      </c>
      <c r="C18" s="177" t="str">
        <f t="shared" si="0"/>
        <v>(火)</v>
      </c>
      <c r="D18" s="846" t="s">
        <v>577</v>
      </c>
      <c r="E18" s="846" t="s">
        <v>578</v>
      </c>
      <c r="F18" s="847">
        <v>1</v>
      </c>
      <c r="G18" s="1476">
        <v>1</v>
      </c>
      <c r="H18" s="853">
        <v>12</v>
      </c>
      <c r="I18" s="853">
        <v>16</v>
      </c>
      <c r="J18" s="854">
        <v>0.29166666666666669</v>
      </c>
      <c r="K18" s="768">
        <v>27.7</v>
      </c>
      <c r="L18" s="925">
        <v>30.2</v>
      </c>
      <c r="M18" s="1034">
        <v>9.36</v>
      </c>
      <c r="N18" s="776" t="s">
        <v>35</v>
      </c>
      <c r="O18" s="769">
        <v>25.8</v>
      </c>
      <c r="P18" s="774">
        <v>81</v>
      </c>
      <c r="Q18" s="769">
        <v>26.3</v>
      </c>
      <c r="R18" s="774">
        <v>24</v>
      </c>
      <c r="S18" s="774">
        <v>101</v>
      </c>
      <c r="T18" s="774">
        <v>66</v>
      </c>
      <c r="U18" s="774">
        <v>35</v>
      </c>
      <c r="V18" s="775" t="s">
        <v>35</v>
      </c>
      <c r="W18" s="1177" t="s">
        <v>35</v>
      </c>
      <c r="X18" s="771" t="s">
        <v>35</v>
      </c>
      <c r="Y18" s="771" t="s">
        <v>35</v>
      </c>
      <c r="Z18" s="771" t="s">
        <v>35</v>
      </c>
      <c r="AA18" s="768" t="s">
        <v>35</v>
      </c>
      <c r="AB18" s="768" t="s">
        <v>35</v>
      </c>
      <c r="AC18" s="769" t="s">
        <v>35</v>
      </c>
      <c r="AD18" s="830" t="s">
        <v>35</v>
      </c>
      <c r="AE18" s="769" t="s">
        <v>35</v>
      </c>
      <c r="AF18" s="1034" t="s">
        <v>35</v>
      </c>
      <c r="AG18" s="768" t="s">
        <v>35</v>
      </c>
      <c r="AH18" s="768" t="s">
        <v>35</v>
      </c>
      <c r="AI18" s="884" t="s">
        <v>35</v>
      </c>
      <c r="AJ18" s="906" t="s">
        <v>35</v>
      </c>
      <c r="AK18" s="906" t="s">
        <v>35</v>
      </c>
    </row>
    <row r="19" spans="1:37" ht="13.5" customHeight="1" x14ac:dyDescent="0.15">
      <c r="A19" s="1801"/>
      <c r="B19" s="845">
        <v>44300</v>
      </c>
      <c r="C19" s="177" t="str">
        <f t="shared" si="0"/>
        <v>(水)</v>
      </c>
      <c r="D19" s="846" t="s">
        <v>579</v>
      </c>
      <c r="E19" s="846" t="s">
        <v>578</v>
      </c>
      <c r="F19" s="847">
        <v>1</v>
      </c>
      <c r="G19" s="1476">
        <v>15.8</v>
      </c>
      <c r="H19" s="853">
        <v>18</v>
      </c>
      <c r="I19" s="853">
        <v>17.5</v>
      </c>
      <c r="J19" s="854">
        <v>0.30555555555555552</v>
      </c>
      <c r="K19" s="768">
        <v>24.6</v>
      </c>
      <c r="L19" s="925">
        <v>31.9</v>
      </c>
      <c r="M19" s="1034">
        <v>9.18</v>
      </c>
      <c r="N19" s="776" t="s">
        <v>35</v>
      </c>
      <c r="O19" s="769">
        <v>25.6</v>
      </c>
      <c r="P19" s="774">
        <v>79</v>
      </c>
      <c r="Q19" s="769">
        <v>27</v>
      </c>
      <c r="R19" s="774">
        <v>21.2</v>
      </c>
      <c r="S19" s="774">
        <v>110</v>
      </c>
      <c r="T19" s="774">
        <v>72</v>
      </c>
      <c r="U19" s="774">
        <v>38</v>
      </c>
      <c r="V19" s="775" t="s">
        <v>35</v>
      </c>
      <c r="W19" s="1177" t="s">
        <v>35</v>
      </c>
      <c r="X19" s="771" t="s">
        <v>35</v>
      </c>
      <c r="Y19" s="771" t="s">
        <v>35</v>
      </c>
      <c r="Z19" s="771" t="s">
        <v>35</v>
      </c>
      <c r="AA19" s="768" t="s">
        <v>35</v>
      </c>
      <c r="AB19" s="768" t="s">
        <v>35</v>
      </c>
      <c r="AC19" s="769" t="s">
        <v>35</v>
      </c>
      <c r="AD19" s="830" t="s">
        <v>35</v>
      </c>
      <c r="AE19" s="769" t="s">
        <v>35</v>
      </c>
      <c r="AF19" s="1034" t="s">
        <v>35</v>
      </c>
      <c r="AG19" s="768" t="s">
        <v>35</v>
      </c>
      <c r="AH19" s="768" t="s">
        <v>35</v>
      </c>
      <c r="AI19" s="884" t="s">
        <v>35</v>
      </c>
      <c r="AJ19" s="906" t="s">
        <v>35</v>
      </c>
      <c r="AK19" s="906" t="s">
        <v>35</v>
      </c>
    </row>
    <row r="20" spans="1:37" ht="13.5" customHeight="1" x14ac:dyDescent="0.15">
      <c r="A20" s="1801"/>
      <c r="B20" s="845">
        <v>44301</v>
      </c>
      <c r="C20" s="177" t="str">
        <f t="shared" si="0"/>
        <v>(木)</v>
      </c>
      <c r="D20" s="846" t="s">
        <v>580</v>
      </c>
      <c r="E20" s="846" t="s">
        <v>570</v>
      </c>
      <c r="F20" s="847">
        <v>1</v>
      </c>
      <c r="G20" s="1476">
        <v>1.1000000000000001</v>
      </c>
      <c r="H20" s="853">
        <v>7</v>
      </c>
      <c r="I20" s="853">
        <v>13.5</v>
      </c>
      <c r="J20" s="854">
        <v>0.2986111111111111</v>
      </c>
      <c r="K20" s="768">
        <v>54.8</v>
      </c>
      <c r="L20" s="925">
        <v>60.6</v>
      </c>
      <c r="M20" s="1034">
        <v>8.8800000000000008</v>
      </c>
      <c r="N20" s="776" t="s">
        <v>35</v>
      </c>
      <c r="O20" s="769">
        <v>26.1</v>
      </c>
      <c r="P20" s="774">
        <v>81</v>
      </c>
      <c r="Q20" s="769">
        <v>28</v>
      </c>
      <c r="R20" s="774">
        <v>29.2</v>
      </c>
      <c r="S20" s="774">
        <v>101</v>
      </c>
      <c r="T20" s="774">
        <v>66</v>
      </c>
      <c r="U20" s="774">
        <v>35</v>
      </c>
      <c r="V20" s="775" t="s">
        <v>35</v>
      </c>
      <c r="W20" s="1177" t="s">
        <v>35</v>
      </c>
      <c r="X20" s="771" t="s">
        <v>35</v>
      </c>
      <c r="Y20" s="771" t="s">
        <v>35</v>
      </c>
      <c r="Z20" s="771" t="s">
        <v>35</v>
      </c>
      <c r="AA20" s="768" t="s">
        <v>35</v>
      </c>
      <c r="AB20" s="768" t="s">
        <v>35</v>
      </c>
      <c r="AC20" s="769" t="s">
        <v>35</v>
      </c>
      <c r="AD20" s="830">
        <v>0</v>
      </c>
      <c r="AE20" s="769">
        <v>26</v>
      </c>
      <c r="AF20" s="1034">
        <v>11</v>
      </c>
      <c r="AG20" s="768">
        <v>13</v>
      </c>
      <c r="AH20" s="768">
        <v>7.9</v>
      </c>
      <c r="AI20" s="884">
        <v>9.9</v>
      </c>
      <c r="AJ20" s="906">
        <v>2.6</v>
      </c>
      <c r="AK20" s="906">
        <v>0.21</v>
      </c>
    </row>
    <row r="21" spans="1:37" ht="13.5" customHeight="1" x14ac:dyDescent="0.15">
      <c r="A21" s="1801"/>
      <c r="B21" s="845">
        <v>44302</v>
      </c>
      <c r="C21" s="177" t="str">
        <f t="shared" si="0"/>
        <v>(金)</v>
      </c>
      <c r="D21" s="846" t="s">
        <v>566</v>
      </c>
      <c r="E21" s="846" t="s">
        <v>574</v>
      </c>
      <c r="F21" s="847">
        <v>2</v>
      </c>
      <c r="G21" s="1476"/>
      <c r="H21" s="853">
        <v>12</v>
      </c>
      <c r="I21" s="853">
        <v>15</v>
      </c>
      <c r="J21" s="854">
        <v>0.2986111111111111</v>
      </c>
      <c r="K21" s="768">
        <v>33</v>
      </c>
      <c r="L21" s="925">
        <v>37</v>
      </c>
      <c r="M21" s="1034">
        <v>9.2899999999999991</v>
      </c>
      <c r="N21" s="776" t="s">
        <v>35</v>
      </c>
      <c r="O21" s="769">
        <v>24.2</v>
      </c>
      <c r="P21" s="774">
        <v>79</v>
      </c>
      <c r="Q21" s="769">
        <v>25.6</v>
      </c>
      <c r="R21" s="774">
        <v>23.4</v>
      </c>
      <c r="S21" s="774">
        <v>100</v>
      </c>
      <c r="T21" s="774">
        <v>65</v>
      </c>
      <c r="U21" s="774">
        <v>35</v>
      </c>
      <c r="V21" s="775" t="s">
        <v>35</v>
      </c>
      <c r="W21" s="1177" t="s">
        <v>35</v>
      </c>
      <c r="X21" s="771" t="s">
        <v>35</v>
      </c>
      <c r="Y21" s="771" t="s">
        <v>35</v>
      </c>
      <c r="Z21" s="771" t="s">
        <v>35</v>
      </c>
      <c r="AA21" s="768" t="s">
        <v>35</v>
      </c>
      <c r="AB21" s="768" t="s">
        <v>35</v>
      </c>
      <c r="AC21" s="769" t="s">
        <v>35</v>
      </c>
      <c r="AD21" s="830" t="s">
        <v>35</v>
      </c>
      <c r="AE21" s="769" t="s">
        <v>35</v>
      </c>
      <c r="AF21" s="1034" t="s">
        <v>35</v>
      </c>
      <c r="AG21" s="768" t="s">
        <v>35</v>
      </c>
      <c r="AH21" s="768" t="s">
        <v>35</v>
      </c>
      <c r="AI21" s="884" t="s">
        <v>35</v>
      </c>
      <c r="AJ21" s="906" t="s">
        <v>35</v>
      </c>
      <c r="AK21" s="906" t="s">
        <v>35</v>
      </c>
    </row>
    <row r="22" spans="1:37" ht="13.5" customHeight="1" x14ac:dyDescent="0.15">
      <c r="A22" s="1801"/>
      <c r="B22" s="845">
        <v>44303</v>
      </c>
      <c r="C22" s="177" t="str">
        <f t="shared" si="0"/>
        <v>(土)</v>
      </c>
      <c r="D22" s="846" t="s">
        <v>571</v>
      </c>
      <c r="E22" s="846" t="s">
        <v>567</v>
      </c>
      <c r="F22" s="847">
        <v>1</v>
      </c>
      <c r="G22" s="1476">
        <v>7.2</v>
      </c>
      <c r="H22" s="853">
        <v>14</v>
      </c>
      <c r="I22" s="853">
        <v>17.5</v>
      </c>
      <c r="J22" s="854">
        <v>0.30555555555555552</v>
      </c>
      <c r="K22" s="768">
        <v>28.4</v>
      </c>
      <c r="L22" s="925">
        <v>34.1</v>
      </c>
      <c r="M22" s="1034">
        <v>9.0500000000000007</v>
      </c>
      <c r="N22" s="776" t="s">
        <v>35</v>
      </c>
      <c r="O22" s="769">
        <v>25.7</v>
      </c>
      <c r="P22" s="774">
        <v>82</v>
      </c>
      <c r="Q22" s="769">
        <v>27</v>
      </c>
      <c r="R22" s="774">
        <v>24.3</v>
      </c>
      <c r="S22" s="774">
        <v>108</v>
      </c>
      <c r="T22" s="774">
        <v>70</v>
      </c>
      <c r="U22" s="774">
        <v>38</v>
      </c>
      <c r="V22" s="775" t="s">
        <v>35</v>
      </c>
      <c r="W22" s="1177" t="s">
        <v>35</v>
      </c>
      <c r="X22" s="771" t="s">
        <v>35</v>
      </c>
      <c r="Y22" s="771" t="s">
        <v>35</v>
      </c>
      <c r="Z22" s="771" t="s">
        <v>35</v>
      </c>
      <c r="AA22" s="768" t="s">
        <v>35</v>
      </c>
      <c r="AB22" s="768" t="s">
        <v>35</v>
      </c>
      <c r="AC22" s="769" t="s">
        <v>35</v>
      </c>
      <c r="AD22" s="830" t="s">
        <v>35</v>
      </c>
      <c r="AE22" s="769" t="s">
        <v>35</v>
      </c>
      <c r="AF22" s="1034" t="s">
        <v>35</v>
      </c>
      <c r="AG22" s="768" t="s">
        <v>35</v>
      </c>
      <c r="AH22" s="768" t="s">
        <v>35</v>
      </c>
      <c r="AI22" s="884" t="s">
        <v>35</v>
      </c>
      <c r="AJ22" s="906" t="s">
        <v>35</v>
      </c>
      <c r="AK22" s="906" t="s">
        <v>35</v>
      </c>
    </row>
    <row r="23" spans="1:37" ht="13.5" customHeight="1" x14ac:dyDescent="0.15">
      <c r="A23" s="1801"/>
      <c r="B23" s="845">
        <v>44304</v>
      </c>
      <c r="C23" s="177" t="str">
        <f t="shared" si="0"/>
        <v>(日)</v>
      </c>
      <c r="D23" s="846" t="s">
        <v>580</v>
      </c>
      <c r="E23" s="846" t="s">
        <v>578</v>
      </c>
      <c r="F23" s="847">
        <v>5</v>
      </c>
      <c r="G23" s="1476">
        <v>10.4</v>
      </c>
      <c r="H23" s="853">
        <v>17</v>
      </c>
      <c r="I23" s="853">
        <v>17.5</v>
      </c>
      <c r="J23" s="854">
        <v>0.3125</v>
      </c>
      <c r="K23" s="768">
        <v>28</v>
      </c>
      <c r="L23" s="925">
        <v>35.799999999999997</v>
      </c>
      <c r="M23" s="1034">
        <v>9.06</v>
      </c>
      <c r="N23" s="776" t="s">
        <v>35</v>
      </c>
      <c r="O23" s="769">
        <v>26.1</v>
      </c>
      <c r="P23" s="774">
        <v>78</v>
      </c>
      <c r="Q23" s="769">
        <v>24.1</v>
      </c>
      <c r="R23" s="774">
        <v>25</v>
      </c>
      <c r="S23" s="774">
        <v>102</v>
      </c>
      <c r="T23" s="774">
        <v>68</v>
      </c>
      <c r="U23" s="774">
        <v>34</v>
      </c>
      <c r="V23" s="775" t="s">
        <v>35</v>
      </c>
      <c r="W23" s="1177" t="s">
        <v>35</v>
      </c>
      <c r="X23" s="771" t="s">
        <v>35</v>
      </c>
      <c r="Y23" s="771" t="s">
        <v>35</v>
      </c>
      <c r="Z23" s="771" t="s">
        <v>35</v>
      </c>
      <c r="AA23" s="768" t="s">
        <v>35</v>
      </c>
      <c r="AB23" s="768" t="s">
        <v>35</v>
      </c>
      <c r="AC23" s="769" t="s">
        <v>35</v>
      </c>
      <c r="AD23" s="830" t="s">
        <v>35</v>
      </c>
      <c r="AE23" s="769" t="s">
        <v>35</v>
      </c>
      <c r="AF23" s="1034" t="s">
        <v>35</v>
      </c>
      <c r="AG23" s="768" t="s">
        <v>35</v>
      </c>
      <c r="AH23" s="768" t="s">
        <v>35</v>
      </c>
      <c r="AI23" s="884" t="s">
        <v>35</v>
      </c>
      <c r="AJ23" s="906" t="s">
        <v>35</v>
      </c>
      <c r="AK23" s="906" t="s">
        <v>35</v>
      </c>
    </row>
    <row r="24" spans="1:37" ht="13.5" customHeight="1" x14ac:dyDescent="0.15">
      <c r="A24" s="1801"/>
      <c r="B24" s="845">
        <v>44305</v>
      </c>
      <c r="C24" s="177" t="str">
        <f t="shared" si="0"/>
        <v>(月)</v>
      </c>
      <c r="D24" s="846" t="s">
        <v>566</v>
      </c>
      <c r="E24" s="846" t="s">
        <v>581</v>
      </c>
      <c r="F24" s="847">
        <v>10</v>
      </c>
      <c r="G24" s="1476"/>
      <c r="H24" s="853">
        <v>14</v>
      </c>
      <c r="I24" s="853">
        <v>15</v>
      </c>
      <c r="J24" s="854">
        <v>0.2986111111111111</v>
      </c>
      <c r="K24" s="768">
        <v>35.200000000000003</v>
      </c>
      <c r="L24" s="925">
        <v>41.6</v>
      </c>
      <c r="M24" s="1034">
        <v>9.1199999999999992</v>
      </c>
      <c r="N24" s="776" t="s">
        <v>35</v>
      </c>
      <c r="O24" s="769">
        <v>26.5</v>
      </c>
      <c r="P24" s="774">
        <v>77</v>
      </c>
      <c r="Q24" s="769">
        <v>25.6</v>
      </c>
      <c r="R24" s="774">
        <v>21.2</v>
      </c>
      <c r="S24" s="774">
        <v>104</v>
      </c>
      <c r="T24" s="774">
        <v>69</v>
      </c>
      <c r="U24" s="774">
        <v>35</v>
      </c>
      <c r="V24" s="775" t="s">
        <v>35</v>
      </c>
      <c r="W24" s="1177" t="s">
        <v>35</v>
      </c>
      <c r="X24" s="771" t="s">
        <v>35</v>
      </c>
      <c r="Y24" s="771" t="s">
        <v>35</v>
      </c>
      <c r="Z24" s="771" t="s">
        <v>35</v>
      </c>
      <c r="AA24" s="768" t="s">
        <v>35</v>
      </c>
      <c r="AB24" s="768" t="s">
        <v>35</v>
      </c>
      <c r="AC24" s="769" t="s">
        <v>35</v>
      </c>
      <c r="AD24" s="830" t="s">
        <v>35</v>
      </c>
      <c r="AE24" s="769" t="s">
        <v>35</v>
      </c>
      <c r="AF24" s="1034" t="s">
        <v>35</v>
      </c>
      <c r="AG24" s="768" t="s">
        <v>35</v>
      </c>
      <c r="AH24" s="768" t="s">
        <v>35</v>
      </c>
      <c r="AI24" s="884" t="s">
        <v>35</v>
      </c>
      <c r="AJ24" s="906" t="s">
        <v>35</v>
      </c>
      <c r="AK24" s="906" t="s">
        <v>35</v>
      </c>
    </row>
    <row r="25" spans="1:37" ht="13.5" customHeight="1" x14ac:dyDescent="0.15">
      <c r="A25" s="1801"/>
      <c r="B25" s="845">
        <v>44306</v>
      </c>
      <c r="C25" s="177" t="str">
        <f t="shared" si="0"/>
        <v>(火)</v>
      </c>
      <c r="D25" s="846" t="s">
        <v>566</v>
      </c>
      <c r="E25" s="846" t="s">
        <v>574</v>
      </c>
      <c r="F25" s="847">
        <v>1</v>
      </c>
      <c r="G25" s="1476"/>
      <c r="H25" s="853">
        <v>11</v>
      </c>
      <c r="I25" s="853">
        <v>18</v>
      </c>
      <c r="J25" s="854">
        <v>0.2986111111111111</v>
      </c>
      <c r="K25" s="768">
        <v>31.3</v>
      </c>
      <c r="L25" s="925">
        <v>34.5</v>
      </c>
      <c r="M25" s="1034">
        <v>9.2100000000000009</v>
      </c>
      <c r="N25" s="776" t="s">
        <v>35</v>
      </c>
      <c r="O25" s="769">
        <v>26.4</v>
      </c>
      <c r="P25" s="774">
        <v>86</v>
      </c>
      <c r="Q25" s="769">
        <v>28.4</v>
      </c>
      <c r="R25" s="774">
        <v>21.5</v>
      </c>
      <c r="S25" s="774">
        <v>104</v>
      </c>
      <c r="T25" s="774">
        <v>68</v>
      </c>
      <c r="U25" s="774">
        <v>36</v>
      </c>
      <c r="V25" s="775" t="s">
        <v>35</v>
      </c>
      <c r="W25" s="1177" t="s">
        <v>35</v>
      </c>
      <c r="X25" s="771" t="s">
        <v>35</v>
      </c>
      <c r="Y25" s="771" t="s">
        <v>35</v>
      </c>
      <c r="Z25" s="771" t="s">
        <v>35</v>
      </c>
      <c r="AA25" s="768" t="s">
        <v>35</v>
      </c>
      <c r="AB25" s="768" t="s">
        <v>35</v>
      </c>
      <c r="AC25" s="769" t="s">
        <v>35</v>
      </c>
      <c r="AD25" s="830" t="s">
        <v>35</v>
      </c>
      <c r="AE25" s="769" t="s">
        <v>35</v>
      </c>
      <c r="AF25" s="1034" t="s">
        <v>35</v>
      </c>
      <c r="AG25" s="768" t="s">
        <v>35</v>
      </c>
      <c r="AH25" s="768" t="s">
        <v>35</v>
      </c>
      <c r="AI25" s="884" t="s">
        <v>35</v>
      </c>
      <c r="AJ25" s="906" t="s">
        <v>35</v>
      </c>
      <c r="AK25" s="906" t="s">
        <v>35</v>
      </c>
    </row>
    <row r="26" spans="1:37" ht="13.5" customHeight="1" x14ac:dyDescent="0.15">
      <c r="A26" s="1801"/>
      <c r="B26" s="845">
        <v>44307</v>
      </c>
      <c r="C26" s="177" t="str">
        <f t="shared" si="0"/>
        <v>(水)</v>
      </c>
      <c r="D26" s="846" t="s">
        <v>566</v>
      </c>
      <c r="E26" s="846" t="s">
        <v>567</v>
      </c>
      <c r="F26" s="847">
        <v>4</v>
      </c>
      <c r="G26" s="1476"/>
      <c r="H26" s="853">
        <v>16</v>
      </c>
      <c r="I26" s="853">
        <v>18</v>
      </c>
      <c r="J26" s="854">
        <v>0.3125</v>
      </c>
      <c r="K26" s="768">
        <v>26</v>
      </c>
      <c r="L26" s="925">
        <v>29.7</v>
      </c>
      <c r="M26" s="1034">
        <v>9.3800000000000008</v>
      </c>
      <c r="N26" s="776" t="s">
        <v>35</v>
      </c>
      <c r="O26" s="769">
        <v>25</v>
      </c>
      <c r="P26" s="774">
        <v>80</v>
      </c>
      <c r="Q26" s="769">
        <v>27</v>
      </c>
      <c r="R26" s="774">
        <v>19</v>
      </c>
      <c r="S26" s="774">
        <v>100</v>
      </c>
      <c r="T26" s="774">
        <v>66</v>
      </c>
      <c r="U26" s="774">
        <v>34</v>
      </c>
      <c r="V26" s="775" t="s">
        <v>35</v>
      </c>
      <c r="W26" s="1177" t="s">
        <v>35</v>
      </c>
      <c r="X26" s="771" t="s">
        <v>35</v>
      </c>
      <c r="Y26" s="771" t="s">
        <v>35</v>
      </c>
      <c r="Z26" s="771" t="s">
        <v>35</v>
      </c>
      <c r="AA26" s="768" t="s">
        <v>35</v>
      </c>
      <c r="AB26" s="768" t="s">
        <v>35</v>
      </c>
      <c r="AC26" s="769" t="s">
        <v>35</v>
      </c>
      <c r="AD26" s="830" t="s">
        <v>35</v>
      </c>
      <c r="AE26" s="769" t="s">
        <v>35</v>
      </c>
      <c r="AF26" s="1034" t="s">
        <v>35</v>
      </c>
      <c r="AG26" s="768" t="s">
        <v>35</v>
      </c>
      <c r="AH26" s="768" t="s">
        <v>35</v>
      </c>
      <c r="AI26" s="884" t="s">
        <v>35</v>
      </c>
      <c r="AJ26" s="906" t="s">
        <v>35</v>
      </c>
      <c r="AK26" s="906" t="s">
        <v>35</v>
      </c>
    </row>
    <row r="27" spans="1:37" ht="13.5" customHeight="1" x14ac:dyDescent="0.15">
      <c r="A27" s="1801"/>
      <c r="B27" s="845">
        <v>44308</v>
      </c>
      <c r="C27" s="177" t="str">
        <f t="shared" si="0"/>
        <v>(木)</v>
      </c>
      <c r="D27" s="846" t="s">
        <v>566</v>
      </c>
      <c r="E27" s="846" t="s">
        <v>581</v>
      </c>
      <c r="F27" s="847">
        <v>0</v>
      </c>
      <c r="G27" s="1476"/>
      <c r="H27" s="853">
        <v>16</v>
      </c>
      <c r="I27" s="853">
        <v>18.5</v>
      </c>
      <c r="J27" s="854">
        <v>0.3125</v>
      </c>
      <c r="K27" s="768">
        <v>23.5</v>
      </c>
      <c r="L27" s="925">
        <v>29.1</v>
      </c>
      <c r="M27" s="1034">
        <v>9.4700000000000006</v>
      </c>
      <c r="N27" s="776" t="s">
        <v>35</v>
      </c>
      <c r="O27" s="769">
        <v>26</v>
      </c>
      <c r="P27" s="774">
        <v>70</v>
      </c>
      <c r="Q27" s="769">
        <v>27</v>
      </c>
      <c r="R27" s="774">
        <v>20.2</v>
      </c>
      <c r="S27" s="774">
        <v>92</v>
      </c>
      <c r="T27" s="774">
        <v>58</v>
      </c>
      <c r="U27" s="774">
        <v>34</v>
      </c>
      <c r="V27" s="775">
        <v>0.55000000000000004</v>
      </c>
      <c r="W27" s="1177">
        <v>0</v>
      </c>
      <c r="X27" s="771">
        <v>200</v>
      </c>
      <c r="Y27" s="771">
        <v>174.4</v>
      </c>
      <c r="Z27" s="771">
        <v>29.6</v>
      </c>
      <c r="AA27" s="768">
        <v>1.26</v>
      </c>
      <c r="AB27" s="768">
        <v>1.1499999999999999</v>
      </c>
      <c r="AC27" s="769">
        <v>9</v>
      </c>
      <c r="AD27" s="830" t="s">
        <v>35</v>
      </c>
      <c r="AE27" s="769" t="s">
        <v>35</v>
      </c>
      <c r="AF27" s="1034" t="s">
        <v>35</v>
      </c>
      <c r="AG27" s="768" t="s">
        <v>35</v>
      </c>
      <c r="AH27" s="768" t="s">
        <v>35</v>
      </c>
      <c r="AI27" s="884" t="s">
        <v>35</v>
      </c>
      <c r="AJ27" s="906" t="s">
        <v>35</v>
      </c>
      <c r="AK27" s="906" t="s">
        <v>35</v>
      </c>
    </row>
    <row r="28" spans="1:37" ht="13.5" customHeight="1" x14ac:dyDescent="0.15">
      <c r="A28" s="1801"/>
      <c r="B28" s="845">
        <v>44309</v>
      </c>
      <c r="C28" s="177" t="str">
        <f t="shared" si="0"/>
        <v>(金)</v>
      </c>
      <c r="D28" s="846" t="s">
        <v>566</v>
      </c>
      <c r="E28" s="846" t="s">
        <v>570</v>
      </c>
      <c r="F28" s="847">
        <v>4</v>
      </c>
      <c r="G28" s="1476"/>
      <c r="H28" s="853">
        <v>12</v>
      </c>
      <c r="I28" s="853">
        <v>16.5</v>
      </c>
      <c r="J28" s="854">
        <v>0.30555555555555552</v>
      </c>
      <c r="K28" s="768">
        <v>46.2</v>
      </c>
      <c r="L28" s="925">
        <v>52.4</v>
      </c>
      <c r="M28" s="1034">
        <v>9.42</v>
      </c>
      <c r="N28" s="776" t="s">
        <v>35</v>
      </c>
      <c r="O28" s="769">
        <v>23.8</v>
      </c>
      <c r="P28" s="774">
        <v>70</v>
      </c>
      <c r="Q28" s="769">
        <v>28.4</v>
      </c>
      <c r="R28" s="774">
        <v>30</v>
      </c>
      <c r="S28" s="774">
        <v>90</v>
      </c>
      <c r="T28" s="774">
        <v>58</v>
      </c>
      <c r="U28" s="774">
        <v>32</v>
      </c>
      <c r="V28" s="775" t="s">
        <v>35</v>
      </c>
      <c r="W28" s="1177" t="s">
        <v>35</v>
      </c>
      <c r="X28" s="771" t="s">
        <v>35</v>
      </c>
      <c r="Y28" s="771" t="s">
        <v>35</v>
      </c>
      <c r="Z28" s="771" t="s">
        <v>35</v>
      </c>
      <c r="AA28" s="768" t="s">
        <v>35</v>
      </c>
      <c r="AB28" s="768" t="s">
        <v>35</v>
      </c>
      <c r="AC28" s="769" t="s">
        <v>35</v>
      </c>
      <c r="AD28" s="830" t="s">
        <v>35</v>
      </c>
      <c r="AE28" s="769" t="s">
        <v>35</v>
      </c>
      <c r="AF28" s="1034" t="s">
        <v>35</v>
      </c>
      <c r="AG28" s="768" t="s">
        <v>35</v>
      </c>
      <c r="AH28" s="768" t="s">
        <v>35</v>
      </c>
      <c r="AI28" s="884" t="s">
        <v>35</v>
      </c>
      <c r="AJ28" s="906" t="s">
        <v>35</v>
      </c>
      <c r="AK28" s="906" t="s">
        <v>35</v>
      </c>
    </row>
    <row r="29" spans="1:37" ht="13.5" customHeight="1" x14ac:dyDescent="0.15">
      <c r="A29" s="1801"/>
      <c r="B29" s="845">
        <v>44310</v>
      </c>
      <c r="C29" s="177" t="str">
        <f t="shared" si="0"/>
        <v>(土)</v>
      </c>
      <c r="D29" s="846" t="s">
        <v>566</v>
      </c>
      <c r="E29" s="846" t="s">
        <v>581</v>
      </c>
      <c r="F29" s="847">
        <v>1</v>
      </c>
      <c r="G29" s="1476"/>
      <c r="H29" s="853">
        <v>15</v>
      </c>
      <c r="I29" s="853">
        <v>18</v>
      </c>
      <c r="J29" s="854">
        <v>0.31944444444444448</v>
      </c>
      <c r="K29" s="768">
        <v>40.1</v>
      </c>
      <c r="L29" s="925">
        <v>47.4</v>
      </c>
      <c r="M29" s="1034">
        <v>9.51</v>
      </c>
      <c r="N29" s="776" t="s">
        <v>35</v>
      </c>
      <c r="O29" s="769">
        <v>24.8</v>
      </c>
      <c r="P29" s="774">
        <v>69</v>
      </c>
      <c r="Q29" s="769">
        <v>28.4</v>
      </c>
      <c r="R29" s="774">
        <v>28.9</v>
      </c>
      <c r="S29" s="774">
        <v>92</v>
      </c>
      <c r="T29" s="774">
        <v>58</v>
      </c>
      <c r="U29" s="774">
        <v>34</v>
      </c>
      <c r="V29" s="775" t="s">
        <v>35</v>
      </c>
      <c r="W29" s="1177" t="s">
        <v>35</v>
      </c>
      <c r="X29" s="771" t="s">
        <v>35</v>
      </c>
      <c r="Y29" s="771" t="s">
        <v>35</v>
      </c>
      <c r="Z29" s="771" t="s">
        <v>35</v>
      </c>
      <c r="AA29" s="768" t="s">
        <v>35</v>
      </c>
      <c r="AB29" s="768" t="s">
        <v>35</v>
      </c>
      <c r="AC29" s="769" t="s">
        <v>35</v>
      </c>
      <c r="AD29" s="830" t="s">
        <v>35</v>
      </c>
      <c r="AE29" s="769" t="s">
        <v>35</v>
      </c>
      <c r="AF29" s="1034" t="s">
        <v>35</v>
      </c>
      <c r="AG29" s="768" t="s">
        <v>35</v>
      </c>
      <c r="AH29" s="768" t="s">
        <v>35</v>
      </c>
      <c r="AI29" s="884" t="s">
        <v>35</v>
      </c>
      <c r="AJ29" s="906" t="s">
        <v>35</v>
      </c>
      <c r="AK29" s="906" t="s">
        <v>35</v>
      </c>
    </row>
    <row r="30" spans="1:37" ht="13.5" customHeight="1" x14ac:dyDescent="0.15">
      <c r="A30" s="1801"/>
      <c r="B30" s="845">
        <v>44311</v>
      </c>
      <c r="C30" s="177" t="str">
        <f t="shared" si="0"/>
        <v>(日)</v>
      </c>
      <c r="D30" s="846" t="s">
        <v>582</v>
      </c>
      <c r="E30" s="846" t="s">
        <v>583</v>
      </c>
      <c r="F30" s="847">
        <v>1</v>
      </c>
      <c r="G30" s="1476">
        <v>0.1</v>
      </c>
      <c r="H30" s="853">
        <v>17</v>
      </c>
      <c r="I30" s="853">
        <v>19</v>
      </c>
      <c r="J30" s="854">
        <v>0.31944444444444448</v>
      </c>
      <c r="K30" s="768">
        <v>29.4</v>
      </c>
      <c r="L30" s="925">
        <v>32.4</v>
      </c>
      <c r="M30" s="1034">
        <v>9.67</v>
      </c>
      <c r="N30" s="776" t="s">
        <v>35</v>
      </c>
      <c r="O30" s="769">
        <v>23.9</v>
      </c>
      <c r="P30" s="774">
        <v>68</v>
      </c>
      <c r="Q30" s="769">
        <v>27.7</v>
      </c>
      <c r="R30" s="774">
        <v>23.7</v>
      </c>
      <c r="S30" s="774">
        <v>97</v>
      </c>
      <c r="T30" s="774">
        <v>51</v>
      </c>
      <c r="U30" s="774">
        <v>46</v>
      </c>
      <c r="V30" s="775" t="s">
        <v>35</v>
      </c>
      <c r="W30" s="1177" t="s">
        <v>35</v>
      </c>
      <c r="X30" s="771" t="s">
        <v>35</v>
      </c>
      <c r="Y30" s="771" t="s">
        <v>35</v>
      </c>
      <c r="Z30" s="771" t="s">
        <v>35</v>
      </c>
      <c r="AA30" s="768" t="s">
        <v>35</v>
      </c>
      <c r="AB30" s="768" t="s">
        <v>35</v>
      </c>
      <c r="AC30" s="769" t="s">
        <v>35</v>
      </c>
      <c r="AD30" s="830" t="s">
        <v>35</v>
      </c>
      <c r="AE30" s="769" t="s">
        <v>35</v>
      </c>
      <c r="AF30" s="1034" t="s">
        <v>35</v>
      </c>
      <c r="AG30" s="768" t="s">
        <v>35</v>
      </c>
      <c r="AH30" s="768" t="s">
        <v>35</v>
      </c>
      <c r="AI30" s="884" t="s">
        <v>35</v>
      </c>
      <c r="AJ30" s="906" t="s">
        <v>35</v>
      </c>
      <c r="AK30" s="906" t="s">
        <v>35</v>
      </c>
    </row>
    <row r="31" spans="1:37" ht="13.5" customHeight="1" x14ac:dyDescent="0.15">
      <c r="A31" s="1801"/>
      <c r="B31" s="845">
        <v>44312</v>
      </c>
      <c r="C31" s="177" t="str">
        <f t="shared" si="0"/>
        <v>(月)</v>
      </c>
      <c r="D31" s="846" t="s">
        <v>566</v>
      </c>
      <c r="E31" s="846" t="s">
        <v>574</v>
      </c>
      <c r="F31" s="847">
        <v>6</v>
      </c>
      <c r="G31" s="1476"/>
      <c r="H31" s="853">
        <v>11</v>
      </c>
      <c r="I31" s="853">
        <v>16</v>
      </c>
      <c r="J31" s="854">
        <v>0.30555555555555552</v>
      </c>
      <c r="K31" s="768">
        <v>44.9</v>
      </c>
      <c r="L31" s="925">
        <v>49.8</v>
      </c>
      <c r="M31" s="1034">
        <v>9.52</v>
      </c>
      <c r="N31" s="776" t="s">
        <v>35</v>
      </c>
      <c r="O31" s="769">
        <v>23.8</v>
      </c>
      <c r="P31" s="774">
        <v>69</v>
      </c>
      <c r="Q31" s="769">
        <v>27.7</v>
      </c>
      <c r="R31" s="774">
        <v>31.4</v>
      </c>
      <c r="S31" s="774">
        <v>87</v>
      </c>
      <c r="T31" s="774">
        <v>52</v>
      </c>
      <c r="U31" s="774">
        <v>35</v>
      </c>
      <c r="V31" s="775" t="s">
        <v>35</v>
      </c>
      <c r="W31" s="1177" t="s">
        <v>35</v>
      </c>
      <c r="X31" s="771" t="s">
        <v>35</v>
      </c>
      <c r="Y31" s="771" t="s">
        <v>35</v>
      </c>
      <c r="Z31" s="771" t="s">
        <v>35</v>
      </c>
      <c r="AA31" s="768" t="s">
        <v>35</v>
      </c>
      <c r="AB31" s="768" t="s">
        <v>35</v>
      </c>
      <c r="AC31" s="769" t="s">
        <v>35</v>
      </c>
      <c r="AD31" s="830" t="s">
        <v>35</v>
      </c>
      <c r="AE31" s="769" t="s">
        <v>35</v>
      </c>
      <c r="AF31" s="1034" t="s">
        <v>35</v>
      </c>
      <c r="AG31" s="768" t="s">
        <v>35</v>
      </c>
      <c r="AH31" s="768" t="s">
        <v>35</v>
      </c>
      <c r="AI31" s="884" t="s">
        <v>35</v>
      </c>
      <c r="AJ31" s="906" t="s">
        <v>35</v>
      </c>
      <c r="AK31" s="906" t="s">
        <v>35</v>
      </c>
    </row>
    <row r="32" spans="1:37" ht="13.5" customHeight="1" x14ac:dyDescent="0.15">
      <c r="A32" s="1801"/>
      <c r="B32" s="845">
        <v>44313</v>
      </c>
      <c r="C32" s="177" t="str">
        <f t="shared" si="0"/>
        <v>(火)</v>
      </c>
      <c r="D32" s="846" t="s">
        <v>566</v>
      </c>
      <c r="E32" s="846" t="s">
        <v>570</v>
      </c>
      <c r="F32" s="847">
        <v>1</v>
      </c>
      <c r="G32" s="1476"/>
      <c r="H32" s="853">
        <v>11</v>
      </c>
      <c r="I32" s="853">
        <v>16</v>
      </c>
      <c r="J32" s="854">
        <v>0.3125</v>
      </c>
      <c r="K32" s="768">
        <v>44.5</v>
      </c>
      <c r="L32" s="925">
        <v>47.3</v>
      </c>
      <c r="M32" s="1034">
        <v>9.41</v>
      </c>
      <c r="N32" s="776" t="s">
        <v>35</v>
      </c>
      <c r="O32" s="769">
        <v>23.7</v>
      </c>
      <c r="P32" s="774">
        <v>70</v>
      </c>
      <c r="Q32" s="769">
        <v>24.1</v>
      </c>
      <c r="R32" s="774">
        <v>31.6</v>
      </c>
      <c r="S32" s="774">
        <v>88</v>
      </c>
      <c r="T32" s="774">
        <v>58</v>
      </c>
      <c r="U32" s="774">
        <v>30</v>
      </c>
      <c r="V32" s="775" t="s">
        <v>35</v>
      </c>
      <c r="W32" s="1177" t="s">
        <v>35</v>
      </c>
      <c r="X32" s="771" t="s">
        <v>35</v>
      </c>
      <c r="Y32" s="771" t="s">
        <v>35</v>
      </c>
      <c r="Z32" s="771" t="s">
        <v>35</v>
      </c>
      <c r="AA32" s="768" t="s">
        <v>35</v>
      </c>
      <c r="AB32" s="768" t="s">
        <v>35</v>
      </c>
      <c r="AC32" s="769" t="s">
        <v>35</v>
      </c>
      <c r="AD32" s="830" t="s">
        <v>35</v>
      </c>
      <c r="AE32" s="769" t="s">
        <v>35</v>
      </c>
      <c r="AF32" s="1034" t="s">
        <v>35</v>
      </c>
      <c r="AG32" s="768" t="s">
        <v>35</v>
      </c>
      <c r="AH32" s="768" t="s">
        <v>35</v>
      </c>
      <c r="AI32" s="884" t="s">
        <v>35</v>
      </c>
      <c r="AJ32" s="906" t="s">
        <v>35</v>
      </c>
      <c r="AK32" s="906" t="s">
        <v>35</v>
      </c>
    </row>
    <row r="33" spans="1:37" ht="13.5" customHeight="1" x14ac:dyDescent="0.15">
      <c r="A33" s="1801"/>
      <c r="B33" s="845">
        <v>44314</v>
      </c>
      <c r="C33" s="177" t="str">
        <f t="shared" si="0"/>
        <v>(水)</v>
      </c>
      <c r="D33" s="846" t="s">
        <v>582</v>
      </c>
      <c r="E33" s="846" t="s">
        <v>584</v>
      </c>
      <c r="F33" s="847">
        <v>2</v>
      </c>
      <c r="G33" s="1476">
        <v>0.1</v>
      </c>
      <c r="H33" s="853">
        <v>17</v>
      </c>
      <c r="I33" s="853">
        <v>20</v>
      </c>
      <c r="J33" s="854">
        <v>0.3125</v>
      </c>
      <c r="K33" s="768">
        <v>41.3</v>
      </c>
      <c r="L33" s="925">
        <v>43.4</v>
      </c>
      <c r="M33" s="1034">
        <v>9.6999999999999993</v>
      </c>
      <c r="N33" s="776" t="s">
        <v>35</v>
      </c>
      <c r="O33" s="769">
        <v>24</v>
      </c>
      <c r="P33" s="774">
        <v>62</v>
      </c>
      <c r="Q33" s="769">
        <v>28.4</v>
      </c>
      <c r="R33" s="774">
        <v>29.7</v>
      </c>
      <c r="S33" s="774">
        <v>80</v>
      </c>
      <c r="T33" s="774">
        <v>48</v>
      </c>
      <c r="U33" s="774">
        <v>32</v>
      </c>
      <c r="V33" s="775" t="s">
        <v>35</v>
      </c>
      <c r="W33" s="1177" t="s">
        <v>35</v>
      </c>
      <c r="X33" s="771" t="s">
        <v>35</v>
      </c>
      <c r="Y33" s="771" t="s">
        <v>35</v>
      </c>
      <c r="Z33" s="771" t="s">
        <v>35</v>
      </c>
      <c r="AA33" s="768" t="s">
        <v>35</v>
      </c>
      <c r="AB33" s="768" t="s">
        <v>35</v>
      </c>
      <c r="AC33" s="769" t="s">
        <v>35</v>
      </c>
      <c r="AD33" s="830" t="s">
        <v>35</v>
      </c>
      <c r="AE33" s="769" t="s">
        <v>35</v>
      </c>
      <c r="AF33" s="1034" t="s">
        <v>35</v>
      </c>
      <c r="AG33" s="768" t="s">
        <v>35</v>
      </c>
      <c r="AH33" s="768" t="s">
        <v>35</v>
      </c>
      <c r="AI33" s="884" t="s">
        <v>35</v>
      </c>
      <c r="AJ33" s="906" t="s">
        <v>35</v>
      </c>
      <c r="AK33" s="906" t="s">
        <v>35</v>
      </c>
    </row>
    <row r="34" spans="1:37" ht="13.5" customHeight="1" x14ac:dyDescent="0.15">
      <c r="A34" s="1801"/>
      <c r="B34" s="845">
        <v>44315</v>
      </c>
      <c r="C34" s="177" t="str">
        <f t="shared" si="0"/>
        <v>(木)</v>
      </c>
      <c r="D34" s="846" t="s">
        <v>579</v>
      </c>
      <c r="E34" s="846" t="s">
        <v>574</v>
      </c>
      <c r="F34" s="847">
        <v>1</v>
      </c>
      <c r="G34" s="1476">
        <v>34.799999999999997</v>
      </c>
      <c r="H34" s="853">
        <v>16</v>
      </c>
      <c r="I34" s="853">
        <v>18</v>
      </c>
      <c r="J34" s="854">
        <v>0.3125</v>
      </c>
      <c r="K34" s="768">
        <v>40.200000000000003</v>
      </c>
      <c r="L34" s="925">
        <v>43.5</v>
      </c>
      <c r="M34" s="1034">
        <v>9.3699999999999992</v>
      </c>
      <c r="N34" s="776" t="s">
        <v>35</v>
      </c>
      <c r="O34" s="769">
        <v>25.4</v>
      </c>
      <c r="P34" s="774">
        <v>74</v>
      </c>
      <c r="Q34" s="769">
        <v>28.4</v>
      </c>
      <c r="R34" s="774">
        <v>31</v>
      </c>
      <c r="S34" s="774">
        <v>88</v>
      </c>
      <c r="T34" s="774">
        <v>54</v>
      </c>
      <c r="U34" s="774">
        <v>34</v>
      </c>
      <c r="V34" s="775" t="s">
        <v>35</v>
      </c>
      <c r="W34" s="1177" t="s">
        <v>35</v>
      </c>
      <c r="X34" s="771" t="s">
        <v>35</v>
      </c>
      <c r="Y34" s="771" t="s">
        <v>35</v>
      </c>
      <c r="Z34" s="771" t="s">
        <v>35</v>
      </c>
      <c r="AA34" s="768" t="s">
        <v>35</v>
      </c>
      <c r="AB34" s="768" t="s">
        <v>35</v>
      </c>
      <c r="AC34" s="769" t="s">
        <v>35</v>
      </c>
      <c r="AD34" s="830" t="s">
        <v>35</v>
      </c>
      <c r="AE34" s="769" t="s">
        <v>35</v>
      </c>
      <c r="AF34" s="1034" t="s">
        <v>35</v>
      </c>
      <c r="AG34" s="768" t="s">
        <v>35</v>
      </c>
      <c r="AH34" s="768" t="s">
        <v>35</v>
      </c>
      <c r="AI34" s="884" t="s">
        <v>35</v>
      </c>
      <c r="AJ34" s="906" t="s">
        <v>35</v>
      </c>
      <c r="AK34" s="906" t="s">
        <v>35</v>
      </c>
    </row>
    <row r="35" spans="1:37" ht="13.5" customHeight="1" x14ac:dyDescent="0.15">
      <c r="A35" s="1801"/>
      <c r="B35" s="845">
        <v>44316</v>
      </c>
      <c r="C35" s="856" t="str">
        <f t="shared" si="0"/>
        <v>(金)</v>
      </c>
      <c r="D35" s="857" t="s">
        <v>585</v>
      </c>
      <c r="E35" s="857" t="s">
        <v>581</v>
      </c>
      <c r="F35" s="858">
        <v>4</v>
      </c>
      <c r="G35" s="1477">
        <v>1.1000000000000001</v>
      </c>
      <c r="H35" s="859">
        <v>18</v>
      </c>
      <c r="I35" s="859">
        <v>19</v>
      </c>
      <c r="J35" s="860">
        <v>0.3125</v>
      </c>
      <c r="K35" s="779">
        <v>41.1</v>
      </c>
      <c r="L35" s="929">
        <v>41.5</v>
      </c>
      <c r="M35" s="1035">
        <v>9.25</v>
      </c>
      <c r="N35" s="787" t="s">
        <v>35</v>
      </c>
      <c r="O35" s="780">
        <v>22.5</v>
      </c>
      <c r="P35" s="785">
        <v>60</v>
      </c>
      <c r="Q35" s="780">
        <v>27</v>
      </c>
      <c r="R35" s="785">
        <v>26.2</v>
      </c>
      <c r="S35" s="785">
        <v>86</v>
      </c>
      <c r="T35" s="785">
        <v>52</v>
      </c>
      <c r="U35" s="785">
        <v>34</v>
      </c>
      <c r="V35" s="786" t="s">
        <v>35</v>
      </c>
      <c r="W35" s="1178" t="s">
        <v>35</v>
      </c>
      <c r="X35" s="782" t="s">
        <v>35</v>
      </c>
      <c r="Y35" s="782" t="s">
        <v>35</v>
      </c>
      <c r="Z35" s="782" t="s">
        <v>35</v>
      </c>
      <c r="AA35" s="779" t="s">
        <v>35</v>
      </c>
      <c r="AB35" s="779" t="s">
        <v>35</v>
      </c>
      <c r="AC35" s="780" t="s">
        <v>35</v>
      </c>
      <c r="AD35" s="831" t="s">
        <v>35</v>
      </c>
      <c r="AE35" s="780" t="s">
        <v>35</v>
      </c>
      <c r="AF35" s="1035" t="s">
        <v>35</v>
      </c>
      <c r="AG35" s="779" t="s">
        <v>35</v>
      </c>
      <c r="AH35" s="779" t="s">
        <v>35</v>
      </c>
      <c r="AI35" s="887" t="s">
        <v>35</v>
      </c>
      <c r="AJ35" s="907" t="s">
        <v>35</v>
      </c>
      <c r="AK35" s="907" t="s">
        <v>35</v>
      </c>
    </row>
    <row r="36" spans="1:37" s="426" customFormat="1" ht="13.5" customHeight="1" x14ac:dyDescent="0.15">
      <c r="A36" s="1801"/>
      <c r="B36" s="1783" t="s">
        <v>388</v>
      </c>
      <c r="C36" s="1783"/>
      <c r="D36" s="1562"/>
      <c r="E36" s="1563"/>
      <c r="F36" s="864">
        <f>MAX(F6:F35)</f>
        <v>10</v>
      </c>
      <c r="G36" s="1478">
        <f t="shared" ref="G36:AK36" si="1">MAX(G6:G35)</f>
        <v>34.799999999999997</v>
      </c>
      <c r="H36" s="864">
        <f t="shared" si="1"/>
        <v>18</v>
      </c>
      <c r="I36" s="865">
        <f t="shared" si="1"/>
        <v>20</v>
      </c>
      <c r="J36" s="1565"/>
      <c r="K36" s="864">
        <f t="shared" si="1"/>
        <v>54.8</v>
      </c>
      <c r="L36" s="867">
        <f t="shared" si="1"/>
        <v>60.6</v>
      </c>
      <c r="M36" s="865">
        <f t="shared" si="1"/>
        <v>9.6999999999999993</v>
      </c>
      <c r="N36" s="865"/>
      <c r="O36" s="864">
        <f t="shared" si="1"/>
        <v>29.5</v>
      </c>
      <c r="P36" s="867">
        <f t="shared" si="1"/>
        <v>86</v>
      </c>
      <c r="Q36" s="864">
        <f t="shared" si="1"/>
        <v>28.4</v>
      </c>
      <c r="R36" s="867">
        <f t="shared" si="1"/>
        <v>31.6</v>
      </c>
      <c r="S36" s="867">
        <f t="shared" si="1"/>
        <v>110</v>
      </c>
      <c r="T36" s="867">
        <f t="shared" si="1"/>
        <v>72</v>
      </c>
      <c r="U36" s="867">
        <f t="shared" si="1"/>
        <v>46</v>
      </c>
      <c r="V36" s="903">
        <f t="shared" si="1"/>
        <v>0.55000000000000004</v>
      </c>
      <c r="W36" s="1179">
        <f>MAX(W6:W35)</f>
        <v>0</v>
      </c>
      <c r="X36" s="869">
        <f t="shared" si="1"/>
        <v>200</v>
      </c>
      <c r="Y36" s="869">
        <f t="shared" si="1"/>
        <v>174.4</v>
      </c>
      <c r="Z36" s="1115">
        <f t="shared" si="1"/>
        <v>29.6</v>
      </c>
      <c r="AA36" s="864">
        <f t="shared" si="1"/>
        <v>1.26</v>
      </c>
      <c r="AB36" s="864">
        <f t="shared" si="1"/>
        <v>1.1499999999999999</v>
      </c>
      <c r="AC36" s="870">
        <f t="shared" si="1"/>
        <v>9</v>
      </c>
      <c r="AD36" s="871">
        <f t="shared" si="1"/>
        <v>0</v>
      </c>
      <c r="AE36" s="1122">
        <f t="shared" si="1"/>
        <v>26</v>
      </c>
      <c r="AF36" s="865">
        <f t="shared" si="1"/>
        <v>11</v>
      </c>
      <c r="AG36" s="865">
        <f t="shared" si="1"/>
        <v>13</v>
      </c>
      <c r="AH36" s="865">
        <f t="shared" si="1"/>
        <v>7.9</v>
      </c>
      <c r="AI36" s="864">
        <f t="shared" si="1"/>
        <v>9.9</v>
      </c>
      <c r="AJ36" s="873">
        <f t="shared" si="1"/>
        <v>2.6</v>
      </c>
      <c r="AK36" s="873">
        <f t="shared" si="1"/>
        <v>0.21</v>
      </c>
    </row>
    <row r="37" spans="1:37" s="426" customFormat="1" ht="13.5" customHeight="1" x14ac:dyDescent="0.15">
      <c r="A37" s="1801"/>
      <c r="B37" s="1783" t="s">
        <v>389</v>
      </c>
      <c r="C37" s="1783"/>
      <c r="D37" s="1562"/>
      <c r="E37" s="1563"/>
      <c r="F37" s="878"/>
      <c r="G37" s="1567"/>
      <c r="H37" s="864">
        <f t="shared" ref="H37:AK37" si="2">MIN(H6:H35)</f>
        <v>7</v>
      </c>
      <c r="I37" s="865">
        <f t="shared" si="2"/>
        <v>13.5</v>
      </c>
      <c r="J37" s="1565"/>
      <c r="K37" s="864">
        <f t="shared" si="2"/>
        <v>23.5</v>
      </c>
      <c r="L37" s="867">
        <f t="shared" si="2"/>
        <v>29.1</v>
      </c>
      <c r="M37" s="865">
        <f t="shared" si="2"/>
        <v>8.1</v>
      </c>
      <c r="N37" s="865"/>
      <c r="O37" s="864">
        <f t="shared" si="2"/>
        <v>22.4</v>
      </c>
      <c r="P37" s="867">
        <f t="shared" si="2"/>
        <v>60</v>
      </c>
      <c r="Q37" s="864">
        <f t="shared" si="2"/>
        <v>19.2</v>
      </c>
      <c r="R37" s="867">
        <f t="shared" si="2"/>
        <v>13.9</v>
      </c>
      <c r="S37" s="867">
        <f t="shared" si="2"/>
        <v>80</v>
      </c>
      <c r="T37" s="867">
        <f t="shared" si="2"/>
        <v>48</v>
      </c>
      <c r="U37" s="867">
        <f t="shared" si="2"/>
        <v>21</v>
      </c>
      <c r="V37" s="903">
        <f t="shared" si="2"/>
        <v>0.55000000000000004</v>
      </c>
      <c r="W37" s="1179">
        <f t="shared" si="2"/>
        <v>0</v>
      </c>
      <c r="X37" s="869">
        <f t="shared" si="2"/>
        <v>200</v>
      </c>
      <c r="Y37" s="869">
        <f t="shared" si="2"/>
        <v>174.4</v>
      </c>
      <c r="Z37" s="1115">
        <f t="shared" si="2"/>
        <v>29.6</v>
      </c>
      <c r="AA37" s="864">
        <f t="shared" si="2"/>
        <v>1.26</v>
      </c>
      <c r="AB37" s="864">
        <f t="shared" si="2"/>
        <v>1.1499999999999999</v>
      </c>
      <c r="AC37" s="870">
        <f t="shared" si="2"/>
        <v>9</v>
      </c>
      <c r="AD37" s="874">
        <f t="shared" si="2"/>
        <v>0</v>
      </c>
      <c r="AE37" s="1122">
        <f t="shared" si="2"/>
        <v>26</v>
      </c>
      <c r="AF37" s="865">
        <f t="shared" si="2"/>
        <v>11</v>
      </c>
      <c r="AG37" s="865">
        <f t="shared" si="2"/>
        <v>13</v>
      </c>
      <c r="AH37" s="865">
        <f t="shared" si="2"/>
        <v>7.9</v>
      </c>
      <c r="AI37" s="864">
        <f t="shared" si="2"/>
        <v>9.9</v>
      </c>
      <c r="AJ37" s="873">
        <f t="shared" si="2"/>
        <v>2.6</v>
      </c>
      <c r="AK37" s="873">
        <f t="shared" si="2"/>
        <v>0.21</v>
      </c>
    </row>
    <row r="38" spans="1:37" s="426" customFormat="1" ht="13.5" customHeight="1" x14ac:dyDescent="0.15">
      <c r="A38" s="1801"/>
      <c r="B38" s="1783" t="s">
        <v>390</v>
      </c>
      <c r="C38" s="1783"/>
      <c r="D38" s="1562"/>
      <c r="E38" s="1563"/>
      <c r="F38" s="1565"/>
      <c r="G38" s="1567"/>
      <c r="H38" s="864">
        <f t="shared" ref="H38:AJ38" si="3">AVERAGE(H6:H35)</f>
        <v>13.166666666666666</v>
      </c>
      <c r="I38" s="865">
        <f t="shared" si="3"/>
        <v>16.8</v>
      </c>
      <c r="J38" s="1565"/>
      <c r="K38" s="864">
        <f t="shared" si="3"/>
        <v>33.553333333333335</v>
      </c>
      <c r="L38" s="867">
        <f t="shared" si="3"/>
        <v>38.613333333333337</v>
      </c>
      <c r="M38" s="865">
        <f t="shared" si="3"/>
        <v>9.1753333333333327</v>
      </c>
      <c r="N38" s="865"/>
      <c r="O38" s="864">
        <f t="shared" si="3"/>
        <v>24.903333333333329</v>
      </c>
      <c r="P38" s="867">
        <f t="shared" si="3"/>
        <v>74.333333333333329</v>
      </c>
      <c r="Q38" s="864">
        <f t="shared" si="3"/>
        <v>25.743333333333336</v>
      </c>
      <c r="R38" s="867">
        <f t="shared" si="3"/>
        <v>24.176666666666669</v>
      </c>
      <c r="S38" s="867">
        <f t="shared" si="3"/>
        <v>96.1</v>
      </c>
      <c r="T38" s="867">
        <f t="shared" si="3"/>
        <v>62.133333333333333</v>
      </c>
      <c r="U38" s="867">
        <f t="shared" si="3"/>
        <v>33.966666666666669</v>
      </c>
      <c r="V38" s="1570"/>
      <c r="W38" s="1571"/>
      <c r="X38" s="869">
        <f t="shared" si="3"/>
        <v>200</v>
      </c>
      <c r="Y38" s="869">
        <f t="shared" si="3"/>
        <v>174.4</v>
      </c>
      <c r="Z38" s="1115">
        <f t="shared" si="3"/>
        <v>29.6</v>
      </c>
      <c r="AA38" s="864">
        <f t="shared" si="3"/>
        <v>1.26</v>
      </c>
      <c r="AB38" s="864">
        <f t="shared" si="3"/>
        <v>1.1499999999999999</v>
      </c>
      <c r="AC38" s="870">
        <f t="shared" si="3"/>
        <v>9</v>
      </c>
      <c r="AD38" s="874">
        <f t="shared" si="3"/>
        <v>0</v>
      </c>
      <c r="AE38" s="1122">
        <f t="shared" si="3"/>
        <v>26</v>
      </c>
      <c r="AF38" s="865">
        <f t="shared" si="3"/>
        <v>11</v>
      </c>
      <c r="AG38" s="865">
        <f t="shared" si="3"/>
        <v>13</v>
      </c>
      <c r="AH38" s="865">
        <f t="shared" si="3"/>
        <v>7.9</v>
      </c>
      <c r="AI38" s="864">
        <f t="shared" si="3"/>
        <v>9.9</v>
      </c>
      <c r="AJ38" s="873">
        <f t="shared" si="3"/>
        <v>2.6</v>
      </c>
      <c r="AK38" s="1576"/>
    </row>
    <row r="39" spans="1:37" s="426" customFormat="1" ht="13.5" customHeight="1" x14ac:dyDescent="0.15">
      <c r="A39" s="1801"/>
      <c r="B39" s="1784" t="s">
        <v>391</v>
      </c>
      <c r="C39" s="1784"/>
      <c r="D39" s="1564"/>
      <c r="E39" s="1564"/>
      <c r="F39" s="1566"/>
      <c r="G39" s="1478">
        <f>SUM(G6:G35)</f>
        <v>119.29999999999998</v>
      </c>
      <c r="H39" s="1568"/>
      <c r="I39" s="1568"/>
      <c r="J39" s="1568"/>
      <c r="K39" s="1568"/>
      <c r="L39" s="1569"/>
      <c r="M39" s="1565"/>
      <c r="N39" s="1568"/>
      <c r="O39" s="1568"/>
      <c r="P39" s="1568"/>
      <c r="Q39" s="1568"/>
      <c r="R39" s="1568"/>
      <c r="S39" s="1568"/>
      <c r="T39" s="1568"/>
      <c r="U39" s="1568"/>
      <c r="V39" s="1570"/>
      <c r="W39" s="1571"/>
      <c r="X39" s="1568"/>
      <c r="Y39" s="1568"/>
      <c r="Z39" s="1572"/>
      <c r="AA39" s="1568"/>
      <c r="AB39" s="1568"/>
      <c r="AC39" s="1573"/>
      <c r="AD39" s="1574"/>
      <c r="AE39" s="1575"/>
      <c r="AF39" s="1565"/>
      <c r="AG39" s="1568"/>
      <c r="AH39" s="1568"/>
      <c r="AI39" s="1568"/>
      <c r="AJ39" s="1576"/>
      <c r="AK39" s="1576"/>
    </row>
    <row r="40" spans="1:37" ht="13.5" customHeight="1" x14ac:dyDescent="0.15">
      <c r="A40" s="1801" t="s">
        <v>263</v>
      </c>
      <c r="B40" s="881">
        <v>44317</v>
      </c>
      <c r="C40" s="177" t="str">
        <f>IF(B40="","",IF(WEEKDAY(B40)=1,"(日)",IF(WEEKDAY(B40)=2,"(月)",IF(WEEKDAY(B40)=3,"(火)",IF(WEEKDAY(B40)=4,"(水)",IF(WEEKDAY(B40)=5,"(木)",IF(WEEKDAY(B40)=6,"(金)","(土)")))))))</f>
        <v>(土)</v>
      </c>
      <c r="D40" s="605" t="s">
        <v>582</v>
      </c>
      <c r="E40" s="605" t="s">
        <v>570</v>
      </c>
      <c r="F40" s="759">
        <v>2</v>
      </c>
      <c r="G40" s="1479">
        <v>8.1</v>
      </c>
      <c r="H40" s="760">
        <v>18</v>
      </c>
      <c r="I40" s="760">
        <v>21</v>
      </c>
      <c r="J40" s="761">
        <v>0.33333333333333331</v>
      </c>
      <c r="K40" s="759">
        <v>37.9</v>
      </c>
      <c r="L40" s="920">
        <v>38.6</v>
      </c>
      <c r="M40" s="1033">
        <v>9.44</v>
      </c>
      <c r="N40" s="767" t="s">
        <v>35</v>
      </c>
      <c r="O40" s="764">
        <v>25.2</v>
      </c>
      <c r="P40" s="765">
        <v>72</v>
      </c>
      <c r="Q40" s="760">
        <v>24.9</v>
      </c>
      <c r="R40" s="765">
        <v>27.8</v>
      </c>
      <c r="S40" s="765">
        <v>88</v>
      </c>
      <c r="T40" s="765">
        <v>56</v>
      </c>
      <c r="U40" s="765">
        <v>32</v>
      </c>
      <c r="V40" s="766" t="s">
        <v>35</v>
      </c>
      <c r="W40" s="1181" t="s">
        <v>35</v>
      </c>
      <c r="X40" s="762" t="s">
        <v>35</v>
      </c>
      <c r="Y40" s="762" t="s">
        <v>35</v>
      </c>
      <c r="Z40" s="762" t="s">
        <v>35</v>
      </c>
      <c r="AA40" s="883" t="s">
        <v>35</v>
      </c>
      <c r="AB40" s="759" t="s">
        <v>35</v>
      </c>
      <c r="AC40" s="760" t="s">
        <v>35</v>
      </c>
      <c r="AD40" s="829" t="s">
        <v>35</v>
      </c>
      <c r="AE40" s="760" t="s">
        <v>35</v>
      </c>
      <c r="AF40" s="1033" t="s">
        <v>35</v>
      </c>
      <c r="AG40" s="759" t="s">
        <v>35</v>
      </c>
      <c r="AH40" s="759" t="s">
        <v>35</v>
      </c>
      <c r="AI40" s="883" t="s">
        <v>35</v>
      </c>
      <c r="AJ40" s="922" t="s">
        <v>35</v>
      </c>
      <c r="AK40" s="922" t="s">
        <v>35</v>
      </c>
    </row>
    <row r="41" spans="1:37" ht="13.5" customHeight="1" x14ac:dyDescent="0.15">
      <c r="A41" s="1801"/>
      <c r="B41" s="881">
        <v>44318</v>
      </c>
      <c r="C41" s="177" t="str">
        <f>IF(B41="","",IF(WEEKDAY(B41)=1,"(日)",IF(WEEKDAY(B41)=2,"(月)",IF(WEEKDAY(B41)=3,"(火)",IF(WEEKDAY(B41)=4,"(水)",IF(WEEKDAY(B41)=5,"(木)",IF(WEEKDAY(B41)=6,"(金)","(土)")))))))</f>
        <v>(日)</v>
      </c>
      <c r="D41" s="603" t="s">
        <v>566</v>
      </c>
      <c r="E41" s="603" t="s">
        <v>591</v>
      </c>
      <c r="F41" s="768">
        <v>5</v>
      </c>
      <c r="G41" s="1480">
        <v>0</v>
      </c>
      <c r="H41" s="769">
        <v>19</v>
      </c>
      <c r="I41" s="769">
        <v>19.5</v>
      </c>
      <c r="J41" s="770">
        <v>0.30555555555555552</v>
      </c>
      <c r="K41" s="768">
        <v>35.5</v>
      </c>
      <c r="L41" s="925">
        <v>35.4</v>
      </c>
      <c r="M41" s="1034">
        <v>9.4499999999999993</v>
      </c>
      <c r="N41" s="776" t="s">
        <v>35</v>
      </c>
      <c r="O41" s="773">
        <v>21.9</v>
      </c>
      <c r="P41" s="774">
        <v>70</v>
      </c>
      <c r="Q41" s="769">
        <v>25.9</v>
      </c>
      <c r="R41" s="774">
        <v>23.1</v>
      </c>
      <c r="S41" s="774">
        <v>87</v>
      </c>
      <c r="T41" s="774">
        <v>57</v>
      </c>
      <c r="U41" s="774">
        <v>30</v>
      </c>
      <c r="V41" s="775" t="s">
        <v>35</v>
      </c>
      <c r="W41" s="1177" t="s">
        <v>35</v>
      </c>
      <c r="X41" s="771" t="s">
        <v>35</v>
      </c>
      <c r="Y41" s="771" t="s">
        <v>35</v>
      </c>
      <c r="Z41" s="771" t="s">
        <v>35</v>
      </c>
      <c r="AA41" s="884" t="s">
        <v>35</v>
      </c>
      <c r="AB41" s="768" t="s">
        <v>35</v>
      </c>
      <c r="AC41" s="769" t="s">
        <v>35</v>
      </c>
      <c r="AD41" s="830" t="s">
        <v>35</v>
      </c>
      <c r="AE41" s="769" t="s">
        <v>35</v>
      </c>
      <c r="AF41" s="1034" t="s">
        <v>35</v>
      </c>
      <c r="AG41" s="768" t="s">
        <v>35</v>
      </c>
      <c r="AH41" s="768" t="s">
        <v>35</v>
      </c>
      <c r="AI41" s="884" t="s">
        <v>35</v>
      </c>
      <c r="AJ41" s="906" t="s">
        <v>35</v>
      </c>
      <c r="AK41" s="906" t="s">
        <v>35</v>
      </c>
    </row>
    <row r="42" spans="1:37" ht="13.5" customHeight="1" x14ac:dyDescent="0.15">
      <c r="A42" s="1801"/>
      <c r="B42" s="881">
        <v>44319</v>
      </c>
      <c r="C42" s="177" t="str">
        <f t="shared" ref="C42:C69" si="4">IF(B42="","",IF(WEEKDAY(B42)=1,"(日)",IF(WEEKDAY(B42)=2,"(月)",IF(WEEKDAY(B42)=3,"(火)",IF(WEEKDAY(B42)=4,"(水)",IF(WEEKDAY(B42)=5,"(木)",IF(WEEKDAY(B42)=6,"(金)","(土)")))))))</f>
        <v>(月)</v>
      </c>
      <c r="D42" s="603" t="s">
        <v>582</v>
      </c>
      <c r="E42" s="603" t="s">
        <v>575</v>
      </c>
      <c r="F42" s="768">
        <v>3</v>
      </c>
      <c r="G42" s="1480">
        <v>0.5</v>
      </c>
      <c r="H42" s="769">
        <v>12</v>
      </c>
      <c r="I42" s="769">
        <v>18</v>
      </c>
      <c r="J42" s="770">
        <v>0.3125</v>
      </c>
      <c r="K42" s="768">
        <v>41</v>
      </c>
      <c r="L42" s="925">
        <v>42.3</v>
      </c>
      <c r="M42" s="1034">
        <v>9.09</v>
      </c>
      <c r="N42" s="776" t="s">
        <v>35</v>
      </c>
      <c r="O42" s="773">
        <v>23.7</v>
      </c>
      <c r="P42" s="774">
        <v>61</v>
      </c>
      <c r="Q42" s="769">
        <v>27</v>
      </c>
      <c r="R42" s="774">
        <v>26.5</v>
      </c>
      <c r="S42" s="774">
        <v>97</v>
      </c>
      <c r="T42" s="774">
        <v>56</v>
      </c>
      <c r="U42" s="774">
        <v>41</v>
      </c>
      <c r="V42" s="775" t="s">
        <v>35</v>
      </c>
      <c r="W42" s="1177" t="s">
        <v>35</v>
      </c>
      <c r="X42" s="771" t="s">
        <v>35</v>
      </c>
      <c r="Y42" s="771" t="s">
        <v>35</v>
      </c>
      <c r="Z42" s="771" t="s">
        <v>35</v>
      </c>
      <c r="AA42" s="884" t="s">
        <v>35</v>
      </c>
      <c r="AB42" s="768" t="s">
        <v>35</v>
      </c>
      <c r="AC42" s="769" t="s">
        <v>35</v>
      </c>
      <c r="AD42" s="830" t="s">
        <v>35</v>
      </c>
      <c r="AE42" s="769" t="s">
        <v>35</v>
      </c>
      <c r="AF42" s="1034" t="s">
        <v>35</v>
      </c>
      <c r="AG42" s="768" t="s">
        <v>35</v>
      </c>
      <c r="AH42" s="768" t="s">
        <v>35</v>
      </c>
      <c r="AI42" s="884" t="s">
        <v>35</v>
      </c>
      <c r="AJ42" s="906" t="s">
        <v>35</v>
      </c>
      <c r="AK42" s="906" t="s">
        <v>35</v>
      </c>
    </row>
    <row r="43" spans="1:37" ht="13.5" customHeight="1" x14ac:dyDescent="0.15">
      <c r="A43" s="1801"/>
      <c r="B43" s="881">
        <v>44320</v>
      </c>
      <c r="C43" s="177" t="str">
        <f t="shared" si="4"/>
        <v>(火)</v>
      </c>
      <c r="D43" s="603" t="s">
        <v>566</v>
      </c>
      <c r="E43" s="603" t="s">
        <v>592</v>
      </c>
      <c r="F43" s="768">
        <v>2</v>
      </c>
      <c r="G43" s="1480">
        <v>0</v>
      </c>
      <c r="H43" s="769">
        <v>18</v>
      </c>
      <c r="I43" s="769">
        <v>18.5</v>
      </c>
      <c r="J43" s="770">
        <v>0.30555555555555552</v>
      </c>
      <c r="K43" s="768">
        <v>40.299999999999997</v>
      </c>
      <c r="L43" s="925">
        <v>35.299999999999997</v>
      </c>
      <c r="M43" s="1034">
        <v>9.3800000000000008</v>
      </c>
      <c r="N43" s="776" t="s">
        <v>35</v>
      </c>
      <c r="O43" s="773">
        <v>22.1</v>
      </c>
      <c r="P43" s="774">
        <v>71</v>
      </c>
      <c r="Q43" s="769">
        <v>26.3</v>
      </c>
      <c r="R43" s="774">
        <v>25</v>
      </c>
      <c r="S43" s="774">
        <v>89</v>
      </c>
      <c r="T43" s="774">
        <v>59</v>
      </c>
      <c r="U43" s="774">
        <v>30</v>
      </c>
      <c r="V43" s="775" t="s">
        <v>35</v>
      </c>
      <c r="W43" s="1177" t="s">
        <v>35</v>
      </c>
      <c r="X43" s="771" t="s">
        <v>35</v>
      </c>
      <c r="Y43" s="771" t="s">
        <v>35</v>
      </c>
      <c r="Z43" s="771" t="s">
        <v>35</v>
      </c>
      <c r="AA43" s="884" t="s">
        <v>35</v>
      </c>
      <c r="AB43" s="768" t="s">
        <v>35</v>
      </c>
      <c r="AC43" s="769" t="s">
        <v>35</v>
      </c>
      <c r="AD43" s="830" t="s">
        <v>35</v>
      </c>
      <c r="AE43" s="769" t="s">
        <v>35</v>
      </c>
      <c r="AF43" s="1034" t="s">
        <v>35</v>
      </c>
      <c r="AG43" s="768" t="s">
        <v>35</v>
      </c>
      <c r="AH43" s="768" t="s">
        <v>35</v>
      </c>
      <c r="AI43" s="884" t="s">
        <v>35</v>
      </c>
      <c r="AJ43" s="906" t="s">
        <v>35</v>
      </c>
      <c r="AK43" s="906" t="s">
        <v>35</v>
      </c>
    </row>
    <row r="44" spans="1:37" ht="13.5" customHeight="1" x14ac:dyDescent="0.15">
      <c r="A44" s="1801"/>
      <c r="B44" s="881">
        <v>44321</v>
      </c>
      <c r="C44" s="177" t="str">
        <f t="shared" si="4"/>
        <v>(水)</v>
      </c>
      <c r="D44" s="603" t="s">
        <v>571</v>
      </c>
      <c r="E44" s="603" t="s">
        <v>591</v>
      </c>
      <c r="F44" s="768">
        <v>4</v>
      </c>
      <c r="G44" s="1480">
        <v>4.9000000000000004</v>
      </c>
      <c r="H44" s="769">
        <v>20</v>
      </c>
      <c r="I44" s="769">
        <v>19</v>
      </c>
      <c r="J44" s="770">
        <v>0.30555555555555552</v>
      </c>
      <c r="K44" s="768">
        <v>43</v>
      </c>
      <c r="L44" s="925">
        <v>36</v>
      </c>
      <c r="M44" s="1034">
        <v>9.02</v>
      </c>
      <c r="N44" s="776" t="s">
        <v>35</v>
      </c>
      <c r="O44" s="773">
        <v>25.7</v>
      </c>
      <c r="P44" s="774">
        <v>72</v>
      </c>
      <c r="Q44" s="769">
        <v>27.3</v>
      </c>
      <c r="R44" s="774">
        <v>26.9</v>
      </c>
      <c r="S44" s="774">
        <v>95</v>
      </c>
      <c r="T44" s="774">
        <v>60</v>
      </c>
      <c r="U44" s="774">
        <v>35</v>
      </c>
      <c r="V44" s="775" t="s">
        <v>35</v>
      </c>
      <c r="W44" s="1177" t="s">
        <v>35</v>
      </c>
      <c r="X44" s="771" t="s">
        <v>35</v>
      </c>
      <c r="Y44" s="771" t="s">
        <v>35</v>
      </c>
      <c r="Z44" s="771" t="s">
        <v>35</v>
      </c>
      <c r="AA44" s="884" t="s">
        <v>35</v>
      </c>
      <c r="AB44" s="768" t="s">
        <v>35</v>
      </c>
      <c r="AC44" s="769" t="s">
        <v>35</v>
      </c>
      <c r="AD44" s="830" t="s">
        <v>35</v>
      </c>
      <c r="AE44" s="769" t="s">
        <v>35</v>
      </c>
      <c r="AF44" s="1034" t="s">
        <v>35</v>
      </c>
      <c r="AG44" s="768" t="s">
        <v>35</v>
      </c>
      <c r="AH44" s="768" t="s">
        <v>35</v>
      </c>
      <c r="AI44" s="884" t="s">
        <v>35</v>
      </c>
      <c r="AJ44" s="906" t="s">
        <v>35</v>
      </c>
      <c r="AK44" s="906" t="s">
        <v>35</v>
      </c>
    </row>
    <row r="45" spans="1:37" ht="13.5" customHeight="1" x14ac:dyDescent="0.15">
      <c r="A45" s="1801"/>
      <c r="B45" s="881">
        <v>44322</v>
      </c>
      <c r="C45" s="177" t="str">
        <f t="shared" si="4"/>
        <v>(木)</v>
      </c>
      <c r="D45" s="603" t="s">
        <v>580</v>
      </c>
      <c r="E45" s="603" t="s">
        <v>570</v>
      </c>
      <c r="F45" s="768">
        <v>5</v>
      </c>
      <c r="G45" s="1480">
        <v>5.3</v>
      </c>
      <c r="H45" s="769">
        <v>17</v>
      </c>
      <c r="I45" s="769">
        <v>18</v>
      </c>
      <c r="J45" s="770">
        <v>0.30555555555555552</v>
      </c>
      <c r="K45" s="768">
        <v>43.1</v>
      </c>
      <c r="L45" s="925">
        <v>43.8</v>
      </c>
      <c r="M45" s="1034">
        <v>8.98</v>
      </c>
      <c r="N45" s="776" t="s">
        <v>35</v>
      </c>
      <c r="O45" s="773">
        <v>23.6</v>
      </c>
      <c r="P45" s="774">
        <v>69</v>
      </c>
      <c r="Q45" s="769">
        <v>25.6</v>
      </c>
      <c r="R45" s="774">
        <v>26.5</v>
      </c>
      <c r="S45" s="774">
        <v>96</v>
      </c>
      <c r="T45" s="774">
        <v>61</v>
      </c>
      <c r="U45" s="774">
        <v>35</v>
      </c>
      <c r="V45" s="775" t="s">
        <v>35</v>
      </c>
      <c r="W45" s="1177" t="s">
        <v>35</v>
      </c>
      <c r="X45" s="771" t="s">
        <v>35</v>
      </c>
      <c r="Y45" s="771" t="s">
        <v>35</v>
      </c>
      <c r="Z45" s="771" t="s">
        <v>35</v>
      </c>
      <c r="AA45" s="884" t="s">
        <v>35</v>
      </c>
      <c r="AB45" s="768" t="s">
        <v>35</v>
      </c>
      <c r="AC45" s="769" t="s">
        <v>35</v>
      </c>
      <c r="AD45" s="830" t="s">
        <v>35</v>
      </c>
      <c r="AE45" s="769" t="s">
        <v>35</v>
      </c>
      <c r="AF45" s="1034" t="s">
        <v>35</v>
      </c>
      <c r="AG45" s="768" t="s">
        <v>35</v>
      </c>
      <c r="AH45" s="768" t="s">
        <v>35</v>
      </c>
      <c r="AI45" s="884" t="s">
        <v>35</v>
      </c>
      <c r="AJ45" s="906" t="s">
        <v>35</v>
      </c>
      <c r="AK45" s="906" t="s">
        <v>35</v>
      </c>
    </row>
    <row r="46" spans="1:37" ht="13.5" customHeight="1" x14ac:dyDescent="0.15">
      <c r="A46" s="1801"/>
      <c r="B46" s="881">
        <v>44323</v>
      </c>
      <c r="C46" s="177" t="str">
        <f t="shared" si="4"/>
        <v>(金)</v>
      </c>
      <c r="D46" s="603" t="s">
        <v>571</v>
      </c>
      <c r="E46" s="603" t="s">
        <v>567</v>
      </c>
      <c r="F46" s="768">
        <v>2</v>
      </c>
      <c r="G46" s="1480">
        <v>2</v>
      </c>
      <c r="H46" s="769">
        <v>17</v>
      </c>
      <c r="I46" s="769">
        <v>20</v>
      </c>
      <c r="J46" s="770">
        <v>0.30555555555555602</v>
      </c>
      <c r="K46" s="768">
        <v>42.7</v>
      </c>
      <c r="L46" s="925">
        <v>42.7</v>
      </c>
      <c r="M46" s="1034">
        <v>9.11</v>
      </c>
      <c r="N46" s="776" t="s">
        <v>35</v>
      </c>
      <c r="O46" s="773">
        <v>24</v>
      </c>
      <c r="P46" s="774">
        <v>61</v>
      </c>
      <c r="Q46" s="769">
        <v>23.4</v>
      </c>
      <c r="R46" s="774">
        <v>27.8</v>
      </c>
      <c r="S46" s="774">
        <v>94</v>
      </c>
      <c r="T46" s="774">
        <v>60</v>
      </c>
      <c r="U46" s="774">
        <v>34</v>
      </c>
      <c r="V46" s="775" t="s">
        <v>35</v>
      </c>
      <c r="W46" s="1177" t="s">
        <v>35</v>
      </c>
      <c r="X46" s="771" t="s">
        <v>35</v>
      </c>
      <c r="Y46" s="771" t="s">
        <v>35</v>
      </c>
      <c r="Z46" s="771" t="s">
        <v>35</v>
      </c>
      <c r="AA46" s="884" t="s">
        <v>35</v>
      </c>
      <c r="AB46" s="768" t="s">
        <v>35</v>
      </c>
      <c r="AC46" s="769" t="s">
        <v>35</v>
      </c>
      <c r="AD46" s="830" t="s">
        <v>35</v>
      </c>
      <c r="AE46" s="769" t="s">
        <v>35</v>
      </c>
      <c r="AF46" s="1034" t="s">
        <v>35</v>
      </c>
      <c r="AG46" s="768" t="s">
        <v>35</v>
      </c>
      <c r="AH46" s="768" t="s">
        <v>35</v>
      </c>
      <c r="AI46" s="884" t="s">
        <v>35</v>
      </c>
      <c r="AJ46" s="906" t="s">
        <v>35</v>
      </c>
      <c r="AK46" s="906" t="s">
        <v>35</v>
      </c>
    </row>
    <row r="47" spans="1:37" ht="13.5" customHeight="1" x14ac:dyDescent="0.15">
      <c r="A47" s="1801"/>
      <c r="B47" s="881">
        <v>44324</v>
      </c>
      <c r="C47" s="177" t="str">
        <f t="shared" si="4"/>
        <v>(土)</v>
      </c>
      <c r="D47" s="603" t="s">
        <v>566</v>
      </c>
      <c r="E47" s="603" t="s">
        <v>592</v>
      </c>
      <c r="F47" s="768">
        <v>1</v>
      </c>
      <c r="G47" s="1480">
        <v>0</v>
      </c>
      <c r="H47" s="769">
        <v>20</v>
      </c>
      <c r="I47" s="769">
        <v>20.5</v>
      </c>
      <c r="J47" s="770">
        <v>0.29166666666666669</v>
      </c>
      <c r="K47" s="768">
        <v>42.6</v>
      </c>
      <c r="L47" s="925">
        <v>44.5</v>
      </c>
      <c r="M47" s="1034">
        <v>8.98</v>
      </c>
      <c r="N47" s="776" t="s">
        <v>35</v>
      </c>
      <c r="O47" s="773">
        <v>25.4</v>
      </c>
      <c r="P47" s="774">
        <v>76</v>
      </c>
      <c r="Q47" s="769">
        <v>28.4</v>
      </c>
      <c r="R47" s="774">
        <v>26.5</v>
      </c>
      <c r="S47" s="774">
        <v>96</v>
      </c>
      <c r="T47" s="774">
        <v>58</v>
      </c>
      <c r="U47" s="774">
        <v>38</v>
      </c>
      <c r="V47" s="775" t="s">
        <v>35</v>
      </c>
      <c r="W47" s="1177" t="s">
        <v>35</v>
      </c>
      <c r="X47" s="771" t="s">
        <v>35</v>
      </c>
      <c r="Y47" s="771" t="s">
        <v>35</v>
      </c>
      <c r="Z47" s="771" t="s">
        <v>35</v>
      </c>
      <c r="AA47" s="884" t="s">
        <v>35</v>
      </c>
      <c r="AB47" s="768" t="s">
        <v>35</v>
      </c>
      <c r="AC47" s="769" t="s">
        <v>35</v>
      </c>
      <c r="AD47" s="830" t="s">
        <v>35</v>
      </c>
      <c r="AE47" s="769" t="s">
        <v>35</v>
      </c>
      <c r="AF47" s="1034" t="s">
        <v>35</v>
      </c>
      <c r="AG47" s="768" t="s">
        <v>35</v>
      </c>
      <c r="AH47" s="768" t="s">
        <v>35</v>
      </c>
      <c r="AI47" s="884" t="s">
        <v>35</v>
      </c>
      <c r="AJ47" s="906" t="s">
        <v>35</v>
      </c>
      <c r="AK47" s="906" t="s">
        <v>35</v>
      </c>
    </row>
    <row r="48" spans="1:37" ht="13.5" customHeight="1" x14ac:dyDescent="0.15">
      <c r="A48" s="1801"/>
      <c r="B48" s="881">
        <v>44325</v>
      </c>
      <c r="C48" s="177" t="str">
        <f>IF(B48="","",IF(WEEKDAY(B48)=1,"(日)",IF(WEEKDAY(B48)=2,"(月)",IF(WEEKDAY(B48)=3,"(火)",IF(WEEKDAY(B48)=4,"(水)",IF(WEEKDAY(B48)=5,"(木)",IF(WEEKDAY(B48)=6,"(金)","(土)")))))))</f>
        <v>(日)</v>
      </c>
      <c r="D48" s="603" t="s">
        <v>566</v>
      </c>
      <c r="E48" s="603" t="s">
        <v>592</v>
      </c>
      <c r="F48" s="768">
        <v>5</v>
      </c>
      <c r="G48" s="1480">
        <v>0</v>
      </c>
      <c r="H48" s="769">
        <v>20</v>
      </c>
      <c r="I48" s="769">
        <v>21</v>
      </c>
      <c r="J48" s="770">
        <v>0.29166666666666669</v>
      </c>
      <c r="K48" s="768">
        <v>45.5</v>
      </c>
      <c r="L48" s="925">
        <v>50.7</v>
      </c>
      <c r="M48" s="1034">
        <v>8.89</v>
      </c>
      <c r="N48" s="776" t="s">
        <v>35</v>
      </c>
      <c r="O48" s="773">
        <v>27.2</v>
      </c>
      <c r="P48" s="774">
        <v>74</v>
      </c>
      <c r="Q48" s="769">
        <v>26.3</v>
      </c>
      <c r="R48" s="774">
        <v>26.5</v>
      </c>
      <c r="S48" s="774">
        <v>96</v>
      </c>
      <c r="T48" s="774">
        <v>62</v>
      </c>
      <c r="U48" s="774">
        <v>34</v>
      </c>
      <c r="V48" s="775" t="s">
        <v>35</v>
      </c>
      <c r="W48" s="1177" t="s">
        <v>35</v>
      </c>
      <c r="X48" s="771" t="s">
        <v>35</v>
      </c>
      <c r="Y48" s="771" t="s">
        <v>35</v>
      </c>
      <c r="Z48" s="771" t="s">
        <v>35</v>
      </c>
      <c r="AA48" s="884" t="s">
        <v>35</v>
      </c>
      <c r="AB48" s="768" t="s">
        <v>35</v>
      </c>
      <c r="AC48" s="769" t="s">
        <v>35</v>
      </c>
      <c r="AD48" s="830" t="s">
        <v>35</v>
      </c>
      <c r="AE48" s="769" t="s">
        <v>35</v>
      </c>
      <c r="AF48" s="1034" t="s">
        <v>35</v>
      </c>
      <c r="AG48" s="768" t="s">
        <v>35</v>
      </c>
      <c r="AH48" s="768" t="s">
        <v>35</v>
      </c>
      <c r="AI48" s="884" t="s">
        <v>35</v>
      </c>
      <c r="AJ48" s="906" t="s">
        <v>35</v>
      </c>
      <c r="AK48" s="906" t="s">
        <v>35</v>
      </c>
    </row>
    <row r="49" spans="1:37" ht="13.5" customHeight="1" x14ac:dyDescent="0.15">
      <c r="A49" s="1801"/>
      <c r="B49" s="881">
        <v>44326</v>
      </c>
      <c r="C49" s="177" t="str">
        <f t="shared" si="4"/>
        <v>(月)</v>
      </c>
      <c r="D49" s="603" t="s">
        <v>566</v>
      </c>
      <c r="E49" s="603" t="s">
        <v>574</v>
      </c>
      <c r="F49" s="768">
        <v>2</v>
      </c>
      <c r="G49" s="1480">
        <v>0</v>
      </c>
      <c r="H49" s="769">
        <v>18</v>
      </c>
      <c r="I49" s="769">
        <v>21</v>
      </c>
      <c r="J49" s="770">
        <v>0.30555555555555552</v>
      </c>
      <c r="K49" s="768">
        <v>42</v>
      </c>
      <c r="L49" s="925">
        <v>42.6</v>
      </c>
      <c r="M49" s="1034">
        <v>9.14</v>
      </c>
      <c r="N49" s="776" t="s">
        <v>35</v>
      </c>
      <c r="O49" s="773">
        <v>23.9</v>
      </c>
      <c r="P49" s="774">
        <v>74</v>
      </c>
      <c r="Q49" s="769">
        <v>27</v>
      </c>
      <c r="R49" s="774">
        <v>27.5</v>
      </c>
      <c r="S49" s="774">
        <v>93</v>
      </c>
      <c r="T49" s="774">
        <v>62</v>
      </c>
      <c r="U49" s="774">
        <v>31</v>
      </c>
      <c r="V49" s="775" t="s">
        <v>35</v>
      </c>
      <c r="W49" s="1177" t="s">
        <v>35</v>
      </c>
      <c r="X49" s="771" t="s">
        <v>35</v>
      </c>
      <c r="Y49" s="771" t="s">
        <v>35</v>
      </c>
      <c r="Z49" s="771" t="s">
        <v>35</v>
      </c>
      <c r="AA49" s="884" t="s">
        <v>35</v>
      </c>
      <c r="AB49" s="768" t="s">
        <v>35</v>
      </c>
      <c r="AC49" s="769" t="s">
        <v>35</v>
      </c>
      <c r="AD49" s="830" t="s">
        <v>35</v>
      </c>
      <c r="AE49" s="769" t="s">
        <v>35</v>
      </c>
      <c r="AF49" s="1034" t="s">
        <v>35</v>
      </c>
      <c r="AG49" s="768" t="s">
        <v>35</v>
      </c>
      <c r="AH49" s="768" t="s">
        <v>35</v>
      </c>
      <c r="AI49" s="884" t="s">
        <v>35</v>
      </c>
      <c r="AJ49" s="906" t="s">
        <v>35</v>
      </c>
      <c r="AK49" s="906" t="s">
        <v>35</v>
      </c>
    </row>
    <row r="50" spans="1:37" ht="13.5" customHeight="1" x14ac:dyDescent="0.15">
      <c r="A50" s="1801"/>
      <c r="B50" s="881">
        <v>44327</v>
      </c>
      <c r="C50" s="177" t="str">
        <f t="shared" si="4"/>
        <v>(火)</v>
      </c>
      <c r="D50" s="603" t="s">
        <v>522</v>
      </c>
      <c r="E50" s="603" t="s">
        <v>567</v>
      </c>
      <c r="F50" s="768">
        <v>5</v>
      </c>
      <c r="G50" s="1480">
        <v>0</v>
      </c>
      <c r="H50" s="769">
        <v>17</v>
      </c>
      <c r="I50" s="769">
        <v>20.5</v>
      </c>
      <c r="J50" s="770">
        <v>0.3125</v>
      </c>
      <c r="K50" s="768">
        <v>48</v>
      </c>
      <c r="L50" s="925">
        <v>48.9</v>
      </c>
      <c r="M50" s="1034">
        <v>9.1999999999999993</v>
      </c>
      <c r="N50" s="776" t="s">
        <v>35</v>
      </c>
      <c r="O50" s="773">
        <v>25.5</v>
      </c>
      <c r="P50" s="774">
        <v>76</v>
      </c>
      <c r="Q50" s="769">
        <v>23.4</v>
      </c>
      <c r="R50" s="774">
        <v>30</v>
      </c>
      <c r="S50" s="774">
        <v>92</v>
      </c>
      <c r="T50" s="774">
        <v>60</v>
      </c>
      <c r="U50" s="774">
        <v>32</v>
      </c>
      <c r="V50" s="775" t="s">
        <v>35</v>
      </c>
      <c r="W50" s="1177" t="s">
        <v>35</v>
      </c>
      <c r="X50" s="771" t="s">
        <v>35</v>
      </c>
      <c r="Y50" s="771" t="s">
        <v>35</v>
      </c>
      <c r="Z50" s="771" t="s">
        <v>35</v>
      </c>
      <c r="AA50" s="884" t="s">
        <v>35</v>
      </c>
      <c r="AB50" s="768" t="s">
        <v>35</v>
      </c>
      <c r="AC50" s="769" t="s">
        <v>35</v>
      </c>
      <c r="AD50" s="830" t="s">
        <v>35</v>
      </c>
      <c r="AE50" s="769" t="s">
        <v>35</v>
      </c>
      <c r="AF50" s="1034" t="s">
        <v>35</v>
      </c>
      <c r="AG50" s="768" t="s">
        <v>35</v>
      </c>
      <c r="AH50" s="768" t="s">
        <v>35</v>
      </c>
      <c r="AI50" s="884" t="s">
        <v>35</v>
      </c>
      <c r="AJ50" s="906" t="s">
        <v>35</v>
      </c>
      <c r="AK50" s="906" t="s">
        <v>35</v>
      </c>
    </row>
    <row r="51" spans="1:37" ht="13.5" customHeight="1" x14ac:dyDescent="0.15">
      <c r="A51" s="1801"/>
      <c r="B51" s="881">
        <v>44328</v>
      </c>
      <c r="C51" s="177" t="str">
        <f t="shared" si="4"/>
        <v>(水)</v>
      </c>
      <c r="D51" s="603" t="s">
        <v>566</v>
      </c>
      <c r="E51" s="603" t="s">
        <v>593</v>
      </c>
      <c r="F51" s="768">
        <v>5</v>
      </c>
      <c r="G51" s="1480">
        <v>0</v>
      </c>
      <c r="H51" s="769">
        <v>18</v>
      </c>
      <c r="I51" s="769">
        <v>19.5</v>
      </c>
      <c r="J51" s="770">
        <v>0.3125</v>
      </c>
      <c r="K51" s="768">
        <v>45.8</v>
      </c>
      <c r="L51" s="925">
        <v>51.2</v>
      </c>
      <c r="M51" s="1034">
        <v>9.17</v>
      </c>
      <c r="N51" s="776" t="s">
        <v>35</v>
      </c>
      <c r="O51" s="773">
        <v>24</v>
      </c>
      <c r="P51" s="774">
        <v>74</v>
      </c>
      <c r="Q51" s="769">
        <v>24.9</v>
      </c>
      <c r="R51" s="774">
        <v>31.3</v>
      </c>
      <c r="S51" s="774">
        <v>105</v>
      </c>
      <c r="T51" s="774">
        <v>67</v>
      </c>
      <c r="U51" s="774">
        <v>38</v>
      </c>
      <c r="V51" s="775" t="s">
        <v>35</v>
      </c>
      <c r="W51" s="1177" t="s">
        <v>35</v>
      </c>
      <c r="X51" s="771" t="s">
        <v>35</v>
      </c>
      <c r="Y51" s="771" t="s">
        <v>35</v>
      </c>
      <c r="Z51" s="771" t="s">
        <v>35</v>
      </c>
      <c r="AA51" s="884" t="s">
        <v>35</v>
      </c>
      <c r="AB51" s="768" t="s">
        <v>35</v>
      </c>
      <c r="AC51" s="769" t="s">
        <v>35</v>
      </c>
      <c r="AD51" s="830" t="s">
        <v>35</v>
      </c>
      <c r="AE51" s="769" t="s">
        <v>35</v>
      </c>
      <c r="AF51" s="1034" t="s">
        <v>35</v>
      </c>
      <c r="AG51" s="768" t="s">
        <v>35</v>
      </c>
      <c r="AH51" s="768" t="s">
        <v>35</v>
      </c>
      <c r="AI51" s="884" t="s">
        <v>35</v>
      </c>
      <c r="AJ51" s="906" t="s">
        <v>35</v>
      </c>
      <c r="AK51" s="906" t="s">
        <v>35</v>
      </c>
    </row>
    <row r="52" spans="1:37" ht="13.5" customHeight="1" x14ac:dyDescent="0.15">
      <c r="A52" s="1801"/>
      <c r="B52" s="881">
        <v>44329</v>
      </c>
      <c r="C52" s="177" t="str">
        <f t="shared" si="4"/>
        <v>(木)</v>
      </c>
      <c r="D52" s="603" t="s">
        <v>579</v>
      </c>
      <c r="E52" s="603" t="s">
        <v>574</v>
      </c>
      <c r="F52" s="768">
        <v>1</v>
      </c>
      <c r="G52" s="1480">
        <v>1.5</v>
      </c>
      <c r="H52" s="769">
        <v>17</v>
      </c>
      <c r="I52" s="769">
        <v>19.5</v>
      </c>
      <c r="J52" s="770">
        <v>0.31944444444444448</v>
      </c>
      <c r="K52" s="768">
        <v>45.4</v>
      </c>
      <c r="L52" s="925">
        <v>48.7</v>
      </c>
      <c r="M52" s="1034">
        <v>9.1999999999999993</v>
      </c>
      <c r="N52" s="776" t="s">
        <v>35</v>
      </c>
      <c r="O52" s="773">
        <v>26.5</v>
      </c>
      <c r="P52" s="774">
        <v>80</v>
      </c>
      <c r="Q52" s="769">
        <v>26.6</v>
      </c>
      <c r="R52" s="774">
        <v>31</v>
      </c>
      <c r="S52" s="774">
        <v>99</v>
      </c>
      <c r="T52" s="774">
        <v>67</v>
      </c>
      <c r="U52" s="774">
        <v>32</v>
      </c>
      <c r="V52" s="775" t="s">
        <v>35</v>
      </c>
      <c r="W52" s="1177" t="s">
        <v>35</v>
      </c>
      <c r="X52" s="771" t="s">
        <v>35</v>
      </c>
      <c r="Y52" s="771" t="s">
        <v>35</v>
      </c>
      <c r="Z52" s="771" t="s">
        <v>35</v>
      </c>
      <c r="AA52" s="884" t="s">
        <v>35</v>
      </c>
      <c r="AB52" s="768" t="s">
        <v>35</v>
      </c>
      <c r="AC52" s="769" t="s">
        <v>35</v>
      </c>
      <c r="AD52" s="830">
        <v>0</v>
      </c>
      <c r="AE52" s="769">
        <v>26</v>
      </c>
      <c r="AF52" s="1034">
        <v>7.1</v>
      </c>
      <c r="AG52" s="768">
        <v>14</v>
      </c>
      <c r="AH52" s="768">
        <v>8.1999999999999993</v>
      </c>
      <c r="AI52" s="884">
        <v>10</v>
      </c>
      <c r="AJ52" s="906">
        <v>1.8</v>
      </c>
      <c r="AK52" s="906">
        <v>0.22</v>
      </c>
    </row>
    <row r="53" spans="1:37" ht="13.5" customHeight="1" x14ac:dyDescent="0.15">
      <c r="A53" s="1801"/>
      <c r="B53" s="881">
        <v>44330</v>
      </c>
      <c r="C53" s="177" t="str">
        <f t="shared" si="4"/>
        <v>(金)</v>
      </c>
      <c r="D53" s="603" t="s">
        <v>566</v>
      </c>
      <c r="E53" s="603" t="s">
        <v>574</v>
      </c>
      <c r="F53" s="768">
        <v>1</v>
      </c>
      <c r="G53" s="1480">
        <v>0</v>
      </c>
      <c r="H53" s="769">
        <v>21</v>
      </c>
      <c r="I53" s="769">
        <v>21.5</v>
      </c>
      <c r="J53" s="770">
        <v>0.30555555555555552</v>
      </c>
      <c r="K53" s="768">
        <v>39</v>
      </c>
      <c r="L53" s="925">
        <v>42.7</v>
      </c>
      <c r="M53" s="1034">
        <v>9.25</v>
      </c>
      <c r="N53" s="776" t="s">
        <v>35</v>
      </c>
      <c r="O53" s="773">
        <v>23.8</v>
      </c>
      <c r="P53" s="774">
        <v>79</v>
      </c>
      <c r="Q53" s="769">
        <v>27.7</v>
      </c>
      <c r="R53" s="774">
        <v>29.2</v>
      </c>
      <c r="S53" s="774">
        <v>93</v>
      </c>
      <c r="T53" s="774">
        <v>65</v>
      </c>
      <c r="U53" s="774">
        <v>28</v>
      </c>
      <c r="V53" s="775" t="s">
        <v>35</v>
      </c>
      <c r="W53" s="1177" t="s">
        <v>35</v>
      </c>
      <c r="X53" s="771" t="s">
        <v>35</v>
      </c>
      <c r="Y53" s="771" t="s">
        <v>35</v>
      </c>
      <c r="Z53" s="771" t="s">
        <v>35</v>
      </c>
      <c r="AA53" s="884" t="s">
        <v>35</v>
      </c>
      <c r="AB53" s="768" t="s">
        <v>35</v>
      </c>
      <c r="AC53" s="769" t="s">
        <v>35</v>
      </c>
      <c r="AD53" s="830" t="s">
        <v>35</v>
      </c>
      <c r="AE53" s="769" t="s">
        <v>35</v>
      </c>
      <c r="AF53" s="1034" t="s">
        <v>35</v>
      </c>
      <c r="AG53" s="768" t="s">
        <v>35</v>
      </c>
      <c r="AH53" s="768" t="s">
        <v>35</v>
      </c>
      <c r="AI53" s="884" t="s">
        <v>35</v>
      </c>
      <c r="AJ53" s="906" t="s">
        <v>35</v>
      </c>
      <c r="AK53" s="906" t="s">
        <v>35</v>
      </c>
    </row>
    <row r="54" spans="1:37" ht="13.5" customHeight="1" x14ac:dyDescent="0.15">
      <c r="A54" s="1801"/>
      <c r="B54" s="881">
        <v>44331</v>
      </c>
      <c r="C54" s="177" t="str">
        <f t="shared" si="4"/>
        <v>(土)</v>
      </c>
      <c r="D54" s="603" t="s">
        <v>566</v>
      </c>
      <c r="E54" s="603" t="s">
        <v>567</v>
      </c>
      <c r="F54" s="768">
        <v>2</v>
      </c>
      <c r="G54" s="1480">
        <v>0</v>
      </c>
      <c r="H54" s="769">
        <v>22</v>
      </c>
      <c r="I54" s="769">
        <v>23</v>
      </c>
      <c r="J54" s="770">
        <v>0.31944444444444448</v>
      </c>
      <c r="K54" s="768">
        <v>38.1</v>
      </c>
      <c r="L54" s="925">
        <v>38.299999999999997</v>
      </c>
      <c r="M54" s="1034">
        <v>9.42</v>
      </c>
      <c r="N54" s="776" t="s">
        <v>35</v>
      </c>
      <c r="O54" s="773">
        <v>26.1</v>
      </c>
      <c r="P54" s="774">
        <v>76</v>
      </c>
      <c r="Q54" s="769">
        <v>20.6</v>
      </c>
      <c r="R54" s="774">
        <v>29.4</v>
      </c>
      <c r="S54" s="774">
        <v>96</v>
      </c>
      <c r="T54" s="774">
        <v>61</v>
      </c>
      <c r="U54" s="774">
        <v>35</v>
      </c>
      <c r="V54" s="775" t="s">
        <v>35</v>
      </c>
      <c r="W54" s="1177" t="s">
        <v>35</v>
      </c>
      <c r="X54" s="771" t="s">
        <v>35</v>
      </c>
      <c r="Y54" s="771" t="s">
        <v>35</v>
      </c>
      <c r="Z54" s="771" t="s">
        <v>35</v>
      </c>
      <c r="AA54" s="884" t="s">
        <v>35</v>
      </c>
      <c r="AB54" s="768" t="s">
        <v>35</v>
      </c>
      <c r="AC54" s="769" t="s">
        <v>35</v>
      </c>
      <c r="AD54" s="830" t="s">
        <v>35</v>
      </c>
      <c r="AE54" s="769" t="s">
        <v>35</v>
      </c>
      <c r="AF54" s="1034" t="s">
        <v>35</v>
      </c>
      <c r="AG54" s="768" t="s">
        <v>35</v>
      </c>
      <c r="AH54" s="768" t="s">
        <v>35</v>
      </c>
      <c r="AI54" s="884" t="s">
        <v>35</v>
      </c>
      <c r="AJ54" s="906" t="s">
        <v>35</v>
      </c>
      <c r="AK54" s="906" t="s">
        <v>35</v>
      </c>
    </row>
    <row r="55" spans="1:37" ht="13.5" customHeight="1" x14ac:dyDescent="0.15">
      <c r="A55" s="1801"/>
      <c r="B55" s="881">
        <v>44332</v>
      </c>
      <c r="C55" s="177" t="str">
        <f t="shared" si="4"/>
        <v>(日)</v>
      </c>
      <c r="D55" s="603" t="s">
        <v>594</v>
      </c>
      <c r="E55" s="603" t="s">
        <v>578</v>
      </c>
      <c r="F55" s="768">
        <v>5</v>
      </c>
      <c r="G55" s="1480">
        <v>0.1</v>
      </c>
      <c r="H55" s="769">
        <v>22</v>
      </c>
      <c r="I55" s="769">
        <v>22</v>
      </c>
      <c r="J55" s="770">
        <v>0.31944444444444448</v>
      </c>
      <c r="K55" s="768">
        <v>44.8</v>
      </c>
      <c r="L55" s="925">
        <v>46.9</v>
      </c>
      <c r="M55" s="1034">
        <v>9.0299999999999994</v>
      </c>
      <c r="N55" s="776" t="s">
        <v>35</v>
      </c>
      <c r="O55" s="773">
        <v>25.2</v>
      </c>
      <c r="P55" s="774">
        <v>82</v>
      </c>
      <c r="Q55" s="769">
        <v>27.7</v>
      </c>
      <c r="R55" s="774">
        <v>28.4</v>
      </c>
      <c r="S55" s="774">
        <v>97</v>
      </c>
      <c r="T55" s="774">
        <v>63</v>
      </c>
      <c r="U55" s="774">
        <v>34</v>
      </c>
      <c r="V55" s="775" t="s">
        <v>35</v>
      </c>
      <c r="W55" s="1177" t="s">
        <v>35</v>
      </c>
      <c r="X55" s="771" t="s">
        <v>35</v>
      </c>
      <c r="Y55" s="771" t="s">
        <v>35</v>
      </c>
      <c r="Z55" s="771" t="s">
        <v>35</v>
      </c>
      <c r="AA55" s="884" t="s">
        <v>35</v>
      </c>
      <c r="AB55" s="768" t="s">
        <v>35</v>
      </c>
      <c r="AC55" s="769" t="s">
        <v>35</v>
      </c>
      <c r="AD55" s="830" t="s">
        <v>35</v>
      </c>
      <c r="AE55" s="769" t="s">
        <v>35</v>
      </c>
      <c r="AF55" s="1034" t="s">
        <v>35</v>
      </c>
      <c r="AG55" s="768" t="s">
        <v>35</v>
      </c>
      <c r="AH55" s="768" t="s">
        <v>35</v>
      </c>
      <c r="AI55" s="884" t="s">
        <v>35</v>
      </c>
      <c r="AJ55" s="906" t="s">
        <v>35</v>
      </c>
      <c r="AK55" s="906" t="s">
        <v>35</v>
      </c>
    </row>
    <row r="56" spans="1:37" ht="13.5" customHeight="1" x14ac:dyDescent="0.15">
      <c r="A56" s="1801"/>
      <c r="B56" s="881">
        <v>44333</v>
      </c>
      <c r="C56" s="177" t="str">
        <f t="shared" si="4"/>
        <v>(月)</v>
      </c>
      <c r="D56" s="603" t="s">
        <v>579</v>
      </c>
      <c r="E56" s="603" t="s">
        <v>591</v>
      </c>
      <c r="F56" s="768">
        <v>3</v>
      </c>
      <c r="G56" s="1480">
        <v>0.6</v>
      </c>
      <c r="H56" s="769">
        <v>24</v>
      </c>
      <c r="I56" s="769">
        <v>23</v>
      </c>
      <c r="J56" s="770">
        <v>0.3125</v>
      </c>
      <c r="K56" s="768">
        <v>45.7</v>
      </c>
      <c r="L56" s="925">
        <v>50.9</v>
      </c>
      <c r="M56" s="1034">
        <v>8.91</v>
      </c>
      <c r="N56" s="776" t="s">
        <v>35</v>
      </c>
      <c r="O56" s="773">
        <v>27.9</v>
      </c>
      <c r="P56" s="774">
        <v>79</v>
      </c>
      <c r="Q56" s="769">
        <v>27.3</v>
      </c>
      <c r="R56" s="774">
        <v>28.8</v>
      </c>
      <c r="S56" s="774">
        <v>99</v>
      </c>
      <c r="T56" s="774">
        <v>62</v>
      </c>
      <c r="U56" s="774">
        <v>37</v>
      </c>
      <c r="V56" s="775" t="s">
        <v>35</v>
      </c>
      <c r="W56" s="1177" t="s">
        <v>35</v>
      </c>
      <c r="X56" s="771" t="s">
        <v>35</v>
      </c>
      <c r="Y56" s="771" t="s">
        <v>35</v>
      </c>
      <c r="Z56" s="771" t="s">
        <v>35</v>
      </c>
      <c r="AA56" s="884" t="s">
        <v>35</v>
      </c>
      <c r="AB56" s="768" t="s">
        <v>35</v>
      </c>
      <c r="AC56" s="769" t="s">
        <v>35</v>
      </c>
      <c r="AD56" s="830" t="s">
        <v>35</v>
      </c>
      <c r="AE56" s="769" t="s">
        <v>35</v>
      </c>
      <c r="AF56" s="1034" t="s">
        <v>35</v>
      </c>
      <c r="AG56" s="768" t="s">
        <v>35</v>
      </c>
      <c r="AH56" s="768" t="s">
        <v>35</v>
      </c>
      <c r="AI56" s="884" t="s">
        <v>35</v>
      </c>
      <c r="AJ56" s="906" t="s">
        <v>35</v>
      </c>
      <c r="AK56" s="906" t="s">
        <v>35</v>
      </c>
    </row>
    <row r="57" spans="1:37" ht="13.5" customHeight="1" x14ac:dyDescent="0.15">
      <c r="A57" s="1801"/>
      <c r="B57" s="881">
        <v>44334</v>
      </c>
      <c r="C57" s="177" t="str">
        <f t="shared" si="4"/>
        <v>(火)</v>
      </c>
      <c r="D57" s="603" t="s">
        <v>594</v>
      </c>
      <c r="E57" s="603" t="s">
        <v>567</v>
      </c>
      <c r="F57" s="768">
        <v>3</v>
      </c>
      <c r="G57" s="1480">
        <v>1.6</v>
      </c>
      <c r="H57" s="769">
        <v>22</v>
      </c>
      <c r="I57" s="769">
        <v>22</v>
      </c>
      <c r="J57" s="770">
        <v>0.2986111111111111</v>
      </c>
      <c r="K57" s="768">
        <v>38.799999999999997</v>
      </c>
      <c r="L57" s="925">
        <v>42.8</v>
      </c>
      <c r="M57" s="1034">
        <v>8.49</v>
      </c>
      <c r="N57" s="776" t="s">
        <v>35</v>
      </c>
      <c r="O57" s="773">
        <v>28.9</v>
      </c>
      <c r="P57" s="774">
        <v>80</v>
      </c>
      <c r="Q57" s="769">
        <v>27</v>
      </c>
      <c r="R57" s="774">
        <v>25.6</v>
      </c>
      <c r="S57" s="774">
        <v>102</v>
      </c>
      <c r="T57" s="774">
        <v>66</v>
      </c>
      <c r="U57" s="774">
        <v>36</v>
      </c>
      <c r="V57" s="775" t="s">
        <v>35</v>
      </c>
      <c r="W57" s="1177" t="s">
        <v>35</v>
      </c>
      <c r="X57" s="771" t="s">
        <v>35</v>
      </c>
      <c r="Y57" s="771" t="s">
        <v>35</v>
      </c>
      <c r="Z57" s="771" t="s">
        <v>35</v>
      </c>
      <c r="AA57" s="884" t="s">
        <v>35</v>
      </c>
      <c r="AB57" s="768" t="s">
        <v>35</v>
      </c>
      <c r="AC57" s="769" t="s">
        <v>35</v>
      </c>
      <c r="AD57" s="830" t="s">
        <v>35</v>
      </c>
      <c r="AE57" s="769" t="s">
        <v>35</v>
      </c>
      <c r="AF57" s="1034" t="s">
        <v>35</v>
      </c>
      <c r="AG57" s="768" t="s">
        <v>35</v>
      </c>
      <c r="AH57" s="768" t="s">
        <v>35</v>
      </c>
      <c r="AI57" s="884" t="s">
        <v>35</v>
      </c>
      <c r="AJ57" s="906" t="s">
        <v>35</v>
      </c>
      <c r="AK57" s="906" t="s">
        <v>35</v>
      </c>
    </row>
    <row r="58" spans="1:37" ht="13.5" customHeight="1" x14ac:dyDescent="0.15">
      <c r="A58" s="1801"/>
      <c r="B58" s="881">
        <v>44335</v>
      </c>
      <c r="C58" s="177" t="str">
        <f t="shared" si="4"/>
        <v>(水)</v>
      </c>
      <c r="D58" s="603" t="s">
        <v>579</v>
      </c>
      <c r="E58" s="603" t="s">
        <v>567</v>
      </c>
      <c r="F58" s="768">
        <v>2</v>
      </c>
      <c r="G58" s="1480">
        <v>11</v>
      </c>
      <c r="H58" s="769">
        <v>16</v>
      </c>
      <c r="I58" s="769">
        <v>20</v>
      </c>
      <c r="J58" s="770">
        <v>0.2986111111111111</v>
      </c>
      <c r="K58" s="768">
        <v>52.4</v>
      </c>
      <c r="L58" s="925">
        <v>62.8</v>
      </c>
      <c r="M58" s="1034">
        <v>8.0500000000000007</v>
      </c>
      <c r="N58" s="776" t="s">
        <v>35</v>
      </c>
      <c r="O58" s="773">
        <v>25.2</v>
      </c>
      <c r="P58" s="774">
        <v>80</v>
      </c>
      <c r="Q58" s="769">
        <v>26.3</v>
      </c>
      <c r="R58" s="774">
        <v>29.4</v>
      </c>
      <c r="S58" s="774">
        <v>98</v>
      </c>
      <c r="T58" s="774">
        <v>66</v>
      </c>
      <c r="U58" s="774">
        <v>32</v>
      </c>
      <c r="V58" s="775" t="s">
        <v>35</v>
      </c>
      <c r="W58" s="1177" t="s">
        <v>35</v>
      </c>
      <c r="X58" s="771" t="s">
        <v>35</v>
      </c>
      <c r="Y58" s="771" t="s">
        <v>35</v>
      </c>
      <c r="Z58" s="771" t="s">
        <v>35</v>
      </c>
      <c r="AA58" s="884" t="s">
        <v>35</v>
      </c>
      <c r="AB58" s="768" t="s">
        <v>35</v>
      </c>
      <c r="AC58" s="769" t="s">
        <v>35</v>
      </c>
      <c r="AD58" s="830" t="s">
        <v>35</v>
      </c>
      <c r="AE58" s="769" t="s">
        <v>35</v>
      </c>
      <c r="AF58" s="1034" t="s">
        <v>35</v>
      </c>
      <c r="AG58" s="768" t="s">
        <v>35</v>
      </c>
      <c r="AH58" s="768" t="s">
        <v>35</v>
      </c>
      <c r="AI58" s="884" t="s">
        <v>35</v>
      </c>
      <c r="AJ58" s="906" t="s">
        <v>35</v>
      </c>
      <c r="AK58" s="906" t="s">
        <v>35</v>
      </c>
    </row>
    <row r="59" spans="1:37" ht="13.5" customHeight="1" x14ac:dyDescent="0.15">
      <c r="A59" s="1801"/>
      <c r="B59" s="881">
        <v>44336</v>
      </c>
      <c r="C59" s="177" t="str">
        <f t="shared" si="4"/>
        <v>(木)</v>
      </c>
      <c r="D59" s="603" t="s">
        <v>571</v>
      </c>
      <c r="E59" s="603" t="s">
        <v>570</v>
      </c>
      <c r="F59" s="768">
        <v>1</v>
      </c>
      <c r="G59" s="1480">
        <v>9.1</v>
      </c>
      <c r="H59" s="769">
        <v>18</v>
      </c>
      <c r="I59" s="769">
        <v>20.5</v>
      </c>
      <c r="J59" s="770">
        <v>0.2986111111111111</v>
      </c>
      <c r="K59" s="768">
        <v>44.7</v>
      </c>
      <c r="L59" s="925">
        <v>50.8</v>
      </c>
      <c r="M59" s="1034">
        <v>8.1</v>
      </c>
      <c r="N59" s="776" t="s">
        <v>35</v>
      </c>
      <c r="O59" s="773">
        <v>26.8</v>
      </c>
      <c r="P59" s="774">
        <v>78</v>
      </c>
      <c r="Q59" s="769">
        <v>24.9</v>
      </c>
      <c r="R59" s="774">
        <v>26.9</v>
      </c>
      <c r="S59" s="774">
        <v>98</v>
      </c>
      <c r="T59" s="774">
        <v>66</v>
      </c>
      <c r="U59" s="774">
        <v>32</v>
      </c>
      <c r="V59" s="775" t="s">
        <v>35</v>
      </c>
      <c r="W59" s="1177" t="s">
        <v>35</v>
      </c>
      <c r="X59" s="771" t="s">
        <v>35</v>
      </c>
      <c r="Y59" s="771" t="s">
        <v>35</v>
      </c>
      <c r="Z59" s="771" t="s">
        <v>35</v>
      </c>
      <c r="AA59" s="884" t="s">
        <v>35</v>
      </c>
      <c r="AB59" s="768" t="s">
        <v>35</v>
      </c>
      <c r="AC59" s="769" t="s">
        <v>35</v>
      </c>
      <c r="AD59" s="830" t="s">
        <v>35</v>
      </c>
      <c r="AE59" s="769" t="s">
        <v>35</v>
      </c>
      <c r="AF59" s="1034" t="s">
        <v>35</v>
      </c>
      <c r="AG59" s="768" t="s">
        <v>35</v>
      </c>
      <c r="AH59" s="768" t="s">
        <v>35</v>
      </c>
      <c r="AI59" s="884" t="s">
        <v>35</v>
      </c>
      <c r="AJ59" s="906" t="s">
        <v>35</v>
      </c>
      <c r="AK59" s="906" t="s">
        <v>35</v>
      </c>
    </row>
    <row r="60" spans="1:37" ht="13.5" customHeight="1" x14ac:dyDescent="0.15">
      <c r="A60" s="1801"/>
      <c r="B60" s="881">
        <v>44337</v>
      </c>
      <c r="C60" s="177" t="str">
        <f t="shared" si="4"/>
        <v>(金)</v>
      </c>
      <c r="D60" s="603" t="s">
        <v>594</v>
      </c>
      <c r="E60" s="603" t="s">
        <v>572</v>
      </c>
      <c r="F60" s="768">
        <v>8</v>
      </c>
      <c r="G60" s="1480">
        <v>4</v>
      </c>
      <c r="H60" s="769">
        <v>24</v>
      </c>
      <c r="I60" s="769">
        <v>22.5</v>
      </c>
      <c r="J60" s="770">
        <v>0.3125</v>
      </c>
      <c r="K60" s="768">
        <v>47.7</v>
      </c>
      <c r="L60" s="925">
        <v>56.9</v>
      </c>
      <c r="M60" s="1034">
        <v>8.2200000000000006</v>
      </c>
      <c r="N60" s="776" t="s">
        <v>35</v>
      </c>
      <c r="O60" s="773">
        <v>29</v>
      </c>
      <c r="P60" s="774">
        <v>86</v>
      </c>
      <c r="Q60" s="769">
        <v>26.3</v>
      </c>
      <c r="R60" s="774">
        <v>27.8</v>
      </c>
      <c r="S60" s="774">
        <v>100</v>
      </c>
      <c r="T60" s="774">
        <v>66</v>
      </c>
      <c r="U60" s="774">
        <v>34</v>
      </c>
      <c r="V60" s="775" t="s">
        <v>35</v>
      </c>
      <c r="W60" s="1177" t="s">
        <v>35</v>
      </c>
      <c r="X60" s="771" t="s">
        <v>35</v>
      </c>
      <c r="Y60" s="771" t="s">
        <v>35</v>
      </c>
      <c r="Z60" s="771" t="s">
        <v>35</v>
      </c>
      <c r="AA60" s="884" t="s">
        <v>35</v>
      </c>
      <c r="AB60" s="768" t="s">
        <v>35</v>
      </c>
      <c r="AC60" s="769" t="s">
        <v>35</v>
      </c>
      <c r="AD60" s="830" t="s">
        <v>35</v>
      </c>
      <c r="AE60" s="769" t="s">
        <v>35</v>
      </c>
      <c r="AF60" s="1034" t="s">
        <v>35</v>
      </c>
      <c r="AG60" s="768" t="s">
        <v>35</v>
      </c>
      <c r="AH60" s="768" t="s">
        <v>35</v>
      </c>
      <c r="AI60" s="884" t="s">
        <v>35</v>
      </c>
      <c r="AJ60" s="906" t="s">
        <v>35</v>
      </c>
      <c r="AK60" s="906" t="s">
        <v>35</v>
      </c>
    </row>
    <row r="61" spans="1:37" ht="13.5" customHeight="1" x14ac:dyDescent="0.15">
      <c r="A61" s="1801"/>
      <c r="B61" s="881">
        <v>44338</v>
      </c>
      <c r="C61" s="177" t="str">
        <f t="shared" si="4"/>
        <v>(土)</v>
      </c>
      <c r="D61" s="603" t="s">
        <v>595</v>
      </c>
      <c r="E61" s="603" t="s">
        <v>578</v>
      </c>
      <c r="F61" s="768">
        <v>0</v>
      </c>
      <c r="G61" s="1480">
        <v>1.8</v>
      </c>
      <c r="H61" s="769">
        <v>20</v>
      </c>
      <c r="I61" s="769">
        <v>20</v>
      </c>
      <c r="J61" s="770">
        <v>0.30555555555555552</v>
      </c>
      <c r="K61" s="768">
        <v>44.4</v>
      </c>
      <c r="L61" s="925">
        <v>47.8</v>
      </c>
      <c r="M61" s="1034">
        <v>7.89</v>
      </c>
      <c r="N61" s="776" t="s">
        <v>35</v>
      </c>
      <c r="O61" s="773">
        <v>28.2</v>
      </c>
      <c r="P61" s="774">
        <v>87</v>
      </c>
      <c r="Q61" s="769">
        <v>28.4</v>
      </c>
      <c r="R61" s="774">
        <v>25.6</v>
      </c>
      <c r="S61" s="774">
        <v>103</v>
      </c>
      <c r="T61" s="774">
        <v>68</v>
      </c>
      <c r="U61" s="774">
        <v>35</v>
      </c>
      <c r="V61" s="775" t="s">
        <v>35</v>
      </c>
      <c r="W61" s="1177" t="s">
        <v>35</v>
      </c>
      <c r="X61" s="771" t="s">
        <v>35</v>
      </c>
      <c r="Y61" s="771" t="s">
        <v>35</v>
      </c>
      <c r="Z61" s="771" t="s">
        <v>35</v>
      </c>
      <c r="AA61" s="884" t="s">
        <v>35</v>
      </c>
      <c r="AB61" s="768" t="s">
        <v>35</v>
      </c>
      <c r="AC61" s="769" t="s">
        <v>35</v>
      </c>
      <c r="AD61" s="830" t="s">
        <v>35</v>
      </c>
      <c r="AE61" s="769" t="s">
        <v>35</v>
      </c>
      <c r="AF61" s="1034" t="s">
        <v>35</v>
      </c>
      <c r="AG61" s="768" t="s">
        <v>35</v>
      </c>
      <c r="AH61" s="768" t="s">
        <v>35</v>
      </c>
      <c r="AI61" s="884" t="s">
        <v>35</v>
      </c>
      <c r="AJ61" s="906" t="s">
        <v>35</v>
      </c>
      <c r="AK61" s="906" t="s">
        <v>35</v>
      </c>
    </row>
    <row r="62" spans="1:37" ht="13.5" customHeight="1" x14ac:dyDescent="0.15">
      <c r="A62" s="1801"/>
      <c r="B62" s="881">
        <v>44339</v>
      </c>
      <c r="C62" s="177" t="str">
        <f t="shared" si="4"/>
        <v>(日)</v>
      </c>
      <c r="D62" s="603" t="s">
        <v>596</v>
      </c>
      <c r="E62" s="603" t="s">
        <v>567</v>
      </c>
      <c r="F62" s="768">
        <v>1</v>
      </c>
      <c r="G62" s="1480">
        <v>0</v>
      </c>
      <c r="H62" s="769">
        <v>18</v>
      </c>
      <c r="I62" s="769">
        <v>21</v>
      </c>
      <c r="J62" s="770">
        <v>0.30555555555555552</v>
      </c>
      <c r="K62" s="768">
        <v>37.5</v>
      </c>
      <c r="L62" s="925">
        <v>46.7</v>
      </c>
      <c r="M62" s="1034">
        <v>8.02</v>
      </c>
      <c r="N62" s="776" t="s">
        <v>35</v>
      </c>
      <c r="O62" s="773">
        <v>31.1</v>
      </c>
      <c r="P62" s="774">
        <v>87</v>
      </c>
      <c r="Q62" s="769">
        <v>27</v>
      </c>
      <c r="R62" s="774">
        <v>26.9</v>
      </c>
      <c r="S62" s="774">
        <v>111</v>
      </c>
      <c r="T62" s="774">
        <v>74</v>
      </c>
      <c r="U62" s="774">
        <v>37</v>
      </c>
      <c r="V62" s="775" t="s">
        <v>35</v>
      </c>
      <c r="W62" s="1177" t="s">
        <v>35</v>
      </c>
      <c r="X62" s="771" t="s">
        <v>35</v>
      </c>
      <c r="Y62" s="771" t="s">
        <v>35</v>
      </c>
      <c r="Z62" s="771" t="s">
        <v>35</v>
      </c>
      <c r="AA62" s="884" t="s">
        <v>35</v>
      </c>
      <c r="AB62" s="768" t="s">
        <v>35</v>
      </c>
      <c r="AC62" s="769" t="s">
        <v>35</v>
      </c>
      <c r="AD62" s="830" t="s">
        <v>35</v>
      </c>
      <c r="AE62" s="769" t="s">
        <v>35</v>
      </c>
      <c r="AF62" s="1034" t="s">
        <v>35</v>
      </c>
      <c r="AG62" s="768" t="s">
        <v>35</v>
      </c>
      <c r="AH62" s="768" t="s">
        <v>35</v>
      </c>
      <c r="AI62" s="884" t="s">
        <v>35</v>
      </c>
      <c r="AJ62" s="906" t="s">
        <v>35</v>
      </c>
      <c r="AK62" s="906" t="s">
        <v>35</v>
      </c>
    </row>
    <row r="63" spans="1:37" ht="13.5" customHeight="1" x14ac:dyDescent="0.15">
      <c r="A63" s="1801"/>
      <c r="B63" s="881">
        <v>44340</v>
      </c>
      <c r="C63" s="177" t="str">
        <f t="shared" si="4"/>
        <v>(月)</v>
      </c>
      <c r="D63" s="603" t="s">
        <v>597</v>
      </c>
      <c r="E63" s="603" t="s">
        <v>567</v>
      </c>
      <c r="F63" s="768">
        <v>0</v>
      </c>
      <c r="G63" s="1480">
        <v>0</v>
      </c>
      <c r="H63" s="769">
        <v>18</v>
      </c>
      <c r="I63" s="769">
        <v>22.5</v>
      </c>
      <c r="J63" s="770">
        <v>0.30555555555555552</v>
      </c>
      <c r="K63" s="768">
        <v>35.4</v>
      </c>
      <c r="L63" s="925">
        <v>40.700000000000003</v>
      </c>
      <c r="M63" s="1034">
        <v>8.73</v>
      </c>
      <c r="N63" s="776" t="s">
        <v>35</v>
      </c>
      <c r="O63" s="773">
        <v>28.7</v>
      </c>
      <c r="P63" s="774">
        <v>88</v>
      </c>
      <c r="Q63" s="769">
        <v>27.7</v>
      </c>
      <c r="R63" s="774">
        <v>23.7</v>
      </c>
      <c r="S63" s="774">
        <v>106</v>
      </c>
      <c r="T63" s="774">
        <v>72</v>
      </c>
      <c r="U63" s="774">
        <v>34</v>
      </c>
      <c r="V63" s="775">
        <v>0.8</v>
      </c>
      <c r="W63" s="1177">
        <v>0</v>
      </c>
      <c r="X63" s="771">
        <v>280</v>
      </c>
      <c r="Y63" s="771">
        <v>236</v>
      </c>
      <c r="Z63" s="771">
        <v>42</v>
      </c>
      <c r="AA63" s="884">
        <v>1.19</v>
      </c>
      <c r="AB63" s="768">
        <v>0.66</v>
      </c>
      <c r="AC63" s="769">
        <v>10</v>
      </c>
      <c r="AD63" s="830" t="s">
        <v>35</v>
      </c>
      <c r="AE63" s="769" t="s">
        <v>35</v>
      </c>
      <c r="AF63" s="1034" t="s">
        <v>35</v>
      </c>
      <c r="AG63" s="768" t="s">
        <v>35</v>
      </c>
      <c r="AH63" s="768" t="s">
        <v>35</v>
      </c>
      <c r="AI63" s="884" t="s">
        <v>35</v>
      </c>
      <c r="AJ63" s="906" t="s">
        <v>35</v>
      </c>
      <c r="AK63" s="906" t="s">
        <v>35</v>
      </c>
    </row>
    <row r="64" spans="1:37" ht="13.5" customHeight="1" x14ac:dyDescent="0.15">
      <c r="A64" s="1801"/>
      <c r="B64" s="881">
        <v>44341</v>
      </c>
      <c r="C64" s="177" t="str">
        <f t="shared" si="4"/>
        <v>(火)</v>
      </c>
      <c r="D64" s="603" t="s">
        <v>566</v>
      </c>
      <c r="E64" s="603" t="s">
        <v>574</v>
      </c>
      <c r="F64" s="768">
        <v>4</v>
      </c>
      <c r="G64" s="1480">
        <v>0</v>
      </c>
      <c r="H64" s="769">
        <v>24</v>
      </c>
      <c r="I64" s="769">
        <v>23</v>
      </c>
      <c r="J64" s="770">
        <v>0.3125</v>
      </c>
      <c r="K64" s="768">
        <v>28.8</v>
      </c>
      <c r="L64" s="925">
        <v>39</v>
      </c>
      <c r="M64" s="1034">
        <v>9.18</v>
      </c>
      <c r="N64" s="776" t="s">
        <v>35</v>
      </c>
      <c r="O64" s="773">
        <v>26.8</v>
      </c>
      <c r="P64" s="774">
        <v>84</v>
      </c>
      <c r="Q64" s="769">
        <v>28.8</v>
      </c>
      <c r="R64" s="774">
        <v>25.1</v>
      </c>
      <c r="S64" s="774">
        <v>106</v>
      </c>
      <c r="T64" s="774">
        <v>69</v>
      </c>
      <c r="U64" s="774">
        <v>37</v>
      </c>
      <c r="V64" s="775" t="s">
        <v>35</v>
      </c>
      <c r="W64" s="1177" t="s">
        <v>35</v>
      </c>
      <c r="X64" s="771" t="s">
        <v>35</v>
      </c>
      <c r="Y64" s="771" t="s">
        <v>35</v>
      </c>
      <c r="Z64" s="771" t="s">
        <v>35</v>
      </c>
      <c r="AA64" s="884" t="s">
        <v>35</v>
      </c>
      <c r="AB64" s="768" t="s">
        <v>35</v>
      </c>
      <c r="AC64" s="769" t="s">
        <v>35</v>
      </c>
      <c r="AD64" s="830" t="s">
        <v>35</v>
      </c>
      <c r="AE64" s="769" t="s">
        <v>35</v>
      </c>
      <c r="AF64" s="1034" t="s">
        <v>35</v>
      </c>
      <c r="AG64" s="768" t="s">
        <v>35</v>
      </c>
      <c r="AH64" s="768" t="s">
        <v>35</v>
      </c>
      <c r="AI64" s="884" t="s">
        <v>35</v>
      </c>
      <c r="AJ64" s="906" t="s">
        <v>35</v>
      </c>
      <c r="AK64" s="906" t="s">
        <v>35</v>
      </c>
    </row>
    <row r="65" spans="1:37" ht="13.5" customHeight="1" x14ac:dyDescent="0.15">
      <c r="A65" s="1801"/>
      <c r="B65" s="881">
        <v>44342</v>
      </c>
      <c r="C65" s="177" t="str">
        <f t="shared" si="4"/>
        <v>(水)</v>
      </c>
      <c r="D65" s="603" t="s">
        <v>566</v>
      </c>
      <c r="E65" s="603" t="s">
        <v>598</v>
      </c>
      <c r="F65" s="768">
        <v>0</v>
      </c>
      <c r="G65" s="1480">
        <v>0</v>
      </c>
      <c r="H65" s="769">
        <v>19</v>
      </c>
      <c r="I65" s="769">
        <v>23.5</v>
      </c>
      <c r="J65" s="770">
        <v>0.2986111111111111</v>
      </c>
      <c r="K65" s="768">
        <v>41</v>
      </c>
      <c r="L65" s="925">
        <v>50.1</v>
      </c>
      <c r="M65" s="1034">
        <v>8.93</v>
      </c>
      <c r="N65" s="776" t="s">
        <v>35</v>
      </c>
      <c r="O65" s="773">
        <v>27.3</v>
      </c>
      <c r="P65" s="774">
        <v>83</v>
      </c>
      <c r="Q65" s="769">
        <v>29.1</v>
      </c>
      <c r="R65" s="774">
        <v>29.1</v>
      </c>
      <c r="S65" s="774">
        <v>105</v>
      </c>
      <c r="T65" s="774">
        <v>67</v>
      </c>
      <c r="U65" s="774">
        <v>38</v>
      </c>
      <c r="V65" s="775" t="s">
        <v>35</v>
      </c>
      <c r="W65" s="1177" t="s">
        <v>35</v>
      </c>
      <c r="X65" s="771" t="s">
        <v>35</v>
      </c>
      <c r="Y65" s="771" t="s">
        <v>35</v>
      </c>
      <c r="Z65" s="771" t="s">
        <v>35</v>
      </c>
      <c r="AA65" s="884" t="s">
        <v>35</v>
      </c>
      <c r="AB65" s="768" t="s">
        <v>35</v>
      </c>
      <c r="AC65" s="769" t="s">
        <v>35</v>
      </c>
      <c r="AD65" s="830" t="s">
        <v>35</v>
      </c>
      <c r="AE65" s="769" t="s">
        <v>35</v>
      </c>
      <c r="AF65" s="1034" t="s">
        <v>35</v>
      </c>
      <c r="AG65" s="768" t="s">
        <v>35</v>
      </c>
      <c r="AH65" s="768" t="s">
        <v>35</v>
      </c>
      <c r="AI65" s="884" t="s">
        <v>35</v>
      </c>
      <c r="AJ65" s="906" t="s">
        <v>35</v>
      </c>
      <c r="AK65" s="906" t="s">
        <v>35</v>
      </c>
    </row>
    <row r="66" spans="1:37" ht="13.5" customHeight="1" x14ac:dyDescent="0.15">
      <c r="A66" s="1801"/>
      <c r="B66" s="881">
        <v>44343</v>
      </c>
      <c r="C66" s="177" t="str">
        <f t="shared" si="4"/>
        <v>(木)</v>
      </c>
      <c r="D66" s="603" t="s">
        <v>579</v>
      </c>
      <c r="E66" s="603" t="s">
        <v>592</v>
      </c>
      <c r="F66" s="768">
        <v>1</v>
      </c>
      <c r="G66" s="1480">
        <v>28</v>
      </c>
      <c r="H66" s="769">
        <v>18</v>
      </c>
      <c r="I66" s="769">
        <v>21</v>
      </c>
      <c r="J66" s="770">
        <v>0.2986111111111111</v>
      </c>
      <c r="K66" s="768">
        <v>33.4</v>
      </c>
      <c r="L66" s="925">
        <v>42.5</v>
      </c>
      <c r="M66" s="1034">
        <v>8.9</v>
      </c>
      <c r="N66" s="776" t="s">
        <v>35</v>
      </c>
      <c r="O66" s="773">
        <v>30.2</v>
      </c>
      <c r="P66" s="774">
        <v>82</v>
      </c>
      <c r="Q66" s="769">
        <v>27</v>
      </c>
      <c r="R66" s="774">
        <v>24.6</v>
      </c>
      <c r="S66" s="774">
        <v>104</v>
      </c>
      <c r="T66" s="774">
        <v>66</v>
      </c>
      <c r="U66" s="774">
        <v>38</v>
      </c>
      <c r="V66" s="775" t="s">
        <v>35</v>
      </c>
      <c r="W66" s="1177" t="s">
        <v>35</v>
      </c>
      <c r="X66" s="771" t="s">
        <v>35</v>
      </c>
      <c r="Y66" s="771" t="s">
        <v>35</v>
      </c>
      <c r="Z66" s="771" t="s">
        <v>35</v>
      </c>
      <c r="AA66" s="884" t="s">
        <v>35</v>
      </c>
      <c r="AB66" s="768" t="s">
        <v>35</v>
      </c>
      <c r="AC66" s="769" t="s">
        <v>35</v>
      </c>
      <c r="AD66" s="830" t="s">
        <v>35</v>
      </c>
      <c r="AE66" s="769" t="s">
        <v>35</v>
      </c>
      <c r="AF66" s="1034" t="s">
        <v>35</v>
      </c>
      <c r="AG66" s="768" t="s">
        <v>35</v>
      </c>
      <c r="AH66" s="768" t="s">
        <v>35</v>
      </c>
      <c r="AI66" s="884" t="s">
        <v>35</v>
      </c>
      <c r="AJ66" s="906" t="s">
        <v>35</v>
      </c>
      <c r="AK66" s="906" t="s">
        <v>35</v>
      </c>
    </row>
    <row r="67" spans="1:37" ht="13.5" customHeight="1" x14ac:dyDescent="0.15">
      <c r="A67" s="1801"/>
      <c r="B67" s="881">
        <v>44344</v>
      </c>
      <c r="C67" s="885" t="str">
        <f t="shared" si="4"/>
        <v>(金)</v>
      </c>
      <c r="D67" s="603" t="s">
        <v>566</v>
      </c>
      <c r="E67" s="603" t="s">
        <v>575</v>
      </c>
      <c r="F67" s="768">
        <v>1</v>
      </c>
      <c r="G67" s="1480">
        <v>0</v>
      </c>
      <c r="H67" s="769">
        <v>21</v>
      </c>
      <c r="I67" s="769">
        <v>22</v>
      </c>
      <c r="J67" s="770">
        <v>0.3125</v>
      </c>
      <c r="K67" s="768">
        <v>26.7</v>
      </c>
      <c r="L67" s="925">
        <v>43.8</v>
      </c>
      <c r="M67" s="1034">
        <v>8.5399999999999991</v>
      </c>
      <c r="N67" s="776" t="s">
        <v>35</v>
      </c>
      <c r="O67" s="773">
        <v>23.9</v>
      </c>
      <c r="P67" s="774">
        <v>84</v>
      </c>
      <c r="Q67" s="769">
        <v>24.9</v>
      </c>
      <c r="R67" s="774">
        <v>24.3</v>
      </c>
      <c r="S67" s="774">
        <v>92</v>
      </c>
      <c r="T67" s="774">
        <v>62</v>
      </c>
      <c r="U67" s="774">
        <v>30</v>
      </c>
      <c r="V67" s="775" t="s">
        <v>35</v>
      </c>
      <c r="W67" s="1177" t="s">
        <v>35</v>
      </c>
      <c r="X67" s="771" t="s">
        <v>35</v>
      </c>
      <c r="Y67" s="771" t="s">
        <v>35</v>
      </c>
      <c r="Z67" s="771" t="s">
        <v>35</v>
      </c>
      <c r="AA67" s="884" t="s">
        <v>35</v>
      </c>
      <c r="AB67" s="768" t="s">
        <v>35</v>
      </c>
      <c r="AC67" s="769" t="s">
        <v>35</v>
      </c>
      <c r="AD67" s="830" t="s">
        <v>35</v>
      </c>
      <c r="AE67" s="769" t="s">
        <v>35</v>
      </c>
      <c r="AF67" s="1034" t="s">
        <v>35</v>
      </c>
      <c r="AG67" s="768" t="s">
        <v>35</v>
      </c>
      <c r="AH67" s="768" t="s">
        <v>35</v>
      </c>
      <c r="AI67" s="884" t="s">
        <v>35</v>
      </c>
      <c r="AJ67" s="906" t="s">
        <v>35</v>
      </c>
      <c r="AK67" s="906" t="s">
        <v>35</v>
      </c>
    </row>
    <row r="68" spans="1:37" ht="13.5" customHeight="1" x14ac:dyDescent="0.15">
      <c r="A68" s="1801"/>
      <c r="B68" s="881">
        <v>44345</v>
      </c>
      <c r="C68" s="885" t="str">
        <f t="shared" si="4"/>
        <v>(土)</v>
      </c>
      <c r="D68" s="603" t="s">
        <v>596</v>
      </c>
      <c r="E68" s="603" t="s">
        <v>592</v>
      </c>
      <c r="F68" s="768">
        <v>5</v>
      </c>
      <c r="G68" s="1480">
        <v>0</v>
      </c>
      <c r="H68" s="769">
        <v>22</v>
      </c>
      <c r="I68" s="769">
        <v>21</v>
      </c>
      <c r="J68" s="770">
        <v>0.3125</v>
      </c>
      <c r="K68" s="768">
        <v>31.9</v>
      </c>
      <c r="L68" s="925">
        <v>44.5</v>
      </c>
      <c r="M68" s="1034">
        <v>8.25</v>
      </c>
      <c r="N68" s="776" t="s">
        <v>35</v>
      </c>
      <c r="O68" s="773">
        <v>29.9</v>
      </c>
      <c r="P68" s="774">
        <v>82</v>
      </c>
      <c r="Q68" s="769">
        <v>24.9</v>
      </c>
      <c r="R68" s="774">
        <v>25.6</v>
      </c>
      <c r="S68" s="774">
        <v>104</v>
      </c>
      <c r="T68" s="774">
        <v>66</v>
      </c>
      <c r="U68" s="774">
        <v>38</v>
      </c>
      <c r="V68" s="775" t="s">
        <v>35</v>
      </c>
      <c r="W68" s="1177" t="s">
        <v>35</v>
      </c>
      <c r="X68" s="771" t="s">
        <v>35</v>
      </c>
      <c r="Y68" s="771" t="s">
        <v>35</v>
      </c>
      <c r="Z68" s="771" t="s">
        <v>35</v>
      </c>
      <c r="AA68" s="884" t="s">
        <v>35</v>
      </c>
      <c r="AB68" s="768" t="s">
        <v>35</v>
      </c>
      <c r="AC68" s="769" t="s">
        <v>35</v>
      </c>
      <c r="AD68" s="830" t="s">
        <v>35</v>
      </c>
      <c r="AE68" s="769" t="s">
        <v>35</v>
      </c>
      <c r="AF68" s="1034" t="s">
        <v>35</v>
      </c>
      <c r="AG68" s="768" t="s">
        <v>35</v>
      </c>
      <c r="AH68" s="768" t="s">
        <v>35</v>
      </c>
      <c r="AI68" s="884" t="s">
        <v>35</v>
      </c>
      <c r="AJ68" s="906" t="s">
        <v>35</v>
      </c>
      <c r="AK68" s="906" t="s">
        <v>35</v>
      </c>
    </row>
    <row r="69" spans="1:37" ht="13.5" customHeight="1" x14ac:dyDescent="0.15">
      <c r="A69" s="1801"/>
      <c r="B69" s="881">
        <v>44346</v>
      </c>
      <c r="C69" s="885" t="str">
        <f t="shared" si="4"/>
        <v>(日)</v>
      </c>
      <c r="D69" s="603" t="s">
        <v>599</v>
      </c>
      <c r="E69" s="603" t="s">
        <v>570</v>
      </c>
      <c r="F69" s="768">
        <v>2</v>
      </c>
      <c r="G69" s="1480">
        <v>0.1</v>
      </c>
      <c r="H69" s="769">
        <v>22</v>
      </c>
      <c r="I69" s="769">
        <v>23</v>
      </c>
      <c r="J69" s="770">
        <v>0.3125</v>
      </c>
      <c r="K69" s="768">
        <v>25.4</v>
      </c>
      <c r="L69" s="925">
        <v>35.4</v>
      </c>
      <c r="M69" s="1034">
        <v>8.6999999999999993</v>
      </c>
      <c r="N69" s="776" t="s">
        <v>35</v>
      </c>
      <c r="O69" s="773">
        <v>27.8</v>
      </c>
      <c r="P69" s="774">
        <v>88</v>
      </c>
      <c r="Q69" s="769">
        <v>24.9</v>
      </c>
      <c r="R69" s="774">
        <v>23.1</v>
      </c>
      <c r="S69" s="774">
        <v>100</v>
      </c>
      <c r="T69" s="774">
        <v>66</v>
      </c>
      <c r="U69" s="774">
        <v>34</v>
      </c>
      <c r="V69" s="775" t="s">
        <v>35</v>
      </c>
      <c r="W69" s="1177" t="s">
        <v>35</v>
      </c>
      <c r="X69" s="771" t="s">
        <v>35</v>
      </c>
      <c r="Y69" s="771" t="s">
        <v>35</v>
      </c>
      <c r="Z69" s="771" t="s">
        <v>35</v>
      </c>
      <c r="AA69" s="884" t="s">
        <v>35</v>
      </c>
      <c r="AB69" s="768" t="s">
        <v>35</v>
      </c>
      <c r="AC69" s="769" t="s">
        <v>35</v>
      </c>
      <c r="AD69" s="830" t="s">
        <v>35</v>
      </c>
      <c r="AE69" s="769" t="s">
        <v>35</v>
      </c>
      <c r="AF69" s="1034" t="s">
        <v>35</v>
      </c>
      <c r="AG69" s="768" t="s">
        <v>35</v>
      </c>
      <c r="AH69" s="768" t="s">
        <v>35</v>
      </c>
      <c r="AI69" s="884" t="s">
        <v>35</v>
      </c>
      <c r="AJ69" s="906" t="s">
        <v>35</v>
      </c>
      <c r="AK69" s="906" t="s">
        <v>35</v>
      </c>
    </row>
    <row r="70" spans="1:37" ht="13.5" customHeight="1" x14ac:dyDescent="0.15">
      <c r="A70" s="1801"/>
      <c r="B70" s="881">
        <v>44347</v>
      </c>
      <c r="C70" s="886" t="str">
        <f>IF(B70="","",IF(WEEKDAY(B70)=1,"(日)",IF(WEEKDAY(B70)=2,"(月)",IF(WEEKDAY(B70)=3,"(火)",IF(WEEKDAY(B70)=4,"(水)",IF(WEEKDAY(B70)=5,"(木)",IF(WEEKDAY(B70)=6,"(金)","(土)")))))))</f>
        <v>(月)</v>
      </c>
      <c r="D70" s="604" t="s">
        <v>576</v>
      </c>
      <c r="E70" s="604" t="s">
        <v>567</v>
      </c>
      <c r="F70" s="779">
        <v>2</v>
      </c>
      <c r="G70" s="1481">
        <v>6.6</v>
      </c>
      <c r="H70" s="780">
        <v>20</v>
      </c>
      <c r="I70" s="780">
        <v>23</v>
      </c>
      <c r="J70" s="781">
        <v>0.3125</v>
      </c>
      <c r="K70" s="779">
        <v>42.1</v>
      </c>
      <c r="L70" s="929">
        <v>43.3</v>
      </c>
      <c r="M70" s="1035">
        <v>8.84</v>
      </c>
      <c r="N70" s="787" t="s">
        <v>35</v>
      </c>
      <c r="O70" s="784">
        <v>26.1</v>
      </c>
      <c r="P70" s="785">
        <v>84</v>
      </c>
      <c r="Q70" s="780">
        <v>26.3</v>
      </c>
      <c r="R70" s="785">
        <v>27.8</v>
      </c>
      <c r="S70" s="785">
        <v>100</v>
      </c>
      <c r="T70" s="785">
        <v>68</v>
      </c>
      <c r="U70" s="785">
        <v>32</v>
      </c>
      <c r="V70" s="786" t="s">
        <v>35</v>
      </c>
      <c r="W70" s="1178" t="s">
        <v>35</v>
      </c>
      <c r="X70" s="782" t="s">
        <v>35</v>
      </c>
      <c r="Y70" s="782" t="s">
        <v>35</v>
      </c>
      <c r="Z70" s="782" t="s">
        <v>35</v>
      </c>
      <c r="AA70" s="887" t="s">
        <v>35</v>
      </c>
      <c r="AB70" s="779" t="s">
        <v>35</v>
      </c>
      <c r="AC70" s="780" t="s">
        <v>35</v>
      </c>
      <c r="AD70" s="831" t="s">
        <v>35</v>
      </c>
      <c r="AE70" s="780" t="s">
        <v>35</v>
      </c>
      <c r="AF70" s="1035" t="s">
        <v>35</v>
      </c>
      <c r="AG70" s="779" t="s">
        <v>35</v>
      </c>
      <c r="AH70" s="779" t="s">
        <v>35</v>
      </c>
      <c r="AI70" s="887" t="s">
        <v>35</v>
      </c>
      <c r="AJ70" s="907" t="s">
        <v>35</v>
      </c>
      <c r="AK70" s="907" t="s">
        <v>35</v>
      </c>
    </row>
    <row r="71" spans="1:37" s="426" customFormat="1" ht="13.5" customHeight="1" x14ac:dyDescent="0.15">
      <c r="A71" s="1801"/>
      <c r="B71" s="1783" t="s">
        <v>388</v>
      </c>
      <c r="C71" s="1783"/>
      <c r="D71" s="862"/>
      <c r="E71" s="863"/>
      <c r="F71" s="864">
        <f>MAX(F40:F70)</f>
        <v>8</v>
      </c>
      <c r="G71" s="1478">
        <f t="shared" ref="G71:AK71" si="5">MAX(G40:G70)</f>
        <v>28</v>
      </c>
      <c r="H71" s="864">
        <f t="shared" si="5"/>
        <v>24</v>
      </c>
      <c r="I71" s="865">
        <f t="shared" si="5"/>
        <v>23.5</v>
      </c>
      <c r="J71" s="866"/>
      <c r="K71" s="864">
        <f t="shared" si="5"/>
        <v>52.4</v>
      </c>
      <c r="L71" s="867">
        <f t="shared" si="5"/>
        <v>62.8</v>
      </c>
      <c r="M71" s="865">
        <f t="shared" si="5"/>
        <v>9.4499999999999993</v>
      </c>
      <c r="N71" s="872"/>
      <c r="O71" s="864">
        <f>MAX(O40:O70)</f>
        <v>31.1</v>
      </c>
      <c r="P71" s="867">
        <f t="shared" si="5"/>
        <v>88</v>
      </c>
      <c r="Q71" s="864">
        <f t="shared" si="5"/>
        <v>29.1</v>
      </c>
      <c r="R71" s="867">
        <f t="shared" si="5"/>
        <v>31.3</v>
      </c>
      <c r="S71" s="867">
        <f t="shared" si="5"/>
        <v>111</v>
      </c>
      <c r="T71" s="867">
        <f t="shared" si="5"/>
        <v>74</v>
      </c>
      <c r="U71" s="867">
        <f t="shared" si="5"/>
        <v>41</v>
      </c>
      <c r="V71" s="903">
        <f t="shared" si="5"/>
        <v>0.8</v>
      </c>
      <c r="W71" s="1179">
        <f t="shared" si="5"/>
        <v>0</v>
      </c>
      <c r="X71" s="869">
        <f t="shared" si="5"/>
        <v>280</v>
      </c>
      <c r="Y71" s="869">
        <f t="shared" si="5"/>
        <v>236</v>
      </c>
      <c r="Z71" s="1115">
        <f t="shared" si="5"/>
        <v>42</v>
      </c>
      <c r="AA71" s="864">
        <f t="shared" si="5"/>
        <v>1.19</v>
      </c>
      <c r="AB71" s="864">
        <f t="shared" si="5"/>
        <v>0.66</v>
      </c>
      <c r="AC71" s="870">
        <f t="shared" si="5"/>
        <v>10</v>
      </c>
      <c r="AD71" s="871">
        <f t="shared" si="5"/>
        <v>0</v>
      </c>
      <c r="AE71" s="1122">
        <f t="shared" si="5"/>
        <v>26</v>
      </c>
      <c r="AF71" s="865">
        <f t="shared" si="5"/>
        <v>7.1</v>
      </c>
      <c r="AG71" s="865">
        <f t="shared" si="5"/>
        <v>14</v>
      </c>
      <c r="AH71" s="865">
        <f t="shared" si="5"/>
        <v>8.1999999999999993</v>
      </c>
      <c r="AI71" s="864">
        <f t="shared" si="5"/>
        <v>10</v>
      </c>
      <c r="AJ71" s="873">
        <f t="shared" si="5"/>
        <v>1.8</v>
      </c>
      <c r="AK71" s="873">
        <f t="shared" si="5"/>
        <v>0.22</v>
      </c>
    </row>
    <row r="72" spans="1:37" s="426" customFormat="1" ht="13.5" customHeight="1" x14ac:dyDescent="0.15">
      <c r="A72" s="1801"/>
      <c r="B72" s="1783" t="s">
        <v>389</v>
      </c>
      <c r="C72" s="1783"/>
      <c r="D72" s="862"/>
      <c r="E72" s="863"/>
      <c r="F72" s="878"/>
      <c r="G72" s="1483"/>
      <c r="H72" s="864">
        <f t="shared" ref="H72:AJ72" si="6">MIN(H40:H70)</f>
        <v>12</v>
      </c>
      <c r="I72" s="865">
        <f t="shared" si="6"/>
        <v>18</v>
      </c>
      <c r="J72" s="866"/>
      <c r="K72" s="864">
        <f t="shared" si="6"/>
        <v>25.4</v>
      </c>
      <c r="L72" s="867">
        <f t="shared" si="6"/>
        <v>35.299999999999997</v>
      </c>
      <c r="M72" s="865">
        <f t="shared" si="6"/>
        <v>7.89</v>
      </c>
      <c r="N72" s="872"/>
      <c r="O72" s="864">
        <f>MIN(O40:O70)</f>
        <v>21.9</v>
      </c>
      <c r="P72" s="867">
        <f t="shared" si="6"/>
        <v>61</v>
      </c>
      <c r="Q72" s="864">
        <f t="shared" si="6"/>
        <v>20.6</v>
      </c>
      <c r="R72" s="867">
        <f t="shared" si="6"/>
        <v>23.1</v>
      </c>
      <c r="S72" s="867">
        <f t="shared" si="6"/>
        <v>87</v>
      </c>
      <c r="T72" s="867">
        <f t="shared" si="6"/>
        <v>56</v>
      </c>
      <c r="U72" s="867">
        <f t="shared" si="6"/>
        <v>28</v>
      </c>
      <c r="V72" s="903">
        <f>MIN(V40:V70)</f>
        <v>0.8</v>
      </c>
      <c r="W72" s="1179">
        <f>MIN(W40:W70)</f>
        <v>0</v>
      </c>
      <c r="X72" s="869">
        <f t="shared" si="6"/>
        <v>280</v>
      </c>
      <c r="Y72" s="869">
        <f t="shared" si="6"/>
        <v>236</v>
      </c>
      <c r="Z72" s="1115">
        <f t="shared" si="6"/>
        <v>42</v>
      </c>
      <c r="AA72" s="864">
        <f t="shared" si="6"/>
        <v>1.19</v>
      </c>
      <c r="AB72" s="864">
        <f t="shared" si="6"/>
        <v>0.66</v>
      </c>
      <c r="AC72" s="870">
        <f t="shared" si="6"/>
        <v>10</v>
      </c>
      <c r="AD72" s="874">
        <f t="shared" si="6"/>
        <v>0</v>
      </c>
      <c r="AE72" s="1122">
        <f t="shared" si="6"/>
        <v>26</v>
      </c>
      <c r="AF72" s="865">
        <f t="shared" si="6"/>
        <v>7.1</v>
      </c>
      <c r="AG72" s="865">
        <f t="shared" si="6"/>
        <v>14</v>
      </c>
      <c r="AH72" s="865">
        <f t="shared" si="6"/>
        <v>8.1999999999999993</v>
      </c>
      <c r="AI72" s="864">
        <f t="shared" si="6"/>
        <v>10</v>
      </c>
      <c r="AJ72" s="873">
        <f t="shared" si="6"/>
        <v>1.8</v>
      </c>
      <c r="AK72" s="873">
        <f t="shared" ref="AK72" si="7">MIN(AK40:AK70)</f>
        <v>0.22</v>
      </c>
    </row>
    <row r="73" spans="1:37" s="426" customFormat="1" ht="13.5" customHeight="1" x14ac:dyDescent="0.15">
      <c r="A73" s="1801"/>
      <c r="B73" s="1783" t="s">
        <v>390</v>
      </c>
      <c r="C73" s="1783"/>
      <c r="D73" s="862"/>
      <c r="E73" s="863"/>
      <c r="F73" s="866"/>
      <c r="G73" s="1483"/>
      <c r="H73" s="864">
        <f t="shared" ref="H73:AJ73" si="8">IF(COUNT(H40:H70)=0,0,AVERAGE(H40:H70))</f>
        <v>19.419354838709676</v>
      </c>
      <c r="I73" s="865">
        <f t="shared" si="8"/>
        <v>20.983870967741936</v>
      </c>
      <c r="J73" s="866"/>
      <c r="K73" s="864">
        <f t="shared" si="8"/>
        <v>40.341935483870976</v>
      </c>
      <c r="L73" s="867">
        <f t="shared" si="8"/>
        <v>44.729032258064507</v>
      </c>
      <c r="M73" s="865">
        <f t="shared" si="8"/>
        <v>8.8548387096774199</v>
      </c>
      <c r="N73" s="866"/>
      <c r="O73" s="864">
        <f>IF(COUNT(O40:O70)=0,0,AVERAGE(O40:O70))</f>
        <v>26.180645161290322</v>
      </c>
      <c r="P73" s="867">
        <f t="shared" si="8"/>
        <v>78.032258064516128</v>
      </c>
      <c r="Q73" s="864">
        <f t="shared" si="8"/>
        <v>26.251612903225801</v>
      </c>
      <c r="R73" s="867">
        <f t="shared" si="8"/>
        <v>27.022580645161291</v>
      </c>
      <c r="S73" s="867">
        <f t="shared" si="8"/>
        <v>98.096774193548384</v>
      </c>
      <c r="T73" s="867">
        <f t="shared" si="8"/>
        <v>63.806451612903224</v>
      </c>
      <c r="U73" s="867">
        <f t="shared" si="8"/>
        <v>34.29032258064516</v>
      </c>
      <c r="V73" s="1113"/>
      <c r="W73" s="1180"/>
      <c r="X73" s="869">
        <f t="shared" si="8"/>
        <v>280</v>
      </c>
      <c r="Y73" s="869">
        <f t="shared" si="8"/>
        <v>236</v>
      </c>
      <c r="Z73" s="1115">
        <f t="shared" si="8"/>
        <v>42</v>
      </c>
      <c r="AA73" s="864">
        <f t="shared" si="8"/>
        <v>1.19</v>
      </c>
      <c r="AB73" s="864">
        <f t="shared" si="8"/>
        <v>0.66</v>
      </c>
      <c r="AC73" s="870">
        <f t="shared" si="8"/>
        <v>10</v>
      </c>
      <c r="AD73" s="874">
        <f t="shared" si="8"/>
        <v>0</v>
      </c>
      <c r="AE73" s="1122">
        <f t="shared" si="8"/>
        <v>26</v>
      </c>
      <c r="AF73" s="865">
        <f t="shared" si="8"/>
        <v>7.1</v>
      </c>
      <c r="AG73" s="865">
        <f t="shared" si="8"/>
        <v>14</v>
      </c>
      <c r="AH73" s="865">
        <f t="shared" si="8"/>
        <v>8.1999999999999993</v>
      </c>
      <c r="AI73" s="864">
        <f t="shared" si="8"/>
        <v>10</v>
      </c>
      <c r="AJ73" s="873">
        <f t="shared" si="8"/>
        <v>1.8</v>
      </c>
      <c r="AK73" s="875"/>
    </row>
    <row r="74" spans="1:37" s="426" customFormat="1" ht="13.5" customHeight="1" x14ac:dyDescent="0.15">
      <c r="A74" s="1801"/>
      <c r="B74" s="1784" t="s">
        <v>391</v>
      </c>
      <c r="C74" s="1800"/>
      <c r="D74" s="888"/>
      <c r="E74" s="876"/>
      <c r="F74" s="877"/>
      <c r="G74" s="1478">
        <f>SUM(G40:G70)</f>
        <v>85.199999999999989</v>
      </c>
      <c r="H74" s="878"/>
      <c r="I74" s="878"/>
      <c r="J74" s="878"/>
      <c r="K74" s="878"/>
      <c r="L74" s="1112"/>
      <c r="M74" s="866"/>
      <c r="N74" s="878"/>
      <c r="O74" s="878"/>
      <c r="P74" s="878"/>
      <c r="Q74" s="878"/>
      <c r="R74" s="878"/>
      <c r="S74" s="878"/>
      <c r="T74" s="878"/>
      <c r="U74" s="878"/>
      <c r="V74" s="1113"/>
      <c r="W74" s="1180"/>
      <c r="X74" s="878"/>
      <c r="Y74" s="878"/>
      <c r="Z74" s="1116"/>
      <c r="AA74" s="878"/>
      <c r="AB74" s="878"/>
      <c r="AC74" s="879"/>
      <c r="AD74" s="880"/>
      <c r="AE74" s="1123"/>
      <c r="AF74" s="866"/>
      <c r="AG74" s="878"/>
      <c r="AH74" s="878"/>
      <c r="AI74" s="878"/>
      <c r="AJ74" s="875"/>
      <c r="AK74" s="875"/>
    </row>
    <row r="75" spans="1:37" ht="13.5" customHeight="1" x14ac:dyDescent="0.15">
      <c r="A75" s="1785" t="s">
        <v>264</v>
      </c>
      <c r="B75" s="889">
        <v>44348</v>
      </c>
      <c r="C75" s="890" t="str">
        <f>IF(B75="","",IF(WEEKDAY(B75)=1,"(日)",IF(WEEKDAY(B75)=2,"(月)",IF(WEEKDAY(B75)=3,"(火)",IF(WEEKDAY(B75)=4,"(水)",IF(WEEKDAY(B75)=5,"(木)",IF(WEEKDAY(B75)=6,"(金)","(土)")))))))</f>
        <v>(火)</v>
      </c>
      <c r="D75" s="891" t="s">
        <v>582</v>
      </c>
      <c r="E75" s="892" t="s">
        <v>574</v>
      </c>
      <c r="F75" s="759">
        <v>1</v>
      </c>
      <c r="G75" s="1479">
        <v>8.4</v>
      </c>
      <c r="H75" s="760">
        <v>20</v>
      </c>
      <c r="I75" s="760">
        <v>22</v>
      </c>
      <c r="J75" s="850">
        <v>0.3125</v>
      </c>
      <c r="K75" s="759">
        <v>43.7</v>
      </c>
      <c r="L75" s="920">
        <v>45.5</v>
      </c>
      <c r="M75" s="1033">
        <v>8.86</v>
      </c>
      <c r="N75" s="767" t="s">
        <v>35</v>
      </c>
      <c r="O75" s="893">
        <v>27.7</v>
      </c>
      <c r="P75" s="852">
        <v>80</v>
      </c>
      <c r="Q75" s="851">
        <v>28.4</v>
      </c>
      <c r="R75" s="852">
        <v>29.1</v>
      </c>
      <c r="S75" s="852">
        <v>100</v>
      </c>
      <c r="T75" s="852">
        <v>67</v>
      </c>
      <c r="U75" s="852">
        <v>33</v>
      </c>
      <c r="V75" s="766" t="s">
        <v>35</v>
      </c>
      <c r="W75" s="1181" t="s">
        <v>35</v>
      </c>
      <c r="X75" s="762" t="s">
        <v>35</v>
      </c>
      <c r="Y75" s="762" t="s">
        <v>35</v>
      </c>
      <c r="Z75" s="762" t="s">
        <v>35</v>
      </c>
      <c r="AA75" s="759" t="s">
        <v>35</v>
      </c>
      <c r="AB75" s="759" t="s">
        <v>35</v>
      </c>
      <c r="AC75" s="760" t="s">
        <v>35</v>
      </c>
      <c r="AD75" s="829" t="s">
        <v>35</v>
      </c>
      <c r="AE75" s="760" t="s">
        <v>35</v>
      </c>
      <c r="AF75" s="1033" t="s">
        <v>35</v>
      </c>
      <c r="AG75" s="759" t="s">
        <v>35</v>
      </c>
      <c r="AH75" s="759" t="s">
        <v>35</v>
      </c>
      <c r="AI75" s="883" t="s">
        <v>35</v>
      </c>
      <c r="AJ75" s="922" t="s">
        <v>35</v>
      </c>
      <c r="AK75" s="922" t="s">
        <v>35</v>
      </c>
    </row>
    <row r="76" spans="1:37" ht="13.5" customHeight="1" x14ac:dyDescent="0.15">
      <c r="A76" s="1785"/>
      <c r="B76" s="889">
        <v>44349</v>
      </c>
      <c r="C76" s="890" t="str">
        <f t="shared" ref="C76:C104" si="9">IF(B76="","",IF(WEEKDAY(B76)=1,"(日)",IF(WEEKDAY(B76)=2,"(月)",IF(WEEKDAY(B76)=3,"(火)",IF(WEEKDAY(B76)=4,"(水)",IF(WEEKDAY(B76)=5,"(木)",IF(WEEKDAY(B76)=6,"(金)","(土)")))))))</f>
        <v>(水)</v>
      </c>
      <c r="D76" s="891" t="s">
        <v>522</v>
      </c>
      <c r="E76" s="894" t="s">
        <v>591</v>
      </c>
      <c r="F76" s="768">
        <v>1</v>
      </c>
      <c r="G76" s="1480">
        <v>0</v>
      </c>
      <c r="H76" s="769">
        <v>22</v>
      </c>
      <c r="I76" s="769">
        <v>23.5</v>
      </c>
      <c r="J76" s="854">
        <v>0.30555555555555552</v>
      </c>
      <c r="K76" s="768">
        <v>45</v>
      </c>
      <c r="L76" s="925">
        <v>47.1</v>
      </c>
      <c r="M76" s="1034">
        <v>8.92</v>
      </c>
      <c r="N76" s="776" t="s">
        <v>35</v>
      </c>
      <c r="O76" s="773">
        <v>28.5</v>
      </c>
      <c r="P76" s="774">
        <v>89</v>
      </c>
      <c r="Q76" s="769">
        <v>27</v>
      </c>
      <c r="R76" s="774">
        <v>29.4</v>
      </c>
      <c r="S76" s="774">
        <v>102</v>
      </c>
      <c r="T76" s="774">
        <v>68</v>
      </c>
      <c r="U76" s="774">
        <v>34</v>
      </c>
      <c r="V76" s="775" t="s">
        <v>35</v>
      </c>
      <c r="W76" s="1177" t="s">
        <v>35</v>
      </c>
      <c r="X76" s="771" t="s">
        <v>35</v>
      </c>
      <c r="Y76" s="771" t="s">
        <v>35</v>
      </c>
      <c r="Z76" s="771" t="s">
        <v>35</v>
      </c>
      <c r="AA76" s="768" t="s">
        <v>35</v>
      </c>
      <c r="AB76" s="768" t="s">
        <v>35</v>
      </c>
      <c r="AC76" s="769" t="s">
        <v>35</v>
      </c>
      <c r="AD76" s="830" t="s">
        <v>35</v>
      </c>
      <c r="AE76" s="769" t="s">
        <v>35</v>
      </c>
      <c r="AF76" s="1034" t="s">
        <v>35</v>
      </c>
      <c r="AG76" s="768" t="s">
        <v>35</v>
      </c>
      <c r="AH76" s="768" t="s">
        <v>35</v>
      </c>
      <c r="AI76" s="884" t="s">
        <v>35</v>
      </c>
      <c r="AJ76" s="906" t="s">
        <v>35</v>
      </c>
      <c r="AK76" s="906" t="s">
        <v>35</v>
      </c>
    </row>
    <row r="77" spans="1:37" ht="13.5" customHeight="1" x14ac:dyDescent="0.15">
      <c r="A77" s="1785"/>
      <c r="B77" s="889">
        <v>44350</v>
      </c>
      <c r="C77" s="890" t="str">
        <f t="shared" si="9"/>
        <v>(木)</v>
      </c>
      <c r="D77" s="891" t="s">
        <v>566</v>
      </c>
      <c r="E77" s="894" t="s">
        <v>603</v>
      </c>
      <c r="F77" s="768">
        <v>0</v>
      </c>
      <c r="G77" s="1480">
        <v>0</v>
      </c>
      <c r="H77" s="769">
        <v>24</v>
      </c>
      <c r="I77" s="769">
        <v>24</v>
      </c>
      <c r="J77" s="854">
        <v>0.3125</v>
      </c>
      <c r="K77" s="768">
        <v>36.6</v>
      </c>
      <c r="L77" s="925">
        <v>41.1</v>
      </c>
      <c r="M77" s="1034">
        <v>8.3699999999999992</v>
      </c>
      <c r="N77" s="776" t="s">
        <v>35</v>
      </c>
      <c r="O77" s="773">
        <v>28.8</v>
      </c>
      <c r="P77" s="774">
        <v>92</v>
      </c>
      <c r="Q77" s="769">
        <v>27</v>
      </c>
      <c r="R77" s="774">
        <v>25.8</v>
      </c>
      <c r="S77" s="774">
        <v>106</v>
      </c>
      <c r="T77" s="774">
        <v>71</v>
      </c>
      <c r="U77" s="774">
        <v>35</v>
      </c>
      <c r="V77" s="775" t="s">
        <v>35</v>
      </c>
      <c r="W77" s="1177" t="s">
        <v>35</v>
      </c>
      <c r="X77" s="771" t="s">
        <v>35</v>
      </c>
      <c r="Y77" s="771" t="s">
        <v>35</v>
      </c>
      <c r="Z77" s="771" t="s">
        <v>35</v>
      </c>
      <c r="AA77" s="768" t="s">
        <v>35</v>
      </c>
      <c r="AB77" s="768" t="s">
        <v>35</v>
      </c>
      <c r="AC77" s="769" t="s">
        <v>35</v>
      </c>
      <c r="AD77" s="830" t="s">
        <v>35</v>
      </c>
      <c r="AE77" s="769" t="s">
        <v>35</v>
      </c>
      <c r="AF77" s="1034" t="s">
        <v>35</v>
      </c>
      <c r="AG77" s="768" t="s">
        <v>35</v>
      </c>
      <c r="AH77" s="768" t="s">
        <v>35</v>
      </c>
      <c r="AI77" s="884" t="s">
        <v>35</v>
      </c>
      <c r="AJ77" s="906" t="s">
        <v>35</v>
      </c>
      <c r="AK77" s="906" t="s">
        <v>35</v>
      </c>
    </row>
    <row r="78" spans="1:37" ht="13.5" customHeight="1" x14ac:dyDescent="0.15">
      <c r="A78" s="1785"/>
      <c r="B78" s="889">
        <v>44351</v>
      </c>
      <c r="C78" s="890" t="str">
        <f t="shared" si="9"/>
        <v>(金)</v>
      </c>
      <c r="D78" s="891" t="s">
        <v>579</v>
      </c>
      <c r="E78" s="894" t="s">
        <v>574</v>
      </c>
      <c r="F78" s="768">
        <v>2</v>
      </c>
      <c r="G78" s="1480">
        <v>7.2</v>
      </c>
      <c r="H78" s="895">
        <v>22</v>
      </c>
      <c r="I78" s="769">
        <v>22.5</v>
      </c>
      <c r="J78" s="854">
        <v>0.3125</v>
      </c>
      <c r="K78" s="768">
        <v>39.799999999999997</v>
      </c>
      <c r="L78" s="925">
        <v>43.2</v>
      </c>
      <c r="M78" s="1034">
        <v>8.3699999999999992</v>
      </c>
      <c r="N78" s="776" t="s">
        <v>35</v>
      </c>
      <c r="O78" s="773">
        <v>28.1</v>
      </c>
      <c r="P78" s="774">
        <v>89</v>
      </c>
      <c r="Q78" s="769">
        <v>26.3</v>
      </c>
      <c r="R78" s="774">
        <v>29.5</v>
      </c>
      <c r="S78" s="774">
        <v>105</v>
      </c>
      <c r="T78" s="774">
        <v>72</v>
      </c>
      <c r="U78" s="774">
        <v>33</v>
      </c>
      <c r="V78" s="775" t="s">
        <v>35</v>
      </c>
      <c r="W78" s="1177" t="s">
        <v>35</v>
      </c>
      <c r="X78" s="771" t="s">
        <v>35</v>
      </c>
      <c r="Y78" s="771" t="s">
        <v>35</v>
      </c>
      <c r="Z78" s="771" t="s">
        <v>35</v>
      </c>
      <c r="AA78" s="768" t="s">
        <v>35</v>
      </c>
      <c r="AB78" s="768" t="s">
        <v>35</v>
      </c>
      <c r="AC78" s="769" t="s">
        <v>35</v>
      </c>
      <c r="AD78" s="830" t="s">
        <v>35</v>
      </c>
      <c r="AE78" s="769" t="s">
        <v>35</v>
      </c>
      <c r="AF78" s="1034" t="s">
        <v>35</v>
      </c>
      <c r="AG78" s="768" t="s">
        <v>35</v>
      </c>
      <c r="AH78" s="768" t="s">
        <v>35</v>
      </c>
      <c r="AI78" s="884" t="s">
        <v>35</v>
      </c>
      <c r="AJ78" s="906" t="s">
        <v>35</v>
      </c>
      <c r="AK78" s="906" t="s">
        <v>35</v>
      </c>
    </row>
    <row r="79" spans="1:37" ht="13.5" customHeight="1" x14ac:dyDescent="0.15">
      <c r="A79" s="1785"/>
      <c r="B79" s="889">
        <v>44352</v>
      </c>
      <c r="C79" s="890" t="str">
        <f t="shared" si="9"/>
        <v>(土)</v>
      </c>
      <c r="D79" s="891" t="s">
        <v>577</v>
      </c>
      <c r="E79" s="894" t="s">
        <v>604</v>
      </c>
      <c r="F79" s="768">
        <v>1</v>
      </c>
      <c r="G79" s="1480">
        <v>0.1</v>
      </c>
      <c r="H79" s="769">
        <v>21</v>
      </c>
      <c r="I79" s="769">
        <v>22</v>
      </c>
      <c r="J79" s="854">
        <v>0.3125</v>
      </c>
      <c r="K79" s="768">
        <v>38</v>
      </c>
      <c r="L79" s="925">
        <v>43.9</v>
      </c>
      <c r="M79" s="1034">
        <v>8.1999999999999993</v>
      </c>
      <c r="N79" s="776" t="s">
        <v>35</v>
      </c>
      <c r="O79" s="773">
        <v>27.4</v>
      </c>
      <c r="P79" s="774">
        <v>92</v>
      </c>
      <c r="Q79" s="769">
        <v>26.6</v>
      </c>
      <c r="R79" s="774">
        <v>27.3</v>
      </c>
      <c r="S79" s="774">
        <v>104</v>
      </c>
      <c r="T79" s="774">
        <v>69</v>
      </c>
      <c r="U79" s="774">
        <v>35</v>
      </c>
      <c r="V79" s="775" t="s">
        <v>35</v>
      </c>
      <c r="W79" s="1177" t="s">
        <v>35</v>
      </c>
      <c r="X79" s="771" t="s">
        <v>35</v>
      </c>
      <c r="Y79" s="771" t="s">
        <v>35</v>
      </c>
      <c r="Z79" s="771" t="s">
        <v>35</v>
      </c>
      <c r="AA79" s="768" t="s">
        <v>35</v>
      </c>
      <c r="AB79" s="768" t="s">
        <v>35</v>
      </c>
      <c r="AC79" s="769" t="s">
        <v>35</v>
      </c>
      <c r="AD79" s="830" t="s">
        <v>35</v>
      </c>
      <c r="AE79" s="769" t="s">
        <v>35</v>
      </c>
      <c r="AF79" s="1034" t="s">
        <v>35</v>
      </c>
      <c r="AG79" s="768" t="s">
        <v>35</v>
      </c>
      <c r="AH79" s="768" t="s">
        <v>35</v>
      </c>
      <c r="AI79" s="884" t="s">
        <v>35</v>
      </c>
      <c r="AJ79" s="906" t="s">
        <v>35</v>
      </c>
      <c r="AK79" s="906" t="s">
        <v>35</v>
      </c>
    </row>
    <row r="80" spans="1:37" ht="13.5" customHeight="1" x14ac:dyDescent="0.15">
      <c r="A80" s="1785"/>
      <c r="B80" s="889">
        <v>44353</v>
      </c>
      <c r="C80" s="890" t="str">
        <f t="shared" si="9"/>
        <v>(日)</v>
      </c>
      <c r="D80" s="891" t="s">
        <v>573</v>
      </c>
      <c r="E80" s="894" t="s">
        <v>592</v>
      </c>
      <c r="F80" s="768">
        <v>1</v>
      </c>
      <c r="G80" s="1480">
        <v>1.5</v>
      </c>
      <c r="H80" s="769">
        <v>22</v>
      </c>
      <c r="I80" s="769">
        <v>22</v>
      </c>
      <c r="J80" s="854">
        <v>0.3125</v>
      </c>
      <c r="K80" s="768">
        <v>33.9</v>
      </c>
      <c r="L80" s="925">
        <v>39.6</v>
      </c>
      <c r="M80" s="1034">
        <v>8.43</v>
      </c>
      <c r="N80" s="776" t="s">
        <v>35</v>
      </c>
      <c r="O80" s="773">
        <v>28.8</v>
      </c>
      <c r="P80" s="774">
        <v>92</v>
      </c>
      <c r="Q80" s="769">
        <v>25.6</v>
      </c>
      <c r="R80" s="774">
        <v>26.9</v>
      </c>
      <c r="S80" s="774">
        <v>102</v>
      </c>
      <c r="T80" s="774">
        <v>66</v>
      </c>
      <c r="U80" s="774">
        <v>36</v>
      </c>
      <c r="V80" s="775" t="s">
        <v>35</v>
      </c>
      <c r="W80" s="1177" t="s">
        <v>35</v>
      </c>
      <c r="X80" s="771" t="s">
        <v>35</v>
      </c>
      <c r="Y80" s="771" t="s">
        <v>35</v>
      </c>
      <c r="Z80" s="771" t="s">
        <v>35</v>
      </c>
      <c r="AA80" s="768" t="s">
        <v>35</v>
      </c>
      <c r="AB80" s="768" t="s">
        <v>35</v>
      </c>
      <c r="AC80" s="769" t="s">
        <v>35</v>
      </c>
      <c r="AD80" s="830" t="s">
        <v>35</v>
      </c>
      <c r="AE80" s="769" t="s">
        <v>35</v>
      </c>
      <c r="AF80" s="1034" t="s">
        <v>35</v>
      </c>
      <c r="AG80" s="768" t="s">
        <v>35</v>
      </c>
      <c r="AH80" s="768" t="s">
        <v>35</v>
      </c>
      <c r="AI80" s="884" t="s">
        <v>35</v>
      </c>
      <c r="AJ80" s="906" t="s">
        <v>35</v>
      </c>
      <c r="AK80" s="906" t="s">
        <v>35</v>
      </c>
    </row>
    <row r="81" spans="1:37" ht="13.5" customHeight="1" x14ac:dyDescent="0.15">
      <c r="A81" s="1785"/>
      <c r="B81" s="889">
        <v>44354</v>
      </c>
      <c r="C81" s="890" t="str">
        <f t="shared" si="9"/>
        <v>(月)</v>
      </c>
      <c r="D81" s="891" t="s">
        <v>566</v>
      </c>
      <c r="E81" s="894" t="s">
        <v>591</v>
      </c>
      <c r="F81" s="768">
        <v>1</v>
      </c>
      <c r="G81" s="1480">
        <v>0</v>
      </c>
      <c r="H81" s="769">
        <v>21</v>
      </c>
      <c r="I81" s="769">
        <v>22</v>
      </c>
      <c r="J81" s="854">
        <v>0.30555555555555552</v>
      </c>
      <c r="K81" s="768">
        <v>38.700000000000003</v>
      </c>
      <c r="L81" s="925">
        <v>44.6</v>
      </c>
      <c r="M81" s="1034">
        <v>8.31</v>
      </c>
      <c r="N81" s="776" t="s">
        <v>35</v>
      </c>
      <c r="O81" s="773">
        <v>28.9</v>
      </c>
      <c r="P81" s="774">
        <v>92</v>
      </c>
      <c r="Q81" s="769">
        <v>26.3</v>
      </c>
      <c r="R81" s="774">
        <v>25.3</v>
      </c>
      <c r="S81" s="774">
        <v>104</v>
      </c>
      <c r="T81" s="774">
        <v>68</v>
      </c>
      <c r="U81" s="774">
        <v>36</v>
      </c>
      <c r="V81" s="775" t="s">
        <v>35</v>
      </c>
      <c r="W81" s="1177" t="s">
        <v>35</v>
      </c>
      <c r="X81" s="771" t="s">
        <v>35</v>
      </c>
      <c r="Y81" s="771" t="s">
        <v>35</v>
      </c>
      <c r="Z81" s="771" t="s">
        <v>35</v>
      </c>
      <c r="AA81" s="768" t="s">
        <v>35</v>
      </c>
      <c r="AB81" s="768" t="s">
        <v>35</v>
      </c>
      <c r="AC81" s="769" t="s">
        <v>35</v>
      </c>
      <c r="AD81" s="830" t="s">
        <v>35</v>
      </c>
      <c r="AE81" s="769" t="s">
        <v>35</v>
      </c>
      <c r="AF81" s="1034" t="s">
        <v>35</v>
      </c>
      <c r="AG81" s="768" t="s">
        <v>35</v>
      </c>
      <c r="AH81" s="768" t="s">
        <v>35</v>
      </c>
      <c r="AI81" s="884" t="s">
        <v>35</v>
      </c>
      <c r="AJ81" s="906" t="s">
        <v>35</v>
      </c>
      <c r="AK81" s="906" t="s">
        <v>35</v>
      </c>
    </row>
    <row r="82" spans="1:37" ht="13.5" customHeight="1" x14ac:dyDescent="0.15">
      <c r="A82" s="1785"/>
      <c r="B82" s="889">
        <v>44355</v>
      </c>
      <c r="C82" s="890" t="str">
        <f>IF(B82="","",IF(WEEKDAY(B82)=1,"(日)",IF(WEEKDAY(B82)=2,"(月)",IF(WEEKDAY(B82)=3,"(火)",IF(WEEKDAY(B82)=4,"(水)",IF(WEEKDAY(B82)=5,"(木)",IF(WEEKDAY(B82)=6,"(金)","(土)")))))))</f>
        <v>(火)</v>
      </c>
      <c r="D82" s="891" t="s">
        <v>566</v>
      </c>
      <c r="E82" s="894" t="s">
        <v>592</v>
      </c>
      <c r="F82" s="768">
        <v>0</v>
      </c>
      <c r="G82" s="1480">
        <v>0</v>
      </c>
      <c r="H82" s="769">
        <v>23</v>
      </c>
      <c r="I82" s="769">
        <v>22</v>
      </c>
      <c r="J82" s="854">
        <v>0.27777777777777779</v>
      </c>
      <c r="K82" s="768">
        <v>33.1</v>
      </c>
      <c r="L82" s="925">
        <v>38</v>
      </c>
      <c r="M82" s="1034">
        <v>8.4700000000000006</v>
      </c>
      <c r="N82" s="776" t="s">
        <v>35</v>
      </c>
      <c r="O82" s="773">
        <v>30.8</v>
      </c>
      <c r="P82" s="774">
        <v>94</v>
      </c>
      <c r="Q82" s="769">
        <v>26.6</v>
      </c>
      <c r="R82" s="774">
        <v>26.2</v>
      </c>
      <c r="S82" s="774">
        <v>110</v>
      </c>
      <c r="T82" s="774">
        <v>72</v>
      </c>
      <c r="U82" s="774">
        <v>38</v>
      </c>
      <c r="V82" s="775" t="s">
        <v>35</v>
      </c>
      <c r="W82" s="1177" t="s">
        <v>35</v>
      </c>
      <c r="X82" s="771" t="s">
        <v>35</v>
      </c>
      <c r="Y82" s="771" t="s">
        <v>35</v>
      </c>
      <c r="Z82" s="771" t="s">
        <v>35</v>
      </c>
      <c r="AA82" s="768" t="s">
        <v>35</v>
      </c>
      <c r="AB82" s="768" t="s">
        <v>35</v>
      </c>
      <c r="AC82" s="769" t="s">
        <v>35</v>
      </c>
      <c r="AD82" s="830" t="s">
        <v>35</v>
      </c>
      <c r="AE82" s="769" t="s">
        <v>35</v>
      </c>
      <c r="AF82" s="1034" t="s">
        <v>35</v>
      </c>
      <c r="AG82" s="768" t="s">
        <v>35</v>
      </c>
      <c r="AH82" s="768" t="s">
        <v>35</v>
      </c>
      <c r="AI82" s="884" t="s">
        <v>35</v>
      </c>
      <c r="AJ82" s="906" t="s">
        <v>35</v>
      </c>
      <c r="AK82" s="906" t="s">
        <v>35</v>
      </c>
    </row>
    <row r="83" spans="1:37" ht="13.5" customHeight="1" x14ac:dyDescent="0.15">
      <c r="A83" s="1785"/>
      <c r="B83" s="889">
        <v>44356</v>
      </c>
      <c r="C83" s="890" t="str">
        <f t="shared" si="9"/>
        <v>(水)</v>
      </c>
      <c r="D83" s="891" t="s">
        <v>566</v>
      </c>
      <c r="E83" s="894" t="s">
        <v>581</v>
      </c>
      <c r="F83" s="768">
        <v>1</v>
      </c>
      <c r="G83" s="1480">
        <v>0</v>
      </c>
      <c r="H83" s="769">
        <v>23</v>
      </c>
      <c r="I83" s="769">
        <v>24.5</v>
      </c>
      <c r="J83" s="854">
        <v>0.3125</v>
      </c>
      <c r="K83" s="768">
        <v>39</v>
      </c>
      <c r="L83" s="925">
        <v>44.1</v>
      </c>
      <c r="M83" s="1034">
        <v>8.89</v>
      </c>
      <c r="N83" s="776" t="s">
        <v>35</v>
      </c>
      <c r="O83" s="773">
        <v>28.7</v>
      </c>
      <c r="P83" s="774">
        <v>88</v>
      </c>
      <c r="Q83" s="769">
        <v>26.3</v>
      </c>
      <c r="R83" s="774">
        <v>25.6</v>
      </c>
      <c r="S83" s="774">
        <v>106</v>
      </c>
      <c r="T83" s="774">
        <v>70</v>
      </c>
      <c r="U83" s="774">
        <v>36</v>
      </c>
      <c r="V83" s="775" t="s">
        <v>35</v>
      </c>
      <c r="W83" s="1177" t="s">
        <v>35</v>
      </c>
      <c r="X83" s="771" t="s">
        <v>35</v>
      </c>
      <c r="Y83" s="771" t="s">
        <v>35</v>
      </c>
      <c r="Z83" s="771" t="s">
        <v>35</v>
      </c>
      <c r="AA83" s="768" t="s">
        <v>35</v>
      </c>
      <c r="AB83" s="768" t="s">
        <v>35</v>
      </c>
      <c r="AC83" s="769" t="s">
        <v>35</v>
      </c>
      <c r="AD83" s="830" t="s">
        <v>605</v>
      </c>
      <c r="AE83" s="769">
        <v>22</v>
      </c>
      <c r="AF83" s="1034">
        <v>11</v>
      </c>
      <c r="AG83" s="768">
        <v>13</v>
      </c>
      <c r="AH83" s="768">
        <v>6.1</v>
      </c>
      <c r="AI83" s="884">
        <v>13</v>
      </c>
      <c r="AJ83" s="906">
        <v>1.4</v>
      </c>
      <c r="AK83" s="906">
        <v>0.14000000000000001</v>
      </c>
    </row>
    <row r="84" spans="1:37" ht="13.5" customHeight="1" x14ac:dyDescent="0.15">
      <c r="A84" s="1785"/>
      <c r="B84" s="889">
        <v>44357</v>
      </c>
      <c r="C84" s="890" t="str">
        <f t="shared" si="9"/>
        <v>(木)</v>
      </c>
      <c r="D84" s="891" t="s">
        <v>522</v>
      </c>
      <c r="E84" s="894" t="s">
        <v>574</v>
      </c>
      <c r="F84" s="768">
        <v>1</v>
      </c>
      <c r="G84" s="1480">
        <v>0</v>
      </c>
      <c r="H84" s="769">
        <v>20</v>
      </c>
      <c r="I84" s="769">
        <v>23.5</v>
      </c>
      <c r="J84" s="854">
        <v>0.30555555555555552</v>
      </c>
      <c r="K84" s="768">
        <v>44.8</v>
      </c>
      <c r="L84" s="925">
        <v>52.8</v>
      </c>
      <c r="M84" s="1034">
        <v>8.99</v>
      </c>
      <c r="N84" s="776" t="s">
        <v>35</v>
      </c>
      <c r="O84" s="773">
        <v>27.5</v>
      </c>
      <c r="P84" s="774">
        <v>86</v>
      </c>
      <c r="Q84" s="769">
        <v>28.4</v>
      </c>
      <c r="R84" s="774">
        <v>25.3</v>
      </c>
      <c r="S84" s="774">
        <v>98</v>
      </c>
      <c r="T84" s="774">
        <v>62</v>
      </c>
      <c r="U84" s="774">
        <v>36</v>
      </c>
      <c r="V84" s="775" t="s">
        <v>35</v>
      </c>
      <c r="W84" s="1177" t="s">
        <v>35</v>
      </c>
      <c r="X84" s="771" t="s">
        <v>35</v>
      </c>
      <c r="Y84" s="771" t="s">
        <v>35</v>
      </c>
      <c r="Z84" s="771" t="s">
        <v>35</v>
      </c>
      <c r="AA84" s="768" t="s">
        <v>35</v>
      </c>
      <c r="AB84" s="768" t="s">
        <v>35</v>
      </c>
      <c r="AC84" s="769" t="s">
        <v>35</v>
      </c>
      <c r="AD84" s="830" t="s">
        <v>35</v>
      </c>
      <c r="AE84" s="769" t="s">
        <v>35</v>
      </c>
      <c r="AF84" s="1034" t="s">
        <v>35</v>
      </c>
      <c r="AG84" s="768" t="s">
        <v>35</v>
      </c>
      <c r="AH84" s="768" t="s">
        <v>35</v>
      </c>
      <c r="AI84" s="884" t="s">
        <v>35</v>
      </c>
      <c r="AJ84" s="906" t="s">
        <v>35</v>
      </c>
      <c r="AK84" s="906" t="s">
        <v>35</v>
      </c>
    </row>
    <row r="85" spans="1:37" ht="13.5" customHeight="1" x14ac:dyDescent="0.15">
      <c r="A85" s="1785"/>
      <c r="B85" s="889">
        <v>44358</v>
      </c>
      <c r="C85" s="890" t="str">
        <f t="shared" si="9"/>
        <v>(金)</v>
      </c>
      <c r="D85" s="891" t="s">
        <v>566</v>
      </c>
      <c r="E85" s="894" t="s">
        <v>604</v>
      </c>
      <c r="F85" s="768">
        <v>2</v>
      </c>
      <c r="G85" s="1480">
        <v>0</v>
      </c>
      <c r="H85" s="769">
        <v>25</v>
      </c>
      <c r="I85" s="769">
        <v>26</v>
      </c>
      <c r="J85" s="854">
        <v>0.30555555555555552</v>
      </c>
      <c r="K85" s="768">
        <v>39.1</v>
      </c>
      <c r="L85" s="925">
        <v>47.5</v>
      </c>
      <c r="M85" s="1034">
        <v>8.7799999999999994</v>
      </c>
      <c r="N85" s="776" t="s">
        <v>35</v>
      </c>
      <c r="O85" s="773">
        <v>26.2</v>
      </c>
      <c r="P85" s="774">
        <v>84</v>
      </c>
      <c r="Q85" s="769">
        <v>27.7</v>
      </c>
      <c r="R85" s="774">
        <v>26.4</v>
      </c>
      <c r="S85" s="774">
        <v>98</v>
      </c>
      <c r="T85" s="774">
        <v>64</v>
      </c>
      <c r="U85" s="774">
        <v>34</v>
      </c>
      <c r="V85" s="775" t="s">
        <v>35</v>
      </c>
      <c r="W85" s="1177" t="s">
        <v>35</v>
      </c>
      <c r="X85" s="771" t="s">
        <v>35</v>
      </c>
      <c r="Y85" s="771" t="s">
        <v>35</v>
      </c>
      <c r="Z85" s="771" t="s">
        <v>35</v>
      </c>
      <c r="AA85" s="768" t="s">
        <v>35</v>
      </c>
      <c r="AB85" s="768" t="s">
        <v>35</v>
      </c>
      <c r="AC85" s="769" t="s">
        <v>35</v>
      </c>
      <c r="AD85" s="830" t="s">
        <v>35</v>
      </c>
      <c r="AE85" s="769" t="s">
        <v>35</v>
      </c>
      <c r="AF85" s="1034" t="s">
        <v>35</v>
      </c>
      <c r="AG85" s="768" t="s">
        <v>35</v>
      </c>
      <c r="AH85" s="768" t="s">
        <v>35</v>
      </c>
      <c r="AI85" s="884" t="s">
        <v>35</v>
      </c>
      <c r="AJ85" s="906" t="s">
        <v>35</v>
      </c>
      <c r="AK85" s="906" t="s">
        <v>35</v>
      </c>
    </row>
    <row r="86" spans="1:37" ht="13.5" customHeight="1" x14ac:dyDescent="0.15">
      <c r="A86" s="1785"/>
      <c r="B86" s="889">
        <v>44359</v>
      </c>
      <c r="C86" s="890" t="str">
        <f t="shared" si="9"/>
        <v>(土)</v>
      </c>
      <c r="D86" s="891" t="s">
        <v>596</v>
      </c>
      <c r="E86" s="894" t="s">
        <v>603</v>
      </c>
      <c r="F86" s="768">
        <v>2</v>
      </c>
      <c r="G86" s="1480">
        <v>0</v>
      </c>
      <c r="H86" s="769">
        <v>23</v>
      </c>
      <c r="I86" s="769">
        <v>23</v>
      </c>
      <c r="J86" s="854">
        <v>0.2986111111111111</v>
      </c>
      <c r="K86" s="768">
        <v>35.799999999999997</v>
      </c>
      <c r="L86" s="925">
        <v>45.1</v>
      </c>
      <c r="M86" s="1034">
        <v>8.43</v>
      </c>
      <c r="N86" s="776" t="s">
        <v>35</v>
      </c>
      <c r="O86" s="773">
        <v>29.1</v>
      </c>
      <c r="P86" s="774">
        <v>88</v>
      </c>
      <c r="Q86" s="769">
        <v>29.5</v>
      </c>
      <c r="R86" s="774">
        <v>29.9</v>
      </c>
      <c r="S86" s="774">
        <v>103</v>
      </c>
      <c r="T86" s="774">
        <v>65</v>
      </c>
      <c r="U86" s="774">
        <v>38</v>
      </c>
      <c r="V86" s="775" t="s">
        <v>35</v>
      </c>
      <c r="W86" s="1177" t="s">
        <v>35</v>
      </c>
      <c r="X86" s="771" t="s">
        <v>35</v>
      </c>
      <c r="Y86" s="771" t="s">
        <v>35</v>
      </c>
      <c r="Z86" s="771" t="s">
        <v>35</v>
      </c>
      <c r="AA86" s="768" t="s">
        <v>35</v>
      </c>
      <c r="AB86" s="768" t="s">
        <v>35</v>
      </c>
      <c r="AC86" s="769" t="s">
        <v>35</v>
      </c>
      <c r="AD86" s="830" t="s">
        <v>35</v>
      </c>
      <c r="AE86" s="769" t="s">
        <v>35</v>
      </c>
      <c r="AF86" s="1034" t="s">
        <v>35</v>
      </c>
      <c r="AG86" s="768" t="s">
        <v>35</v>
      </c>
      <c r="AH86" s="768" t="s">
        <v>35</v>
      </c>
      <c r="AI86" s="884" t="s">
        <v>35</v>
      </c>
      <c r="AJ86" s="906" t="s">
        <v>35</v>
      </c>
      <c r="AK86" s="906" t="s">
        <v>35</v>
      </c>
    </row>
    <row r="87" spans="1:37" ht="13.5" customHeight="1" x14ac:dyDescent="0.15">
      <c r="A87" s="1785"/>
      <c r="B87" s="889">
        <v>44360</v>
      </c>
      <c r="C87" s="890" t="str">
        <f t="shared" si="9"/>
        <v>(日)</v>
      </c>
      <c r="D87" s="891" t="s">
        <v>597</v>
      </c>
      <c r="E87" s="894" t="s">
        <v>583</v>
      </c>
      <c r="F87" s="768">
        <v>0</v>
      </c>
      <c r="G87" s="1480">
        <v>0</v>
      </c>
      <c r="H87" s="769">
        <v>21</v>
      </c>
      <c r="I87" s="769">
        <v>23.5</v>
      </c>
      <c r="J87" s="854">
        <v>0.2986111111111111</v>
      </c>
      <c r="K87" s="768">
        <v>33.799999999999997</v>
      </c>
      <c r="L87" s="925">
        <v>47</v>
      </c>
      <c r="M87" s="1034">
        <v>8.39</v>
      </c>
      <c r="N87" s="776" t="s">
        <v>35</v>
      </c>
      <c r="O87" s="773">
        <v>29.5</v>
      </c>
      <c r="P87" s="774">
        <v>88</v>
      </c>
      <c r="Q87" s="769">
        <v>29.1</v>
      </c>
      <c r="R87" s="774">
        <v>28.6</v>
      </c>
      <c r="S87" s="774">
        <v>102</v>
      </c>
      <c r="T87" s="774">
        <v>66</v>
      </c>
      <c r="U87" s="774">
        <v>36</v>
      </c>
      <c r="V87" s="775" t="s">
        <v>35</v>
      </c>
      <c r="W87" s="1177" t="s">
        <v>35</v>
      </c>
      <c r="X87" s="771" t="s">
        <v>35</v>
      </c>
      <c r="Y87" s="771" t="s">
        <v>35</v>
      </c>
      <c r="Z87" s="771" t="s">
        <v>35</v>
      </c>
      <c r="AA87" s="768" t="s">
        <v>35</v>
      </c>
      <c r="AB87" s="775" t="s">
        <v>35</v>
      </c>
      <c r="AC87" s="769" t="s">
        <v>35</v>
      </c>
      <c r="AD87" s="830" t="s">
        <v>35</v>
      </c>
      <c r="AE87" s="769" t="s">
        <v>35</v>
      </c>
      <c r="AF87" s="1034" t="s">
        <v>35</v>
      </c>
      <c r="AG87" s="768" t="s">
        <v>35</v>
      </c>
      <c r="AH87" s="768" t="s">
        <v>35</v>
      </c>
      <c r="AI87" s="884" t="s">
        <v>35</v>
      </c>
      <c r="AJ87" s="906" t="s">
        <v>35</v>
      </c>
      <c r="AK87" s="906" t="s">
        <v>35</v>
      </c>
    </row>
    <row r="88" spans="1:37" ht="13.5" customHeight="1" x14ac:dyDescent="0.15">
      <c r="A88" s="1785"/>
      <c r="B88" s="889">
        <v>44361</v>
      </c>
      <c r="C88" s="890" t="str">
        <f t="shared" si="9"/>
        <v>(月)</v>
      </c>
      <c r="D88" s="891" t="s">
        <v>577</v>
      </c>
      <c r="E88" s="894" t="s">
        <v>606</v>
      </c>
      <c r="F88" s="768">
        <v>0</v>
      </c>
      <c r="G88" s="1480">
        <v>5.5</v>
      </c>
      <c r="H88" s="769">
        <v>21</v>
      </c>
      <c r="I88" s="769">
        <v>23.5</v>
      </c>
      <c r="J88" s="854">
        <v>0.2986111111111111</v>
      </c>
      <c r="K88" s="768">
        <v>33.700000000000003</v>
      </c>
      <c r="L88" s="925">
        <v>45.1</v>
      </c>
      <c r="M88" s="1034">
        <v>8.6</v>
      </c>
      <c r="N88" s="776" t="s">
        <v>35</v>
      </c>
      <c r="O88" s="773">
        <v>27.8</v>
      </c>
      <c r="P88" s="774">
        <v>92</v>
      </c>
      <c r="Q88" s="769">
        <v>28</v>
      </c>
      <c r="R88" s="774">
        <v>27</v>
      </c>
      <c r="S88" s="774">
        <v>104</v>
      </c>
      <c r="T88" s="774">
        <v>68</v>
      </c>
      <c r="U88" s="774">
        <v>36</v>
      </c>
      <c r="V88" s="775" t="s">
        <v>35</v>
      </c>
      <c r="W88" s="1177" t="s">
        <v>35</v>
      </c>
      <c r="X88" s="771" t="s">
        <v>35</v>
      </c>
      <c r="Y88" s="771" t="s">
        <v>35</v>
      </c>
      <c r="Z88" s="771" t="s">
        <v>35</v>
      </c>
      <c r="AA88" s="768" t="s">
        <v>35</v>
      </c>
      <c r="AB88" s="768" t="s">
        <v>35</v>
      </c>
      <c r="AC88" s="769" t="s">
        <v>35</v>
      </c>
      <c r="AD88" s="830" t="s">
        <v>35</v>
      </c>
      <c r="AE88" s="769" t="s">
        <v>35</v>
      </c>
      <c r="AF88" s="1034" t="s">
        <v>35</v>
      </c>
      <c r="AG88" s="768" t="s">
        <v>35</v>
      </c>
      <c r="AH88" s="768" t="s">
        <v>35</v>
      </c>
      <c r="AI88" s="884" t="s">
        <v>35</v>
      </c>
      <c r="AJ88" s="906" t="s">
        <v>35</v>
      </c>
      <c r="AK88" s="906" t="s">
        <v>35</v>
      </c>
    </row>
    <row r="89" spans="1:37" ht="13.5" customHeight="1" x14ac:dyDescent="0.15">
      <c r="A89" s="1785"/>
      <c r="B89" s="889">
        <v>44362</v>
      </c>
      <c r="C89" s="890" t="str">
        <f t="shared" si="9"/>
        <v>(火)</v>
      </c>
      <c r="D89" s="891" t="s">
        <v>576</v>
      </c>
      <c r="E89" s="894" t="s">
        <v>570</v>
      </c>
      <c r="F89" s="768">
        <v>1</v>
      </c>
      <c r="G89" s="1480">
        <v>2.1</v>
      </c>
      <c r="H89" s="769">
        <v>25</v>
      </c>
      <c r="I89" s="769">
        <v>25.5</v>
      </c>
      <c r="J89" s="854">
        <v>0.30555555555555552</v>
      </c>
      <c r="K89" s="768">
        <v>32.6</v>
      </c>
      <c r="L89" s="925">
        <v>46.7</v>
      </c>
      <c r="M89" s="1034">
        <v>8.7799999999999994</v>
      </c>
      <c r="N89" s="776" t="s">
        <v>35</v>
      </c>
      <c r="O89" s="773">
        <v>27.8</v>
      </c>
      <c r="P89" s="774">
        <v>92</v>
      </c>
      <c r="Q89" s="769">
        <v>29.5</v>
      </c>
      <c r="R89" s="774">
        <v>27.8</v>
      </c>
      <c r="S89" s="774">
        <v>104</v>
      </c>
      <c r="T89" s="774">
        <v>67</v>
      </c>
      <c r="U89" s="774">
        <v>37</v>
      </c>
      <c r="V89" s="775" t="s">
        <v>35</v>
      </c>
      <c r="W89" s="1177" t="s">
        <v>35</v>
      </c>
      <c r="X89" s="771" t="s">
        <v>35</v>
      </c>
      <c r="Y89" s="771" t="s">
        <v>35</v>
      </c>
      <c r="Z89" s="771" t="s">
        <v>35</v>
      </c>
      <c r="AA89" s="768" t="s">
        <v>35</v>
      </c>
      <c r="AB89" s="768" t="s">
        <v>35</v>
      </c>
      <c r="AC89" s="769" t="s">
        <v>35</v>
      </c>
      <c r="AD89" s="830" t="s">
        <v>35</v>
      </c>
      <c r="AE89" s="769" t="s">
        <v>35</v>
      </c>
      <c r="AF89" s="1034" t="s">
        <v>35</v>
      </c>
      <c r="AG89" s="768" t="s">
        <v>35</v>
      </c>
      <c r="AH89" s="768" t="s">
        <v>35</v>
      </c>
      <c r="AI89" s="884" t="s">
        <v>35</v>
      </c>
      <c r="AJ89" s="906" t="s">
        <v>35</v>
      </c>
      <c r="AK89" s="906" t="s">
        <v>35</v>
      </c>
    </row>
    <row r="90" spans="1:37" ht="13.5" customHeight="1" x14ac:dyDescent="0.15">
      <c r="A90" s="1785"/>
      <c r="B90" s="889">
        <v>44363</v>
      </c>
      <c r="C90" s="890" t="str">
        <f t="shared" si="9"/>
        <v>(水)</v>
      </c>
      <c r="D90" s="891" t="s">
        <v>577</v>
      </c>
      <c r="E90" s="894" t="s">
        <v>567</v>
      </c>
      <c r="F90" s="768">
        <v>2</v>
      </c>
      <c r="G90" s="1480">
        <v>0.1</v>
      </c>
      <c r="H90" s="769">
        <v>22</v>
      </c>
      <c r="I90" s="769">
        <v>24</v>
      </c>
      <c r="J90" s="854">
        <v>0.30555555555555552</v>
      </c>
      <c r="K90" s="768">
        <v>45.4</v>
      </c>
      <c r="L90" s="925">
        <v>57.3</v>
      </c>
      <c r="M90" s="1034">
        <v>8.81</v>
      </c>
      <c r="N90" s="776" t="s">
        <v>35</v>
      </c>
      <c r="O90" s="773">
        <v>27.5</v>
      </c>
      <c r="P90" s="774">
        <v>90</v>
      </c>
      <c r="Q90" s="769">
        <v>28.4</v>
      </c>
      <c r="R90" s="774">
        <v>27.8</v>
      </c>
      <c r="S90" s="774">
        <v>103</v>
      </c>
      <c r="T90" s="774">
        <v>73</v>
      </c>
      <c r="U90" s="774">
        <v>30</v>
      </c>
      <c r="V90" s="775" t="s">
        <v>35</v>
      </c>
      <c r="W90" s="1177" t="s">
        <v>35</v>
      </c>
      <c r="X90" s="771" t="s">
        <v>35</v>
      </c>
      <c r="Y90" s="771" t="s">
        <v>35</v>
      </c>
      <c r="Z90" s="771" t="s">
        <v>35</v>
      </c>
      <c r="AA90" s="768" t="s">
        <v>35</v>
      </c>
      <c r="AB90" s="768" t="s">
        <v>35</v>
      </c>
      <c r="AC90" s="769" t="s">
        <v>35</v>
      </c>
      <c r="AD90" s="830" t="s">
        <v>35</v>
      </c>
      <c r="AE90" s="769" t="s">
        <v>35</v>
      </c>
      <c r="AF90" s="1034" t="s">
        <v>35</v>
      </c>
      <c r="AG90" s="768" t="s">
        <v>35</v>
      </c>
      <c r="AH90" s="768" t="s">
        <v>35</v>
      </c>
      <c r="AI90" s="884" t="s">
        <v>35</v>
      </c>
      <c r="AJ90" s="906" t="s">
        <v>35</v>
      </c>
      <c r="AK90" s="906" t="s">
        <v>35</v>
      </c>
    </row>
    <row r="91" spans="1:37" ht="13.5" customHeight="1" x14ac:dyDescent="0.15">
      <c r="A91" s="1785"/>
      <c r="B91" s="889">
        <v>44364</v>
      </c>
      <c r="C91" s="890" t="str">
        <f t="shared" si="9"/>
        <v>(木)</v>
      </c>
      <c r="D91" s="891" t="s">
        <v>596</v>
      </c>
      <c r="E91" s="894" t="s">
        <v>568</v>
      </c>
      <c r="F91" s="768">
        <v>5</v>
      </c>
      <c r="G91" s="1480">
        <v>0</v>
      </c>
      <c r="H91" s="769">
        <v>21</v>
      </c>
      <c r="I91" s="769">
        <v>24</v>
      </c>
      <c r="J91" s="854">
        <v>0.3125</v>
      </c>
      <c r="K91" s="768">
        <v>47.4</v>
      </c>
      <c r="L91" s="925">
        <v>65.5</v>
      </c>
      <c r="M91" s="1034">
        <v>8.4499999999999993</v>
      </c>
      <c r="N91" s="776" t="s">
        <v>35</v>
      </c>
      <c r="O91" s="773">
        <v>29.3</v>
      </c>
      <c r="P91" s="774">
        <v>82</v>
      </c>
      <c r="Q91" s="769">
        <v>30.5</v>
      </c>
      <c r="R91" s="774">
        <v>29.4</v>
      </c>
      <c r="S91" s="774">
        <v>104</v>
      </c>
      <c r="T91" s="774">
        <v>70</v>
      </c>
      <c r="U91" s="774">
        <v>34</v>
      </c>
      <c r="V91" s="775" t="s">
        <v>35</v>
      </c>
      <c r="W91" s="1177" t="s">
        <v>35</v>
      </c>
      <c r="X91" s="771" t="s">
        <v>35</v>
      </c>
      <c r="Y91" s="771" t="s">
        <v>35</v>
      </c>
      <c r="Z91" s="771" t="s">
        <v>35</v>
      </c>
      <c r="AA91" s="768" t="s">
        <v>35</v>
      </c>
      <c r="AB91" s="768" t="s">
        <v>35</v>
      </c>
      <c r="AC91" s="769" t="s">
        <v>35</v>
      </c>
      <c r="AD91" s="830" t="s">
        <v>35</v>
      </c>
      <c r="AE91" s="769" t="s">
        <v>35</v>
      </c>
      <c r="AF91" s="1034" t="s">
        <v>35</v>
      </c>
      <c r="AG91" s="768" t="s">
        <v>35</v>
      </c>
      <c r="AH91" s="768" t="s">
        <v>35</v>
      </c>
      <c r="AI91" s="884" t="s">
        <v>35</v>
      </c>
      <c r="AJ91" s="906" t="s">
        <v>35</v>
      </c>
      <c r="AK91" s="906" t="s">
        <v>35</v>
      </c>
    </row>
    <row r="92" spans="1:37" ht="13.5" customHeight="1" x14ac:dyDescent="0.15">
      <c r="A92" s="1785"/>
      <c r="B92" s="889">
        <v>44365</v>
      </c>
      <c r="C92" s="890" t="str">
        <f t="shared" si="9"/>
        <v>(金)</v>
      </c>
      <c r="D92" s="891" t="s">
        <v>566</v>
      </c>
      <c r="E92" s="894" t="s">
        <v>567</v>
      </c>
      <c r="F92" s="768">
        <v>1</v>
      </c>
      <c r="G92" s="1480">
        <v>0</v>
      </c>
      <c r="H92" s="769">
        <v>23</v>
      </c>
      <c r="I92" s="769">
        <v>23</v>
      </c>
      <c r="J92" s="854">
        <v>0.2986111111111111</v>
      </c>
      <c r="K92" s="768">
        <v>42.4</v>
      </c>
      <c r="L92" s="925">
        <v>53.5</v>
      </c>
      <c r="M92" s="1034">
        <v>8.81</v>
      </c>
      <c r="N92" s="776" t="s">
        <v>35</v>
      </c>
      <c r="O92" s="773">
        <v>27.9</v>
      </c>
      <c r="P92" s="774">
        <v>88</v>
      </c>
      <c r="Q92" s="769">
        <v>27.7</v>
      </c>
      <c r="R92" s="774">
        <v>27.2</v>
      </c>
      <c r="S92" s="774">
        <v>100</v>
      </c>
      <c r="T92" s="774">
        <v>70</v>
      </c>
      <c r="U92" s="774">
        <v>30</v>
      </c>
      <c r="V92" s="775" t="s">
        <v>35</v>
      </c>
      <c r="W92" s="1177" t="s">
        <v>35</v>
      </c>
      <c r="X92" s="771" t="s">
        <v>35</v>
      </c>
      <c r="Y92" s="771" t="s">
        <v>35</v>
      </c>
      <c r="Z92" s="771" t="s">
        <v>35</v>
      </c>
      <c r="AA92" s="768" t="s">
        <v>35</v>
      </c>
      <c r="AB92" s="768" t="s">
        <v>35</v>
      </c>
      <c r="AC92" s="769" t="s">
        <v>35</v>
      </c>
      <c r="AD92" s="830" t="s">
        <v>35</v>
      </c>
      <c r="AE92" s="769" t="s">
        <v>35</v>
      </c>
      <c r="AF92" s="1034" t="s">
        <v>35</v>
      </c>
      <c r="AG92" s="768" t="s">
        <v>35</v>
      </c>
      <c r="AH92" s="768" t="s">
        <v>35</v>
      </c>
      <c r="AI92" s="884" t="s">
        <v>35</v>
      </c>
      <c r="AJ92" s="906" t="s">
        <v>35</v>
      </c>
      <c r="AK92" s="906" t="s">
        <v>35</v>
      </c>
    </row>
    <row r="93" spans="1:37" ht="13.5" customHeight="1" x14ac:dyDescent="0.15">
      <c r="A93" s="1785"/>
      <c r="B93" s="889">
        <v>44366</v>
      </c>
      <c r="C93" s="890" t="str">
        <f t="shared" si="9"/>
        <v>(土)</v>
      </c>
      <c r="D93" s="891" t="s">
        <v>579</v>
      </c>
      <c r="E93" s="894" t="s">
        <v>603</v>
      </c>
      <c r="F93" s="768">
        <v>1</v>
      </c>
      <c r="G93" s="1480">
        <v>13.5</v>
      </c>
      <c r="H93" s="769">
        <v>20</v>
      </c>
      <c r="I93" s="769">
        <v>23</v>
      </c>
      <c r="J93" s="854">
        <v>0.2986111111111111</v>
      </c>
      <c r="K93" s="768">
        <v>27.9</v>
      </c>
      <c r="L93" s="925">
        <v>41.6</v>
      </c>
      <c r="M93" s="1034">
        <v>8.48</v>
      </c>
      <c r="N93" s="776" t="s">
        <v>35</v>
      </c>
      <c r="O93" s="773">
        <v>30.4</v>
      </c>
      <c r="P93" s="774">
        <v>92</v>
      </c>
      <c r="Q93" s="769">
        <v>27.7</v>
      </c>
      <c r="R93" s="774">
        <v>24.6</v>
      </c>
      <c r="S93" s="774">
        <v>110</v>
      </c>
      <c r="T93" s="774">
        <v>70</v>
      </c>
      <c r="U93" s="774">
        <v>40</v>
      </c>
      <c r="V93" s="775" t="s">
        <v>35</v>
      </c>
      <c r="W93" s="1177" t="s">
        <v>35</v>
      </c>
      <c r="X93" s="771" t="s">
        <v>35</v>
      </c>
      <c r="Y93" s="771" t="s">
        <v>35</v>
      </c>
      <c r="Z93" s="771" t="s">
        <v>35</v>
      </c>
      <c r="AA93" s="768" t="s">
        <v>35</v>
      </c>
      <c r="AB93" s="768" t="s">
        <v>35</v>
      </c>
      <c r="AC93" s="769" t="s">
        <v>35</v>
      </c>
      <c r="AD93" s="830" t="s">
        <v>35</v>
      </c>
      <c r="AE93" s="769" t="s">
        <v>35</v>
      </c>
      <c r="AF93" s="1034" t="s">
        <v>35</v>
      </c>
      <c r="AG93" s="768" t="s">
        <v>35</v>
      </c>
      <c r="AH93" s="768" t="s">
        <v>35</v>
      </c>
      <c r="AI93" s="884" t="s">
        <v>35</v>
      </c>
      <c r="AJ93" s="906" t="s">
        <v>35</v>
      </c>
      <c r="AK93" s="906" t="s">
        <v>35</v>
      </c>
    </row>
    <row r="94" spans="1:37" ht="13.5" customHeight="1" x14ac:dyDescent="0.15">
      <c r="A94" s="1785"/>
      <c r="B94" s="889">
        <v>44367</v>
      </c>
      <c r="C94" s="890" t="str">
        <f t="shared" si="9"/>
        <v>(日)</v>
      </c>
      <c r="D94" s="891" t="s">
        <v>607</v>
      </c>
      <c r="E94" s="894" t="s">
        <v>574</v>
      </c>
      <c r="F94" s="768">
        <v>3</v>
      </c>
      <c r="G94" s="1480">
        <v>19.5</v>
      </c>
      <c r="H94" s="769">
        <v>20</v>
      </c>
      <c r="I94" s="769">
        <v>22.5</v>
      </c>
      <c r="J94" s="854">
        <v>0.29166666666666669</v>
      </c>
      <c r="K94" s="768">
        <v>40.1</v>
      </c>
      <c r="L94" s="925">
        <v>61</v>
      </c>
      <c r="M94" s="1034">
        <v>8.18</v>
      </c>
      <c r="N94" s="776" t="s">
        <v>35</v>
      </c>
      <c r="O94" s="773">
        <v>30.3</v>
      </c>
      <c r="P94" s="774">
        <v>88</v>
      </c>
      <c r="Q94" s="769">
        <v>27</v>
      </c>
      <c r="R94" s="774">
        <v>30</v>
      </c>
      <c r="S94" s="774">
        <v>104</v>
      </c>
      <c r="T94" s="774">
        <v>66</v>
      </c>
      <c r="U94" s="774">
        <v>38</v>
      </c>
      <c r="V94" s="775" t="s">
        <v>35</v>
      </c>
      <c r="W94" s="1177" t="s">
        <v>35</v>
      </c>
      <c r="X94" s="771" t="s">
        <v>35</v>
      </c>
      <c r="Y94" s="771" t="s">
        <v>35</v>
      </c>
      <c r="Z94" s="771" t="s">
        <v>35</v>
      </c>
      <c r="AA94" s="768" t="s">
        <v>35</v>
      </c>
      <c r="AB94" s="768" t="s">
        <v>35</v>
      </c>
      <c r="AC94" s="769" t="s">
        <v>35</v>
      </c>
      <c r="AD94" s="830" t="s">
        <v>35</v>
      </c>
      <c r="AE94" s="769" t="s">
        <v>35</v>
      </c>
      <c r="AF94" s="1034" t="s">
        <v>35</v>
      </c>
      <c r="AG94" s="768" t="s">
        <v>35</v>
      </c>
      <c r="AH94" s="768" t="s">
        <v>35</v>
      </c>
      <c r="AI94" s="884" t="s">
        <v>35</v>
      </c>
      <c r="AJ94" s="906" t="s">
        <v>35</v>
      </c>
      <c r="AK94" s="906" t="s">
        <v>35</v>
      </c>
    </row>
    <row r="95" spans="1:37" ht="13.5" customHeight="1" x14ac:dyDescent="0.15">
      <c r="A95" s="1785"/>
      <c r="B95" s="889">
        <v>44368</v>
      </c>
      <c r="C95" s="890" t="str">
        <f t="shared" si="9"/>
        <v>(月)</v>
      </c>
      <c r="D95" s="891" t="s">
        <v>580</v>
      </c>
      <c r="E95" s="894" t="s">
        <v>567</v>
      </c>
      <c r="F95" s="768">
        <v>2</v>
      </c>
      <c r="G95" s="1480">
        <v>0.1</v>
      </c>
      <c r="H95" s="769">
        <v>20</v>
      </c>
      <c r="I95" s="769">
        <v>22</v>
      </c>
      <c r="J95" s="854">
        <v>0.30555555555555552</v>
      </c>
      <c r="K95" s="768">
        <v>28.5</v>
      </c>
      <c r="L95" s="925">
        <v>43</v>
      </c>
      <c r="M95" s="1034">
        <v>8.4499999999999993</v>
      </c>
      <c r="N95" s="776" t="s">
        <v>35</v>
      </c>
      <c r="O95" s="773">
        <v>30.5</v>
      </c>
      <c r="P95" s="774">
        <v>92</v>
      </c>
      <c r="Q95" s="769">
        <v>29.8</v>
      </c>
      <c r="R95" s="774">
        <v>26.5</v>
      </c>
      <c r="S95" s="774">
        <v>108</v>
      </c>
      <c r="T95" s="774">
        <v>68</v>
      </c>
      <c r="U95" s="774">
        <v>40</v>
      </c>
      <c r="V95" s="775">
        <v>0.89</v>
      </c>
      <c r="W95" s="1177" t="s">
        <v>608</v>
      </c>
      <c r="X95" s="771">
        <v>240</v>
      </c>
      <c r="Y95" s="771">
        <v>200.3</v>
      </c>
      <c r="Z95" s="771">
        <v>43.7</v>
      </c>
      <c r="AA95" s="768">
        <v>1.53</v>
      </c>
      <c r="AB95" s="768">
        <v>0.37</v>
      </c>
      <c r="AC95" s="769">
        <v>12</v>
      </c>
      <c r="AD95" s="830" t="s">
        <v>35</v>
      </c>
      <c r="AE95" s="769" t="s">
        <v>35</v>
      </c>
      <c r="AF95" s="1034" t="s">
        <v>35</v>
      </c>
      <c r="AG95" s="768" t="s">
        <v>35</v>
      </c>
      <c r="AH95" s="768" t="s">
        <v>35</v>
      </c>
      <c r="AI95" s="884" t="s">
        <v>35</v>
      </c>
      <c r="AJ95" s="906" t="s">
        <v>35</v>
      </c>
      <c r="AK95" s="906" t="s">
        <v>35</v>
      </c>
    </row>
    <row r="96" spans="1:37" ht="13.5" customHeight="1" x14ac:dyDescent="0.15">
      <c r="A96" s="1785"/>
      <c r="B96" s="889">
        <v>44369</v>
      </c>
      <c r="C96" s="890" t="str">
        <f t="shared" si="9"/>
        <v>(火)</v>
      </c>
      <c r="D96" s="891" t="s">
        <v>522</v>
      </c>
      <c r="E96" s="894" t="s">
        <v>570</v>
      </c>
      <c r="F96" s="768">
        <v>1</v>
      </c>
      <c r="G96" s="1480">
        <v>0</v>
      </c>
      <c r="H96" s="769">
        <v>22</v>
      </c>
      <c r="I96" s="769">
        <v>23</v>
      </c>
      <c r="J96" s="854">
        <v>0.30555555555555552</v>
      </c>
      <c r="K96" s="768">
        <v>25.5</v>
      </c>
      <c r="L96" s="925">
        <v>47.2</v>
      </c>
      <c r="M96" s="1034">
        <v>8.9600000000000009</v>
      </c>
      <c r="N96" s="776" t="s">
        <v>35</v>
      </c>
      <c r="O96" s="773">
        <v>29.4</v>
      </c>
      <c r="P96" s="774">
        <v>97</v>
      </c>
      <c r="Q96" s="769">
        <v>32</v>
      </c>
      <c r="R96" s="774">
        <v>28</v>
      </c>
      <c r="S96" s="774">
        <v>106</v>
      </c>
      <c r="T96" s="774">
        <v>70</v>
      </c>
      <c r="U96" s="774">
        <v>36</v>
      </c>
      <c r="V96" s="775" t="s">
        <v>35</v>
      </c>
      <c r="W96" s="1177" t="s">
        <v>35</v>
      </c>
      <c r="X96" s="771" t="s">
        <v>35</v>
      </c>
      <c r="Y96" s="771" t="s">
        <v>35</v>
      </c>
      <c r="Z96" s="771" t="s">
        <v>35</v>
      </c>
      <c r="AA96" s="768" t="s">
        <v>35</v>
      </c>
      <c r="AB96" s="768" t="s">
        <v>35</v>
      </c>
      <c r="AC96" s="769" t="s">
        <v>35</v>
      </c>
      <c r="AD96" s="830" t="s">
        <v>35</v>
      </c>
      <c r="AE96" s="769" t="s">
        <v>35</v>
      </c>
      <c r="AF96" s="1034" t="s">
        <v>35</v>
      </c>
      <c r="AG96" s="768" t="s">
        <v>35</v>
      </c>
      <c r="AH96" s="768" t="s">
        <v>35</v>
      </c>
      <c r="AI96" s="884" t="s">
        <v>35</v>
      </c>
      <c r="AJ96" s="906" t="s">
        <v>35</v>
      </c>
      <c r="AK96" s="906" t="s">
        <v>35</v>
      </c>
    </row>
    <row r="97" spans="1:37" ht="13.5" customHeight="1" x14ac:dyDescent="0.15">
      <c r="A97" s="1785"/>
      <c r="B97" s="889">
        <v>44370</v>
      </c>
      <c r="C97" s="890" t="str">
        <f t="shared" si="9"/>
        <v>(水)</v>
      </c>
      <c r="D97" s="891" t="s">
        <v>594</v>
      </c>
      <c r="E97" s="894" t="s">
        <v>593</v>
      </c>
      <c r="F97" s="768">
        <v>2</v>
      </c>
      <c r="G97" s="1480">
        <v>1.4</v>
      </c>
      <c r="H97" s="769">
        <v>22</v>
      </c>
      <c r="I97" s="769">
        <v>23</v>
      </c>
      <c r="J97" s="854">
        <v>0.31944444444444448</v>
      </c>
      <c r="K97" s="768">
        <v>39</v>
      </c>
      <c r="L97" s="925">
        <v>52.9</v>
      </c>
      <c r="M97" s="1034">
        <v>9.0500000000000007</v>
      </c>
      <c r="N97" s="776" t="s">
        <v>35</v>
      </c>
      <c r="O97" s="773">
        <v>28.1</v>
      </c>
      <c r="P97" s="774">
        <v>86</v>
      </c>
      <c r="Q97" s="769">
        <v>29.8</v>
      </c>
      <c r="R97" s="774">
        <v>30.7</v>
      </c>
      <c r="S97" s="774">
        <v>104</v>
      </c>
      <c r="T97" s="774">
        <v>71</v>
      </c>
      <c r="U97" s="774">
        <v>33</v>
      </c>
      <c r="V97" s="775" t="s">
        <v>35</v>
      </c>
      <c r="W97" s="1177" t="s">
        <v>35</v>
      </c>
      <c r="X97" s="771" t="s">
        <v>35</v>
      </c>
      <c r="Y97" s="771" t="s">
        <v>35</v>
      </c>
      <c r="Z97" s="771" t="s">
        <v>35</v>
      </c>
      <c r="AA97" s="768" t="s">
        <v>35</v>
      </c>
      <c r="AB97" s="768" t="s">
        <v>35</v>
      </c>
      <c r="AC97" s="769" t="s">
        <v>35</v>
      </c>
      <c r="AD97" s="830" t="s">
        <v>35</v>
      </c>
      <c r="AE97" s="769" t="s">
        <v>35</v>
      </c>
      <c r="AF97" s="1034" t="s">
        <v>35</v>
      </c>
      <c r="AG97" s="768" t="s">
        <v>35</v>
      </c>
      <c r="AH97" s="768" t="s">
        <v>35</v>
      </c>
      <c r="AI97" s="884" t="s">
        <v>35</v>
      </c>
      <c r="AJ97" s="906" t="s">
        <v>35</v>
      </c>
      <c r="AK97" s="906" t="s">
        <v>35</v>
      </c>
    </row>
    <row r="98" spans="1:37" ht="13.5" customHeight="1" x14ac:dyDescent="0.15">
      <c r="A98" s="1785"/>
      <c r="B98" s="889">
        <v>44371</v>
      </c>
      <c r="C98" s="890" t="str">
        <f t="shared" si="9"/>
        <v>(木)</v>
      </c>
      <c r="D98" s="891" t="s">
        <v>596</v>
      </c>
      <c r="E98" s="894" t="s">
        <v>574</v>
      </c>
      <c r="F98" s="768">
        <v>2</v>
      </c>
      <c r="G98" s="1480">
        <v>0</v>
      </c>
      <c r="H98" s="769">
        <v>23</v>
      </c>
      <c r="I98" s="769">
        <v>23.5</v>
      </c>
      <c r="J98" s="854">
        <v>0.30555555555555552</v>
      </c>
      <c r="K98" s="768">
        <v>33</v>
      </c>
      <c r="L98" s="925">
        <v>51.3</v>
      </c>
      <c r="M98" s="1034">
        <v>8.9600000000000009</v>
      </c>
      <c r="N98" s="776" t="s">
        <v>35</v>
      </c>
      <c r="O98" s="773">
        <v>29.4</v>
      </c>
      <c r="P98" s="774">
        <v>88</v>
      </c>
      <c r="Q98" s="769">
        <v>27</v>
      </c>
      <c r="R98" s="774">
        <v>27.7</v>
      </c>
      <c r="S98" s="774">
        <v>100</v>
      </c>
      <c r="T98" s="774">
        <v>68</v>
      </c>
      <c r="U98" s="774">
        <v>32</v>
      </c>
      <c r="V98" s="775" t="s">
        <v>35</v>
      </c>
      <c r="W98" s="1177" t="s">
        <v>35</v>
      </c>
      <c r="X98" s="771" t="s">
        <v>35</v>
      </c>
      <c r="Y98" s="771" t="s">
        <v>35</v>
      </c>
      <c r="Z98" s="771" t="s">
        <v>35</v>
      </c>
      <c r="AA98" s="768" t="s">
        <v>35</v>
      </c>
      <c r="AB98" s="768" t="s">
        <v>35</v>
      </c>
      <c r="AC98" s="769" t="s">
        <v>35</v>
      </c>
      <c r="AD98" s="830" t="s">
        <v>35</v>
      </c>
      <c r="AE98" s="769" t="s">
        <v>35</v>
      </c>
      <c r="AF98" s="1034" t="s">
        <v>35</v>
      </c>
      <c r="AG98" s="768" t="s">
        <v>35</v>
      </c>
      <c r="AH98" s="768" t="s">
        <v>35</v>
      </c>
      <c r="AI98" s="884" t="s">
        <v>35</v>
      </c>
      <c r="AJ98" s="906" t="s">
        <v>35</v>
      </c>
      <c r="AK98" s="906" t="s">
        <v>35</v>
      </c>
    </row>
    <row r="99" spans="1:37" ht="13.5" customHeight="1" x14ac:dyDescent="0.15">
      <c r="A99" s="1785"/>
      <c r="B99" s="889">
        <v>44372</v>
      </c>
      <c r="C99" s="890" t="str">
        <f t="shared" si="9"/>
        <v>(金)</v>
      </c>
      <c r="D99" s="891" t="s">
        <v>522</v>
      </c>
      <c r="E99" s="894" t="s">
        <v>603</v>
      </c>
      <c r="F99" s="768">
        <v>1</v>
      </c>
      <c r="G99" s="1480">
        <v>0</v>
      </c>
      <c r="H99" s="769">
        <v>23</v>
      </c>
      <c r="I99" s="769">
        <v>23.5</v>
      </c>
      <c r="J99" s="854">
        <v>0.30555555555555552</v>
      </c>
      <c r="K99" s="768">
        <v>37.299999999999997</v>
      </c>
      <c r="L99" s="925">
        <v>54.3</v>
      </c>
      <c r="M99" s="1034">
        <v>9.07</v>
      </c>
      <c r="N99" s="776" t="s">
        <v>35</v>
      </c>
      <c r="O99" s="773">
        <v>23.8</v>
      </c>
      <c r="P99" s="774">
        <v>84</v>
      </c>
      <c r="Q99" s="769">
        <v>24.9</v>
      </c>
      <c r="R99" s="774">
        <v>31</v>
      </c>
      <c r="S99" s="774">
        <v>115</v>
      </c>
      <c r="T99" s="774">
        <v>68</v>
      </c>
      <c r="U99" s="774">
        <v>47</v>
      </c>
      <c r="V99" s="775" t="s">
        <v>35</v>
      </c>
      <c r="W99" s="1177" t="s">
        <v>35</v>
      </c>
      <c r="X99" s="771" t="s">
        <v>35</v>
      </c>
      <c r="Y99" s="771" t="s">
        <v>35</v>
      </c>
      <c r="Z99" s="771" t="s">
        <v>35</v>
      </c>
      <c r="AA99" s="768" t="s">
        <v>35</v>
      </c>
      <c r="AB99" s="768" t="s">
        <v>35</v>
      </c>
      <c r="AC99" s="769" t="s">
        <v>35</v>
      </c>
      <c r="AD99" s="830" t="s">
        <v>35</v>
      </c>
      <c r="AE99" s="769" t="s">
        <v>35</v>
      </c>
      <c r="AF99" s="1034" t="s">
        <v>35</v>
      </c>
      <c r="AG99" s="768" t="s">
        <v>35</v>
      </c>
      <c r="AH99" s="768" t="s">
        <v>35</v>
      </c>
      <c r="AI99" s="884" t="s">
        <v>35</v>
      </c>
      <c r="AJ99" s="906" t="s">
        <v>35</v>
      </c>
      <c r="AK99" s="906" t="s">
        <v>35</v>
      </c>
    </row>
    <row r="100" spans="1:37" ht="13.5" customHeight="1" x14ac:dyDescent="0.15">
      <c r="A100" s="1785"/>
      <c r="B100" s="889">
        <v>44373</v>
      </c>
      <c r="C100" s="890" t="str">
        <f t="shared" si="9"/>
        <v>(土)</v>
      </c>
      <c r="D100" s="891" t="s">
        <v>566</v>
      </c>
      <c r="E100" s="894" t="s">
        <v>574</v>
      </c>
      <c r="F100" s="768">
        <v>2</v>
      </c>
      <c r="G100" s="1480">
        <v>0</v>
      </c>
      <c r="H100" s="769">
        <v>24</v>
      </c>
      <c r="I100" s="769">
        <v>24.5</v>
      </c>
      <c r="J100" s="854">
        <v>0.3125</v>
      </c>
      <c r="K100" s="768">
        <v>41.1</v>
      </c>
      <c r="L100" s="925">
        <v>57.3</v>
      </c>
      <c r="M100" s="1034">
        <v>9.06</v>
      </c>
      <c r="N100" s="776" t="s">
        <v>35</v>
      </c>
      <c r="O100" s="773">
        <v>27.4</v>
      </c>
      <c r="P100" s="774">
        <v>90</v>
      </c>
      <c r="Q100" s="769">
        <v>29.5</v>
      </c>
      <c r="R100" s="774">
        <v>30.5</v>
      </c>
      <c r="S100" s="774">
        <v>104</v>
      </c>
      <c r="T100" s="774">
        <v>69</v>
      </c>
      <c r="U100" s="774">
        <v>35</v>
      </c>
      <c r="V100" s="775" t="s">
        <v>35</v>
      </c>
      <c r="W100" s="1177" t="s">
        <v>35</v>
      </c>
      <c r="X100" s="771" t="s">
        <v>35</v>
      </c>
      <c r="Y100" s="771" t="s">
        <v>35</v>
      </c>
      <c r="Z100" s="771" t="s">
        <v>35</v>
      </c>
      <c r="AA100" s="768" t="s">
        <v>35</v>
      </c>
      <c r="AB100" s="768" t="s">
        <v>35</v>
      </c>
      <c r="AC100" s="769" t="s">
        <v>35</v>
      </c>
      <c r="AD100" s="830" t="s">
        <v>35</v>
      </c>
      <c r="AE100" s="769" t="s">
        <v>35</v>
      </c>
      <c r="AF100" s="1034" t="s">
        <v>35</v>
      </c>
      <c r="AG100" s="768" t="s">
        <v>35</v>
      </c>
      <c r="AH100" s="768" t="s">
        <v>35</v>
      </c>
      <c r="AI100" s="884" t="s">
        <v>35</v>
      </c>
      <c r="AJ100" s="906" t="s">
        <v>35</v>
      </c>
      <c r="AK100" s="906" t="s">
        <v>35</v>
      </c>
    </row>
    <row r="101" spans="1:37" ht="13.5" customHeight="1" x14ac:dyDescent="0.15">
      <c r="A101" s="1785"/>
      <c r="B101" s="889">
        <v>44374</v>
      </c>
      <c r="C101" s="890" t="str">
        <f t="shared" si="9"/>
        <v>(日)</v>
      </c>
      <c r="D101" s="891" t="s">
        <v>577</v>
      </c>
      <c r="E101" s="894" t="s">
        <v>567</v>
      </c>
      <c r="F101" s="768">
        <v>1</v>
      </c>
      <c r="G101" s="1480">
        <v>0.1</v>
      </c>
      <c r="H101" s="769">
        <v>24</v>
      </c>
      <c r="I101" s="769">
        <v>24.5</v>
      </c>
      <c r="J101" s="854">
        <v>0.3125</v>
      </c>
      <c r="K101" s="768">
        <v>47.1</v>
      </c>
      <c r="L101" s="925">
        <v>51.7</v>
      </c>
      <c r="M101" s="1034">
        <v>9.1199999999999992</v>
      </c>
      <c r="N101" s="776" t="s">
        <v>35</v>
      </c>
      <c r="O101" s="773">
        <v>26.5</v>
      </c>
      <c r="P101" s="774">
        <v>78</v>
      </c>
      <c r="Q101" s="769">
        <v>27.7</v>
      </c>
      <c r="R101" s="774">
        <v>30.7</v>
      </c>
      <c r="S101" s="774">
        <v>90</v>
      </c>
      <c r="T101" s="774">
        <v>54</v>
      </c>
      <c r="U101" s="774">
        <v>36</v>
      </c>
      <c r="V101" s="775" t="s">
        <v>35</v>
      </c>
      <c r="W101" s="1177" t="s">
        <v>35</v>
      </c>
      <c r="X101" s="771" t="s">
        <v>35</v>
      </c>
      <c r="Y101" s="771" t="s">
        <v>35</v>
      </c>
      <c r="Z101" s="771" t="s">
        <v>35</v>
      </c>
      <c r="AA101" s="768" t="s">
        <v>35</v>
      </c>
      <c r="AB101" s="768" t="s">
        <v>35</v>
      </c>
      <c r="AC101" s="769" t="s">
        <v>35</v>
      </c>
      <c r="AD101" s="830" t="s">
        <v>35</v>
      </c>
      <c r="AE101" s="769" t="s">
        <v>35</v>
      </c>
      <c r="AF101" s="1034" t="s">
        <v>35</v>
      </c>
      <c r="AG101" s="768" t="s">
        <v>35</v>
      </c>
      <c r="AH101" s="768" t="s">
        <v>35</v>
      </c>
      <c r="AI101" s="884" t="s">
        <v>35</v>
      </c>
      <c r="AJ101" s="906" t="s">
        <v>35</v>
      </c>
      <c r="AK101" s="906" t="s">
        <v>35</v>
      </c>
    </row>
    <row r="102" spans="1:37" ht="13.5" customHeight="1" x14ac:dyDescent="0.15">
      <c r="A102" s="1785"/>
      <c r="B102" s="889">
        <v>44375</v>
      </c>
      <c r="C102" s="890" t="str">
        <f t="shared" si="9"/>
        <v>(月)</v>
      </c>
      <c r="D102" s="891" t="s">
        <v>576</v>
      </c>
      <c r="E102" s="894" t="s">
        <v>584</v>
      </c>
      <c r="F102" s="768">
        <v>1</v>
      </c>
      <c r="G102" s="1480">
        <v>0.5</v>
      </c>
      <c r="H102" s="769">
        <v>25</v>
      </c>
      <c r="I102" s="769">
        <v>25</v>
      </c>
      <c r="J102" s="854">
        <v>0.3125</v>
      </c>
      <c r="K102" s="768">
        <v>39.799999999999997</v>
      </c>
      <c r="L102" s="925">
        <v>43.7</v>
      </c>
      <c r="M102" s="1034">
        <v>9.02</v>
      </c>
      <c r="N102" s="776" t="s">
        <v>35</v>
      </c>
      <c r="O102" s="773">
        <v>21.7</v>
      </c>
      <c r="P102" s="774">
        <v>78</v>
      </c>
      <c r="Q102" s="769">
        <v>26.3</v>
      </c>
      <c r="R102" s="774">
        <v>29.4</v>
      </c>
      <c r="S102" s="774">
        <v>94</v>
      </c>
      <c r="T102" s="774">
        <v>60</v>
      </c>
      <c r="U102" s="774">
        <v>34</v>
      </c>
      <c r="V102" s="775" t="s">
        <v>35</v>
      </c>
      <c r="W102" s="1177" t="s">
        <v>35</v>
      </c>
      <c r="X102" s="771" t="s">
        <v>35</v>
      </c>
      <c r="Y102" s="771" t="s">
        <v>35</v>
      </c>
      <c r="Z102" s="771" t="s">
        <v>35</v>
      </c>
      <c r="AA102" s="768" t="s">
        <v>35</v>
      </c>
      <c r="AB102" s="768" t="s">
        <v>35</v>
      </c>
      <c r="AC102" s="769" t="s">
        <v>35</v>
      </c>
      <c r="AD102" s="830" t="s">
        <v>35</v>
      </c>
      <c r="AE102" s="769" t="s">
        <v>35</v>
      </c>
      <c r="AF102" s="1034" t="s">
        <v>35</v>
      </c>
      <c r="AG102" s="768" t="s">
        <v>35</v>
      </c>
      <c r="AH102" s="768" t="s">
        <v>35</v>
      </c>
      <c r="AI102" s="884" t="s">
        <v>35</v>
      </c>
      <c r="AJ102" s="906" t="s">
        <v>35</v>
      </c>
      <c r="AK102" s="906" t="s">
        <v>35</v>
      </c>
    </row>
    <row r="103" spans="1:37" ht="13.5" customHeight="1" x14ac:dyDescent="0.15">
      <c r="A103" s="1785"/>
      <c r="B103" s="889">
        <v>44376</v>
      </c>
      <c r="C103" s="890" t="str">
        <f t="shared" si="9"/>
        <v>(火)</v>
      </c>
      <c r="D103" s="891" t="s">
        <v>579</v>
      </c>
      <c r="E103" s="894" t="s">
        <v>574</v>
      </c>
      <c r="F103" s="768">
        <v>4</v>
      </c>
      <c r="G103" s="1480">
        <v>30.7</v>
      </c>
      <c r="H103" s="769">
        <v>20</v>
      </c>
      <c r="I103" s="769">
        <v>22</v>
      </c>
      <c r="J103" s="854">
        <v>0.2986111111111111</v>
      </c>
      <c r="K103" s="768">
        <v>49.9</v>
      </c>
      <c r="L103" s="925">
        <v>60.2</v>
      </c>
      <c r="M103" s="1034">
        <v>8.67</v>
      </c>
      <c r="N103" s="776" t="s">
        <v>35</v>
      </c>
      <c r="O103" s="773">
        <v>24.1</v>
      </c>
      <c r="P103" s="774">
        <v>88</v>
      </c>
      <c r="Q103" s="769">
        <v>27</v>
      </c>
      <c r="R103" s="774">
        <v>31.3</v>
      </c>
      <c r="S103" s="774">
        <v>92</v>
      </c>
      <c r="T103" s="774">
        <v>58</v>
      </c>
      <c r="U103" s="774">
        <v>34</v>
      </c>
      <c r="V103" s="775" t="s">
        <v>35</v>
      </c>
      <c r="W103" s="1177" t="s">
        <v>35</v>
      </c>
      <c r="X103" s="771" t="s">
        <v>35</v>
      </c>
      <c r="Y103" s="771" t="s">
        <v>35</v>
      </c>
      <c r="Z103" s="771" t="s">
        <v>35</v>
      </c>
      <c r="AA103" s="768" t="s">
        <v>35</v>
      </c>
      <c r="AB103" s="768" t="s">
        <v>35</v>
      </c>
      <c r="AC103" s="769" t="s">
        <v>35</v>
      </c>
      <c r="AD103" s="830" t="s">
        <v>35</v>
      </c>
      <c r="AE103" s="769" t="s">
        <v>35</v>
      </c>
      <c r="AF103" s="1034" t="s">
        <v>35</v>
      </c>
      <c r="AG103" s="768" t="s">
        <v>35</v>
      </c>
      <c r="AH103" s="768" t="s">
        <v>35</v>
      </c>
      <c r="AI103" s="884" t="s">
        <v>35</v>
      </c>
      <c r="AJ103" s="906" t="s">
        <v>35</v>
      </c>
      <c r="AK103" s="906" t="s">
        <v>35</v>
      </c>
    </row>
    <row r="104" spans="1:37" ht="13.5" customHeight="1" x14ac:dyDescent="0.15">
      <c r="A104" s="1785"/>
      <c r="B104" s="889">
        <v>44377</v>
      </c>
      <c r="C104" s="896" t="str">
        <f t="shared" si="9"/>
        <v>(水)</v>
      </c>
      <c r="D104" s="897" t="s">
        <v>577</v>
      </c>
      <c r="E104" s="898" t="s">
        <v>593</v>
      </c>
      <c r="F104" s="779">
        <v>2</v>
      </c>
      <c r="G104" s="1481">
        <v>0.1</v>
      </c>
      <c r="H104" s="780">
        <v>20</v>
      </c>
      <c r="I104" s="780">
        <v>22.5</v>
      </c>
      <c r="J104" s="860">
        <v>0.3125</v>
      </c>
      <c r="K104" s="779">
        <v>38.799999999999997</v>
      </c>
      <c r="L104" s="929">
        <v>45.5</v>
      </c>
      <c r="M104" s="1035">
        <v>8.3800000000000008</v>
      </c>
      <c r="N104" s="787" t="s">
        <v>35</v>
      </c>
      <c r="O104" s="784">
        <v>26.6</v>
      </c>
      <c r="P104" s="785">
        <v>82</v>
      </c>
      <c r="Q104" s="780">
        <v>24.9</v>
      </c>
      <c r="R104" s="785">
        <v>29.4</v>
      </c>
      <c r="S104" s="785">
        <v>92</v>
      </c>
      <c r="T104" s="785">
        <v>60</v>
      </c>
      <c r="U104" s="785">
        <v>32</v>
      </c>
      <c r="V104" s="786" t="s">
        <v>35</v>
      </c>
      <c r="W104" s="1178" t="s">
        <v>35</v>
      </c>
      <c r="X104" s="782" t="s">
        <v>35</v>
      </c>
      <c r="Y104" s="782" t="s">
        <v>35</v>
      </c>
      <c r="Z104" s="782" t="s">
        <v>35</v>
      </c>
      <c r="AA104" s="779" t="s">
        <v>35</v>
      </c>
      <c r="AB104" s="779" t="s">
        <v>35</v>
      </c>
      <c r="AC104" s="780" t="s">
        <v>35</v>
      </c>
      <c r="AD104" s="831" t="s">
        <v>35</v>
      </c>
      <c r="AE104" s="780" t="s">
        <v>35</v>
      </c>
      <c r="AF104" s="1035" t="s">
        <v>35</v>
      </c>
      <c r="AG104" s="779" t="s">
        <v>35</v>
      </c>
      <c r="AH104" s="779" t="s">
        <v>35</v>
      </c>
      <c r="AI104" s="887" t="s">
        <v>35</v>
      </c>
      <c r="AJ104" s="907" t="s">
        <v>35</v>
      </c>
      <c r="AK104" s="907" t="s">
        <v>35</v>
      </c>
    </row>
    <row r="105" spans="1:37" s="426" customFormat="1" ht="13.5" customHeight="1" x14ac:dyDescent="0.15">
      <c r="A105" s="1785"/>
      <c r="B105" s="1783" t="s">
        <v>388</v>
      </c>
      <c r="C105" s="1783"/>
      <c r="D105" s="862"/>
      <c r="E105" s="863"/>
      <c r="F105" s="864">
        <f>MAX(F75:F104)</f>
        <v>5</v>
      </c>
      <c r="G105" s="1478">
        <f>MAX(G75:G104)</f>
        <v>30.7</v>
      </c>
      <c r="H105" s="864">
        <f>MAX(H75:H104)</f>
        <v>25</v>
      </c>
      <c r="I105" s="865">
        <f>MAX(I75:I104)</f>
        <v>26</v>
      </c>
      <c r="J105" s="866"/>
      <c r="K105" s="864">
        <f>MAX(K75:K104)</f>
        <v>49.9</v>
      </c>
      <c r="L105" s="867">
        <f>MAX(L75:L104)</f>
        <v>65.5</v>
      </c>
      <c r="M105" s="865">
        <f>MAX(M75:M104)</f>
        <v>9.1199999999999992</v>
      </c>
      <c r="N105" s="872"/>
      <c r="O105" s="864">
        <f t="shared" ref="O105:AK105" si="10">MAX(O75:O104)</f>
        <v>30.8</v>
      </c>
      <c r="P105" s="867">
        <f t="shared" si="10"/>
        <v>97</v>
      </c>
      <c r="Q105" s="864">
        <f t="shared" si="10"/>
        <v>32</v>
      </c>
      <c r="R105" s="864">
        <f t="shared" si="10"/>
        <v>31.3</v>
      </c>
      <c r="S105" s="867">
        <f t="shared" si="10"/>
        <v>115</v>
      </c>
      <c r="T105" s="867">
        <f t="shared" si="10"/>
        <v>73</v>
      </c>
      <c r="U105" s="867">
        <f t="shared" si="10"/>
        <v>47</v>
      </c>
      <c r="V105" s="903">
        <f t="shared" si="10"/>
        <v>0.89</v>
      </c>
      <c r="W105" s="1179">
        <f>MAX(W75:W104)</f>
        <v>0</v>
      </c>
      <c r="X105" s="869">
        <f t="shared" si="10"/>
        <v>240</v>
      </c>
      <c r="Y105" s="869">
        <f t="shared" si="10"/>
        <v>200.3</v>
      </c>
      <c r="Z105" s="1115">
        <f t="shared" si="10"/>
        <v>43.7</v>
      </c>
      <c r="AA105" s="864">
        <f t="shared" si="10"/>
        <v>1.53</v>
      </c>
      <c r="AB105" s="868">
        <f t="shared" si="10"/>
        <v>0.37</v>
      </c>
      <c r="AC105" s="870">
        <f t="shared" si="10"/>
        <v>12</v>
      </c>
      <c r="AD105" s="871">
        <f t="shared" si="10"/>
        <v>0</v>
      </c>
      <c r="AE105" s="1122">
        <f t="shared" si="10"/>
        <v>22</v>
      </c>
      <c r="AF105" s="865">
        <f t="shared" si="10"/>
        <v>11</v>
      </c>
      <c r="AG105" s="865">
        <f t="shared" si="10"/>
        <v>13</v>
      </c>
      <c r="AH105" s="865">
        <f t="shared" si="10"/>
        <v>6.1</v>
      </c>
      <c r="AI105" s="864">
        <f t="shared" si="10"/>
        <v>13</v>
      </c>
      <c r="AJ105" s="873">
        <f t="shared" si="10"/>
        <v>1.4</v>
      </c>
      <c r="AK105" s="873">
        <f t="shared" si="10"/>
        <v>0.14000000000000001</v>
      </c>
    </row>
    <row r="106" spans="1:37" s="426" customFormat="1" ht="13.5" customHeight="1" x14ac:dyDescent="0.15">
      <c r="A106" s="1785"/>
      <c r="B106" s="1783" t="s">
        <v>389</v>
      </c>
      <c r="C106" s="1783"/>
      <c r="D106" s="862"/>
      <c r="E106" s="863"/>
      <c r="F106" s="878"/>
      <c r="G106" s="1483"/>
      <c r="H106" s="864">
        <f>MIN(H75:H104)</f>
        <v>20</v>
      </c>
      <c r="I106" s="865">
        <f>MIN(I75:I104)</f>
        <v>22</v>
      </c>
      <c r="J106" s="866"/>
      <c r="K106" s="864">
        <f>MIN(K75:K104)</f>
        <v>25.5</v>
      </c>
      <c r="L106" s="867">
        <f>MIN(L75:L104)</f>
        <v>38</v>
      </c>
      <c r="M106" s="865">
        <f>MIN(M75:M104)</f>
        <v>8.18</v>
      </c>
      <c r="N106" s="872"/>
      <c r="O106" s="864">
        <f t="shared" ref="O106:U106" si="11">MIN(O75:O104)</f>
        <v>21.7</v>
      </c>
      <c r="P106" s="867">
        <f t="shared" si="11"/>
        <v>78</v>
      </c>
      <c r="Q106" s="864">
        <f t="shared" si="11"/>
        <v>24.9</v>
      </c>
      <c r="R106" s="864">
        <f t="shared" si="11"/>
        <v>24.6</v>
      </c>
      <c r="S106" s="867">
        <f t="shared" si="11"/>
        <v>90</v>
      </c>
      <c r="T106" s="867">
        <f t="shared" si="11"/>
        <v>54</v>
      </c>
      <c r="U106" s="867">
        <f t="shared" si="11"/>
        <v>30</v>
      </c>
      <c r="V106" s="903">
        <f>MIN(V75:V104)</f>
        <v>0.89</v>
      </c>
      <c r="W106" s="1179">
        <f>MIN(W75:W104)</f>
        <v>0</v>
      </c>
      <c r="X106" s="869">
        <f t="shared" ref="X106:AK106" si="12">MIN(X75:X104)</f>
        <v>240</v>
      </c>
      <c r="Y106" s="869">
        <f t="shared" si="12"/>
        <v>200.3</v>
      </c>
      <c r="Z106" s="1115">
        <f t="shared" si="12"/>
        <v>43.7</v>
      </c>
      <c r="AA106" s="864">
        <f t="shared" si="12"/>
        <v>1.53</v>
      </c>
      <c r="AB106" s="868">
        <f t="shared" si="12"/>
        <v>0.37</v>
      </c>
      <c r="AC106" s="870">
        <f t="shared" si="12"/>
        <v>12</v>
      </c>
      <c r="AD106" s="874">
        <f t="shared" si="12"/>
        <v>0</v>
      </c>
      <c r="AE106" s="1122">
        <f t="shared" si="12"/>
        <v>22</v>
      </c>
      <c r="AF106" s="865">
        <f t="shared" si="12"/>
        <v>11</v>
      </c>
      <c r="AG106" s="865">
        <f t="shared" si="12"/>
        <v>13</v>
      </c>
      <c r="AH106" s="865">
        <f t="shared" si="12"/>
        <v>6.1</v>
      </c>
      <c r="AI106" s="864">
        <f t="shared" si="12"/>
        <v>13</v>
      </c>
      <c r="AJ106" s="873">
        <f t="shared" si="12"/>
        <v>1.4</v>
      </c>
      <c r="AK106" s="873">
        <f t="shared" si="12"/>
        <v>0.14000000000000001</v>
      </c>
    </row>
    <row r="107" spans="1:37" s="426" customFormat="1" ht="13.5" customHeight="1" x14ac:dyDescent="0.15">
      <c r="A107" s="1785"/>
      <c r="B107" s="1783" t="s">
        <v>390</v>
      </c>
      <c r="C107" s="1783"/>
      <c r="D107" s="862"/>
      <c r="E107" s="863"/>
      <c r="F107" s="866"/>
      <c r="G107" s="1483"/>
      <c r="H107" s="864">
        <f>IF(COUNT(H75:H104)=0,0,AVERAGE(H75:H104))</f>
        <v>22.066666666666666</v>
      </c>
      <c r="I107" s="865">
        <f>IF(COUNT(I75:I104)=0,0,AVERAGE(I75:I104))</f>
        <v>23.316666666666666</v>
      </c>
      <c r="J107" s="866"/>
      <c r="K107" s="864">
        <f>IF(COUNT(K75:K104)=0,0,AVERAGE(K75:K104))</f>
        <v>38.360000000000007</v>
      </c>
      <c r="L107" s="867">
        <f>IF(COUNT(L75:L104)=0,0,AVERAGE(L75:L104))</f>
        <v>48.576666666666675</v>
      </c>
      <c r="M107" s="865">
        <f>IF(COUNT(M75:M104)=0,0,AVERAGE(M75:M104))</f>
        <v>8.6753333333333327</v>
      </c>
      <c r="N107" s="866"/>
      <c r="O107" s="864">
        <f t="shared" ref="O107:U107" si="13">IF(COUNT(O75:O104)=0,0,AVERAGE(O75:O104))</f>
        <v>27.95</v>
      </c>
      <c r="P107" s="867">
        <f t="shared" si="13"/>
        <v>88.033333333333331</v>
      </c>
      <c r="Q107" s="864">
        <f t="shared" si="13"/>
        <v>27.749999999999996</v>
      </c>
      <c r="R107" s="864">
        <f t="shared" si="13"/>
        <v>28.143333333333331</v>
      </c>
      <c r="S107" s="867">
        <f t="shared" si="13"/>
        <v>102.46666666666667</v>
      </c>
      <c r="T107" s="867">
        <f t="shared" si="13"/>
        <v>67</v>
      </c>
      <c r="U107" s="867">
        <f t="shared" si="13"/>
        <v>35.466666666666669</v>
      </c>
      <c r="V107" s="1113"/>
      <c r="W107" s="1180"/>
      <c r="X107" s="869">
        <f t="shared" ref="X107:AJ107" si="14">IF(COUNT(X75:X104)=0,0,AVERAGE(X75:X104))</f>
        <v>240</v>
      </c>
      <c r="Y107" s="869">
        <f t="shared" si="14"/>
        <v>200.3</v>
      </c>
      <c r="Z107" s="1115">
        <f t="shared" si="14"/>
        <v>43.7</v>
      </c>
      <c r="AA107" s="864">
        <f t="shared" si="14"/>
        <v>1.53</v>
      </c>
      <c r="AB107" s="868">
        <f t="shared" si="14"/>
        <v>0.37</v>
      </c>
      <c r="AC107" s="870">
        <f t="shared" si="14"/>
        <v>12</v>
      </c>
      <c r="AD107" s="874">
        <f t="shared" si="14"/>
        <v>0</v>
      </c>
      <c r="AE107" s="1122">
        <f t="shared" si="14"/>
        <v>22</v>
      </c>
      <c r="AF107" s="865">
        <f t="shared" si="14"/>
        <v>11</v>
      </c>
      <c r="AG107" s="865">
        <f t="shared" si="14"/>
        <v>13</v>
      </c>
      <c r="AH107" s="865">
        <f t="shared" si="14"/>
        <v>6.1</v>
      </c>
      <c r="AI107" s="864">
        <f t="shared" si="14"/>
        <v>13</v>
      </c>
      <c r="AJ107" s="873">
        <f t="shared" si="14"/>
        <v>1.4</v>
      </c>
      <c r="AK107" s="875"/>
    </row>
    <row r="108" spans="1:37" s="426" customFormat="1" ht="13.5" customHeight="1" x14ac:dyDescent="0.15">
      <c r="A108" s="1785"/>
      <c r="B108" s="1784" t="s">
        <v>391</v>
      </c>
      <c r="C108" s="1784"/>
      <c r="D108" s="876"/>
      <c r="E108" s="876"/>
      <c r="F108" s="877"/>
      <c r="G108" s="1478">
        <f>SUM(G75:G104)</f>
        <v>90.8</v>
      </c>
      <c r="H108" s="878"/>
      <c r="I108" s="878"/>
      <c r="J108" s="878"/>
      <c r="K108" s="878"/>
      <c r="L108" s="1112"/>
      <c r="M108" s="866"/>
      <c r="N108" s="878"/>
      <c r="O108" s="878"/>
      <c r="P108" s="878"/>
      <c r="Q108" s="878"/>
      <c r="R108" s="878"/>
      <c r="S108" s="878"/>
      <c r="T108" s="878"/>
      <c r="U108" s="878"/>
      <c r="V108" s="1113"/>
      <c r="W108" s="1180"/>
      <c r="X108" s="878"/>
      <c r="Y108" s="878"/>
      <c r="Z108" s="1116"/>
      <c r="AA108" s="878"/>
      <c r="AB108" s="878"/>
      <c r="AC108" s="879"/>
      <c r="AD108" s="880"/>
      <c r="AE108" s="1123"/>
      <c r="AF108" s="866"/>
      <c r="AG108" s="878"/>
      <c r="AH108" s="878"/>
      <c r="AI108" s="878"/>
      <c r="AJ108" s="875"/>
      <c r="AK108" s="875"/>
    </row>
    <row r="109" spans="1:37" ht="13.5" customHeight="1" x14ac:dyDescent="0.15">
      <c r="A109" s="1785" t="s">
        <v>311</v>
      </c>
      <c r="B109" s="899">
        <v>44378</v>
      </c>
      <c r="C109" s="900" t="str">
        <f>IF(B109="","",IF(WEEKDAY(B109)=1,"(日)",IF(WEEKDAY(B109)=2,"(月)",IF(WEEKDAY(B109)=3,"(火)",IF(WEEKDAY(B109)=4,"(水)",IF(WEEKDAY(B109)=5,"(木)",IF(WEEKDAY(B109)=6,"(金)","(土)")))))))</f>
        <v>(木)</v>
      </c>
      <c r="D109" s="892" t="s">
        <v>579</v>
      </c>
      <c r="E109" s="892" t="s">
        <v>578</v>
      </c>
      <c r="F109" s="759">
        <v>0</v>
      </c>
      <c r="G109" s="1479">
        <v>7</v>
      </c>
      <c r="H109" s="760">
        <v>20</v>
      </c>
      <c r="I109" s="760">
        <v>21.5</v>
      </c>
      <c r="J109" s="850">
        <v>0.30555555555555552</v>
      </c>
      <c r="K109" s="759">
        <v>37.9</v>
      </c>
      <c r="L109" s="920">
        <v>45.1</v>
      </c>
      <c r="M109" s="1033">
        <v>8.16</v>
      </c>
      <c r="N109" s="767" t="s">
        <v>35</v>
      </c>
      <c r="O109" s="893">
        <v>26.6</v>
      </c>
      <c r="P109" s="852">
        <v>79</v>
      </c>
      <c r="Q109" s="851">
        <v>20.2</v>
      </c>
      <c r="R109" s="852">
        <v>27.1</v>
      </c>
      <c r="S109" s="852">
        <v>94</v>
      </c>
      <c r="T109" s="852">
        <v>63</v>
      </c>
      <c r="U109" s="852">
        <v>31</v>
      </c>
      <c r="V109" s="766" t="s">
        <v>35</v>
      </c>
      <c r="W109" s="1181" t="s">
        <v>35</v>
      </c>
      <c r="X109" s="762" t="s">
        <v>35</v>
      </c>
      <c r="Y109" s="762" t="s">
        <v>35</v>
      </c>
      <c r="Z109" s="762" t="s">
        <v>35</v>
      </c>
      <c r="AA109" s="759" t="s">
        <v>35</v>
      </c>
      <c r="AB109" s="759" t="s">
        <v>35</v>
      </c>
      <c r="AC109" s="760" t="s">
        <v>35</v>
      </c>
      <c r="AD109" s="829" t="s">
        <v>35</v>
      </c>
      <c r="AE109" s="760" t="s">
        <v>35</v>
      </c>
      <c r="AF109" s="1033" t="s">
        <v>35</v>
      </c>
      <c r="AG109" s="759" t="s">
        <v>35</v>
      </c>
      <c r="AH109" s="759" t="s">
        <v>35</v>
      </c>
      <c r="AI109" s="883" t="s">
        <v>35</v>
      </c>
      <c r="AJ109" s="922" t="s">
        <v>35</v>
      </c>
      <c r="AK109" s="922" t="s">
        <v>35</v>
      </c>
    </row>
    <row r="110" spans="1:37" ht="13.5" customHeight="1" x14ac:dyDescent="0.15">
      <c r="A110" s="1785"/>
      <c r="B110" s="899">
        <v>44379</v>
      </c>
      <c r="C110" s="177" t="str">
        <f t="shared" ref="C110:C139" si="15">IF(B110="","",IF(WEEKDAY(B110)=1,"(日)",IF(WEEKDAY(B110)=2,"(月)",IF(WEEKDAY(B110)=3,"(火)",IF(WEEKDAY(B110)=4,"(水)",IF(WEEKDAY(B110)=5,"(木)",IF(WEEKDAY(B110)=6,"(金)","(土)")))))))</f>
        <v>(金)</v>
      </c>
      <c r="D110" s="898" t="s">
        <v>579</v>
      </c>
      <c r="E110" s="894" t="s">
        <v>593</v>
      </c>
      <c r="F110" s="768">
        <v>2</v>
      </c>
      <c r="G110" s="1480">
        <v>145</v>
      </c>
      <c r="H110" s="769">
        <v>21</v>
      </c>
      <c r="I110" s="769">
        <v>21.5</v>
      </c>
      <c r="J110" s="854">
        <v>0.30555555555555552</v>
      </c>
      <c r="K110" s="768">
        <v>38.700000000000003</v>
      </c>
      <c r="L110" s="925">
        <v>31.3</v>
      </c>
      <c r="M110" s="1034">
        <v>7.93</v>
      </c>
      <c r="N110" s="776" t="s">
        <v>35</v>
      </c>
      <c r="O110" s="773">
        <v>22.6</v>
      </c>
      <c r="P110" s="774">
        <v>78</v>
      </c>
      <c r="Q110" s="769">
        <v>19.100000000000001</v>
      </c>
      <c r="R110" s="774">
        <v>25.1</v>
      </c>
      <c r="S110" s="774">
        <v>98</v>
      </c>
      <c r="T110" s="774">
        <v>59</v>
      </c>
      <c r="U110" s="774">
        <v>39</v>
      </c>
      <c r="V110" s="775" t="s">
        <v>35</v>
      </c>
      <c r="W110" s="1177" t="s">
        <v>35</v>
      </c>
      <c r="X110" s="771" t="s">
        <v>35</v>
      </c>
      <c r="Y110" s="771" t="s">
        <v>35</v>
      </c>
      <c r="Z110" s="771" t="s">
        <v>35</v>
      </c>
      <c r="AA110" s="768" t="s">
        <v>35</v>
      </c>
      <c r="AB110" s="768" t="s">
        <v>35</v>
      </c>
      <c r="AC110" s="769" t="s">
        <v>35</v>
      </c>
      <c r="AD110" s="830" t="s">
        <v>35</v>
      </c>
      <c r="AE110" s="769" t="s">
        <v>35</v>
      </c>
      <c r="AF110" s="1034" t="s">
        <v>35</v>
      </c>
      <c r="AG110" s="768" t="s">
        <v>35</v>
      </c>
      <c r="AH110" s="768" t="s">
        <v>35</v>
      </c>
      <c r="AI110" s="884" t="s">
        <v>35</v>
      </c>
      <c r="AJ110" s="906" t="s">
        <v>35</v>
      </c>
      <c r="AK110" s="906" t="s">
        <v>35</v>
      </c>
    </row>
    <row r="111" spans="1:37" ht="13.5" customHeight="1" x14ac:dyDescent="0.15">
      <c r="A111" s="1785"/>
      <c r="B111" s="899">
        <v>44380</v>
      </c>
      <c r="C111" s="177" t="str">
        <f t="shared" si="15"/>
        <v>(土)</v>
      </c>
      <c r="D111" s="894" t="s">
        <v>573</v>
      </c>
      <c r="E111" s="894" t="s">
        <v>593</v>
      </c>
      <c r="F111" s="768">
        <v>2</v>
      </c>
      <c r="G111" s="1480">
        <v>86.5</v>
      </c>
      <c r="H111" s="769">
        <v>21</v>
      </c>
      <c r="I111" s="769">
        <v>21.5</v>
      </c>
      <c r="J111" s="854">
        <v>0.27777777777777779</v>
      </c>
      <c r="K111" s="768">
        <v>20.7</v>
      </c>
      <c r="L111" s="925">
        <v>28.8</v>
      </c>
      <c r="M111" s="1034">
        <v>7.74</v>
      </c>
      <c r="N111" s="776" t="s">
        <v>35</v>
      </c>
      <c r="O111" s="773">
        <v>21.9</v>
      </c>
      <c r="P111" s="774">
        <v>72</v>
      </c>
      <c r="Q111" s="769">
        <v>19.899999999999999</v>
      </c>
      <c r="R111" s="774">
        <v>21.8</v>
      </c>
      <c r="S111" s="774">
        <v>82</v>
      </c>
      <c r="T111" s="774">
        <v>53</v>
      </c>
      <c r="U111" s="774">
        <v>29</v>
      </c>
      <c r="V111" s="775" t="s">
        <v>35</v>
      </c>
      <c r="W111" s="1177" t="s">
        <v>35</v>
      </c>
      <c r="X111" s="771" t="s">
        <v>35</v>
      </c>
      <c r="Y111" s="771" t="s">
        <v>35</v>
      </c>
      <c r="Z111" s="771" t="s">
        <v>35</v>
      </c>
      <c r="AA111" s="768" t="s">
        <v>35</v>
      </c>
      <c r="AB111" s="768" t="s">
        <v>35</v>
      </c>
      <c r="AC111" s="769" t="s">
        <v>35</v>
      </c>
      <c r="AD111" s="830" t="s">
        <v>35</v>
      </c>
      <c r="AE111" s="769" t="s">
        <v>35</v>
      </c>
      <c r="AF111" s="1034" t="s">
        <v>35</v>
      </c>
      <c r="AG111" s="768" t="s">
        <v>35</v>
      </c>
      <c r="AH111" s="768" t="s">
        <v>35</v>
      </c>
      <c r="AI111" s="884" t="s">
        <v>35</v>
      </c>
      <c r="AJ111" s="906" t="s">
        <v>35</v>
      </c>
      <c r="AK111" s="906" t="s">
        <v>35</v>
      </c>
    </row>
    <row r="112" spans="1:37" ht="13.5" customHeight="1" x14ac:dyDescent="0.15">
      <c r="A112" s="1785"/>
      <c r="B112" s="899">
        <v>44381</v>
      </c>
      <c r="C112" s="177" t="str">
        <f t="shared" si="15"/>
        <v>(日)</v>
      </c>
      <c r="D112" s="894" t="s">
        <v>579</v>
      </c>
      <c r="E112" s="894" t="s">
        <v>570</v>
      </c>
      <c r="F112" s="768">
        <v>1</v>
      </c>
      <c r="G112" s="1480">
        <v>19.399999999999999</v>
      </c>
      <c r="H112" s="895">
        <v>19</v>
      </c>
      <c r="I112" s="769">
        <v>20.5</v>
      </c>
      <c r="J112" s="854">
        <v>0.3263888888888889</v>
      </c>
      <c r="K112" s="768">
        <v>17.7</v>
      </c>
      <c r="L112" s="925">
        <v>27.5</v>
      </c>
      <c r="M112" s="1034">
        <v>7.45</v>
      </c>
      <c r="N112" s="776" t="s">
        <v>35</v>
      </c>
      <c r="O112" s="773">
        <v>15.6</v>
      </c>
      <c r="P112" s="774">
        <v>57</v>
      </c>
      <c r="Q112" s="769">
        <v>18.100000000000001</v>
      </c>
      <c r="R112" s="774">
        <v>15</v>
      </c>
      <c r="S112" s="774">
        <v>60</v>
      </c>
      <c r="T112" s="774">
        <v>40</v>
      </c>
      <c r="U112" s="774">
        <v>20</v>
      </c>
      <c r="V112" s="775" t="s">
        <v>35</v>
      </c>
      <c r="W112" s="1177" t="s">
        <v>35</v>
      </c>
      <c r="X112" s="771" t="s">
        <v>35</v>
      </c>
      <c r="Y112" s="771" t="s">
        <v>35</v>
      </c>
      <c r="Z112" s="771" t="s">
        <v>35</v>
      </c>
      <c r="AA112" s="768" t="s">
        <v>35</v>
      </c>
      <c r="AB112" s="768" t="s">
        <v>35</v>
      </c>
      <c r="AC112" s="769" t="s">
        <v>35</v>
      </c>
      <c r="AD112" s="830" t="s">
        <v>35</v>
      </c>
      <c r="AE112" s="769" t="s">
        <v>35</v>
      </c>
      <c r="AF112" s="1034" t="s">
        <v>35</v>
      </c>
      <c r="AG112" s="768" t="s">
        <v>35</v>
      </c>
      <c r="AH112" s="768" t="s">
        <v>35</v>
      </c>
      <c r="AI112" s="884" t="s">
        <v>35</v>
      </c>
      <c r="AJ112" s="906" t="s">
        <v>35</v>
      </c>
      <c r="AK112" s="906" t="s">
        <v>35</v>
      </c>
    </row>
    <row r="113" spans="1:37" ht="13.5" customHeight="1" x14ac:dyDescent="0.15">
      <c r="A113" s="1785"/>
      <c r="B113" s="899">
        <v>44382</v>
      </c>
      <c r="C113" s="177" t="str">
        <f t="shared" si="15"/>
        <v>(月)</v>
      </c>
      <c r="D113" s="892" t="s">
        <v>573</v>
      </c>
      <c r="E113" s="894" t="s">
        <v>570</v>
      </c>
      <c r="F113" s="768">
        <v>2</v>
      </c>
      <c r="G113" s="1480">
        <v>2</v>
      </c>
      <c r="H113" s="769">
        <v>20</v>
      </c>
      <c r="I113" s="769">
        <v>21.5</v>
      </c>
      <c r="J113" s="854">
        <v>0.31944444444444448</v>
      </c>
      <c r="K113" s="768">
        <v>16.399999999999999</v>
      </c>
      <c r="L113" s="925">
        <v>25</v>
      </c>
      <c r="M113" s="1034">
        <v>7.23</v>
      </c>
      <c r="N113" s="776" t="s">
        <v>35</v>
      </c>
      <c r="O113" s="773">
        <v>13.4</v>
      </c>
      <c r="P113" s="774">
        <v>51</v>
      </c>
      <c r="Q113" s="769">
        <v>12.4</v>
      </c>
      <c r="R113" s="774">
        <v>12</v>
      </c>
      <c r="S113" s="774">
        <v>55</v>
      </c>
      <c r="T113" s="774">
        <v>38</v>
      </c>
      <c r="U113" s="774">
        <v>17</v>
      </c>
      <c r="V113" s="775" t="s">
        <v>35</v>
      </c>
      <c r="W113" s="1177" t="s">
        <v>35</v>
      </c>
      <c r="X113" s="771" t="s">
        <v>35</v>
      </c>
      <c r="Y113" s="771" t="s">
        <v>35</v>
      </c>
      <c r="Z113" s="771" t="s">
        <v>35</v>
      </c>
      <c r="AA113" s="768" t="s">
        <v>35</v>
      </c>
      <c r="AB113" s="768" t="s">
        <v>35</v>
      </c>
      <c r="AC113" s="769" t="s">
        <v>35</v>
      </c>
      <c r="AD113" s="830" t="s">
        <v>35</v>
      </c>
      <c r="AE113" s="769" t="s">
        <v>35</v>
      </c>
      <c r="AF113" s="1034" t="s">
        <v>35</v>
      </c>
      <c r="AG113" s="768" t="s">
        <v>35</v>
      </c>
      <c r="AH113" s="768" t="s">
        <v>35</v>
      </c>
      <c r="AI113" s="884" t="s">
        <v>35</v>
      </c>
      <c r="AJ113" s="906" t="s">
        <v>35</v>
      </c>
      <c r="AK113" s="906" t="s">
        <v>35</v>
      </c>
    </row>
    <row r="114" spans="1:37" ht="13.5" customHeight="1" x14ac:dyDescent="0.15">
      <c r="A114" s="1785"/>
      <c r="B114" s="899">
        <v>44383</v>
      </c>
      <c r="C114" s="177" t="str">
        <f t="shared" si="15"/>
        <v>(火)</v>
      </c>
      <c r="D114" s="894" t="s">
        <v>577</v>
      </c>
      <c r="E114" s="894" t="s">
        <v>581</v>
      </c>
      <c r="F114" s="768">
        <v>2</v>
      </c>
      <c r="G114" s="1480">
        <v>0.2</v>
      </c>
      <c r="H114" s="769">
        <v>22</v>
      </c>
      <c r="I114" s="769">
        <v>23</v>
      </c>
      <c r="J114" s="854">
        <v>0.30555555555555552</v>
      </c>
      <c r="K114" s="768">
        <v>11.2</v>
      </c>
      <c r="L114" s="925">
        <v>19.8</v>
      </c>
      <c r="M114" s="1034">
        <v>7.3</v>
      </c>
      <c r="N114" s="776" t="s">
        <v>35</v>
      </c>
      <c r="O114" s="773">
        <v>14.5</v>
      </c>
      <c r="P114" s="774">
        <v>48</v>
      </c>
      <c r="Q114" s="769">
        <v>11.4</v>
      </c>
      <c r="R114" s="774">
        <v>11.1</v>
      </c>
      <c r="S114" s="774">
        <v>54</v>
      </c>
      <c r="T114" s="774">
        <v>38</v>
      </c>
      <c r="U114" s="774">
        <v>16</v>
      </c>
      <c r="V114" s="775" t="s">
        <v>35</v>
      </c>
      <c r="W114" s="1177" t="s">
        <v>35</v>
      </c>
      <c r="X114" s="771" t="s">
        <v>35</v>
      </c>
      <c r="Y114" s="771" t="s">
        <v>35</v>
      </c>
      <c r="Z114" s="771" t="s">
        <v>35</v>
      </c>
      <c r="AA114" s="768" t="s">
        <v>35</v>
      </c>
      <c r="AB114" s="768" t="s">
        <v>35</v>
      </c>
      <c r="AC114" s="769" t="s">
        <v>35</v>
      </c>
      <c r="AD114" s="830" t="s">
        <v>35</v>
      </c>
      <c r="AE114" s="769" t="s">
        <v>35</v>
      </c>
      <c r="AF114" s="1034" t="s">
        <v>35</v>
      </c>
      <c r="AG114" s="768" t="s">
        <v>35</v>
      </c>
      <c r="AH114" s="768" t="s">
        <v>35</v>
      </c>
      <c r="AI114" s="884" t="s">
        <v>35</v>
      </c>
      <c r="AJ114" s="906" t="s">
        <v>35</v>
      </c>
      <c r="AK114" s="906" t="s">
        <v>35</v>
      </c>
    </row>
    <row r="115" spans="1:37" ht="13.5" customHeight="1" x14ac:dyDescent="0.15">
      <c r="A115" s="1785"/>
      <c r="B115" s="899">
        <v>44384</v>
      </c>
      <c r="C115" s="177" t="str">
        <f t="shared" si="15"/>
        <v>(水)</v>
      </c>
      <c r="D115" s="894" t="s">
        <v>573</v>
      </c>
      <c r="E115" s="894" t="s">
        <v>584</v>
      </c>
      <c r="F115" s="768">
        <v>1</v>
      </c>
      <c r="G115" s="1480">
        <v>0.1</v>
      </c>
      <c r="H115" s="769">
        <v>24</v>
      </c>
      <c r="I115" s="769">
        <v>23</v>
      </c>
      <c r="J115" s="854">
        <v>0.30555555555555552</v>
      </c>
      <c r="K115" s="768">
        <v>17.399999999999999</v>
      </c>
      <c r="L115" s="925">
        <v>26.2</v>
      </c>
      <c r="M115" s="1034">
        <v>7.26</v>
      </c>
      <c r="N115" s="776" t="s">
        <v>35</v>
      </c>
      <c r="O115" s="773">
        <v>16.7</v>
      </c>
      <c r="P115" s="774">
        <v>62</v>
      </c>
      <c r="Q115" s="769">
        <v>12.8</v>
      </c>
      <c r="R115" s="774">
        <v>13.3</v>
      </c>
      <c r="S115" s="774">
        <v>66</v>
      </c>
      <c r="T115" s="774">
        <v>48</v>
      </c>
      <c r="U115" s="774">
        <v>18</v>
      </c>
      <c r="V115" s="775" t="s">
        <v>35</v>
      </c>
      <c r="W115" s="1177" t="s">
        <v>35</v>
      </c>
      <c r="X115" s="771" t="s">
        <v>35</v>
      </c>
      <c r="Y115" s="771" t="s">
        <v>35</v>
      </c>
      <c r="Z115" s="771" t="s">
        <v>35</v>
      </c>
      <c r="AA115" s="768" t="s">
        <v>35</v>
      </c>
      <c r="AB115" s="768" t="s">
        <v>35</v>
      </c>
      <c r="AC115" s="769" t="s">
        <v>35</v>
      </c>
      <c r="AD115" s="830" t="s">
        <v>35</v>
      </c>
      <c r="AE115" s="769" t="s">
        <v>35</v>
      </c>
      <c r="AF115" s="1034" t="s">
        <v>35</v>
      </c>
      <c r="AG115" s="768" t="s">
        <v>35</v>
      </c>
      <c r="AH115" s="768" t="s">
        <v>35</v>
      </c>
      <c r="AI115" s="884" t="s">
        <v>35</v>
      </c>
      <c r="AJ115" s="906" t="s">
        <v>35</v>
      </c>
      <c r="AK115" s="906" t="s">
        <v>35</v>
      </c>
    </row>
    <row r="116" spans="1:37" ht="13.5" customHeight="1" x14ac:dyDescent="0.15">
      <c r="A116" s="1785"/>
      <c r="B116" s="899">
        <v>44385</v>
      </c>
      <c r="C116" s="177" t="str">
        <f>IF(B116="","",IF(WEEKDAY(B116)=1,"(日)",IF(WEEKDAY(B116)=2,"(月)",IF(WEEKDAY(B116)=3,"(火)",IF(WEEKDAY(B116)=4,"(水)",IF(WEEKDAY(B116)=5,"(木)",IF(WEEKDAY(B116)=6,"(金)","(土)")))))))</f>
        <v>(木)</v>
      </c>
      <c r="D116" s="894" t="s">
        <v>571</v>
      </c>
      <c r="E116" s="894" t="s">
        <v>567</v>
      </c>
      <c r="F116" s="768">
        <v>2</v>
      </c>
      <c r="G116" s="1480">
        <v>2.5</v>
      </c>
      <c r="H116" s="769">
        <v>22</v>
      </c>
      <c r="I116" s="769">
        <v>23</v>
      </c>
      <c r="J116" s="854">
        <v>0.30555555555555602</v>
      </c>
      <c r="K116" s="768">
        <v>18.2</v>
      </c>
      <c r="L116" s="925">
        <v>23.2</v>
      </c>
      <c r="M116" s="1034">
        <v>7.95</v>
      </c>
      <c r="N116" s="776" t="s">
        <v>35</v>
      </c>
      <c r="O116" s="773">
        <v>18.2</v>
      </c>
      <c r="P116" s="774">
        <v>64</v>
      </c>
      <c r="Q116" s="769">
        <v>12.8</v>
      </c>
      <c r="R116" s="774">
        <v>15.5</v>
      </c>
      <c r="S116" s="774">
        <v>70</v>
      </c>
      <c r="T116" s="774">
        <v>52</v>
      </c>
      <c r="U116" s="774">
        <v>18</v>
      </c>
      <c r="V116" s="775" t="s">
        <v>35</v>
      </c>
      <c r="W116" s="1177" t="s">
        <v>35</v>
      </c>
      <c r="X116" s="771" t="s">
        <v>35</v>
      </c>
      <c r="Y116" s="771" t="s">
        <v>35</v>
      </c>
      <c r="Z116" s="771" t="s">
        <v>35</v>
      </c>
      <c r="AA116" s="768" t="s">
        <v>35</v>
      </c>
      <c r="AB116" s="768" t="s">
        <v>35</v>
      </c>
      <c r="AC116" s="769" t="s">
        <v>35</v>
      </c>
      <c r="AD116" s="830">
        <v>0</v>
      </c>
      <c r="AE116" s="769">
        <v>16</v>
      </c>
      <c r="AF116" s="1034">
        <v>12</v>
      </c>
      <c r="AG116" s="768">
        <v>7.3</v>
      </c>
      <c r="AH116" s="768">
        <v>4.3</v>
      </c>
      <c r="AI116" s="884">
        <v>8.9</v>
      </c>
      <c r="AJ116" s="906">
        <v>1.5</v>
      </c>
      <c r="AK116" s="906">
        <v>0.09</v>
      </c>
    </row>
    <row r="117" spans="1:37" ht="13.5" customHeight="1" x14ac:dyDescent="0.15">
      <c r="A117" s="1785"/>
      <c r="B117" s="899">
        <v>44386</v>
      </c>
      <c r="C117" s="177" t="str">
        <f t="shared" si="15"/>
        <v>(金)</v>
      </c>
      <c r="D117" s="894" t="s">
        <v>573</v>
      </c>
      <c r="E117" s="894" t="s">
        <v>567</v>
      </c>
      <c r="F117" s="768">
        <v>1</v>
      </c>
      <c r="G117" s="1480">
        <v>2.2999999999999998</v>
      </c>
      <c r="H117" s="769">
        <v>23</v>
      </c>
      <c r="I117" s="769">
        <v>23</v>
      </c>
      <c r="J117" s="854">
        <v>0.3125</v>
      </c>
      <c r="K117" s="768">
        <v>20.8</v>
      </c>
      <c r="L117" s="925">
        <v>28.4</v>
      </c>
      <c r="M117" s="1034">
        <v>7.51</v>
      </c>
      <c r="N117" s="776" t="s">
        <v>35</v>
      </c>
      <c r="O117" s="773">
        <v>20.6</v>
      </c>
      <c r="P117" s="774">
        <v>64</v>
      </c>
      <c r="Q117" s="769">
        <v>12.8</v>
      </c>
      <c r="R117" s="774">
        <v>16.100000000000001</v>
      </c>
      <c r="S117" s="774">
        <v>86</v>
      </c>
      <c r="T117" s="774">
        <v>54</v>
      </c>
      <c r="U117" s="774">
        <v>32</v>
      </c>
      <c r="V117" s="775" t="s">
        <v>35</v>
      </c>
      <c r="W117" s="1177" t="s">
        <v>35</v>
      </c>
      <c r="X117" s="771" t="s">
        <v>35</v>
      </c>
      <c r="Y117" s="771" t="s">
        <v>35</v>
      </c>
      <c r="Z117" s="771" t="s">
        <v>35</v>
      </c>
      <c r="AA117" s="768" t="s">
        <v>35</v>
      </c>
      <c r="AB117" s="768" t="s">
        <v>35</v>
      </c>
      <c r="AC117" s="769" t="s">
        <v>35</v>
      </c>
      <c r="AD117" s="830" t="s">
        <v>35</v>
      </c>
      <c r="AE117" s="769" t="s">
        <v>35</v>
      </c>
      <c r="AF117" s="1034" t="s">
        <v>35</v>
      </c>
      <c r="AG117" s="768" t="s">
        <v>35</v>
      </c>
      <c r="AH117" s="768" t="s">
        <v>35</v>
      </c>
      <c r="AI117" s="884" t="s">
        <v>35</v>
      </c>
      <c r="AJ117" s="906" t="s">
        <v>35</v>
      </c>
      <c r="AK117" s="906" t="s">
        <v>35</v>
      </c>
    </row>
    <row r="118" spans="1:37" ht="13.5" customHeight="1" x14ac:dyDescent="0.15">
      <c r="A118" s="1785"/>
      <c r="B118" s="899">
        <v>44387</v>
      </c>
      <c r="C118" s="177" t="str">
        <f t="shared" si="15"/>
        <v>(土)</v>
      </c>
      <c r="D118" s="894" t="s">
        <v>582</v>
      </c>
      <c r="E118" s="894" t="s">
        <v>581</v>
      </c>
      <c r="F118" s="768">
        <v>1</v>
      </c>
      <c r="G118" s="1480">
        <v>0.6</v>
      </c>
      <c r="H118" s="769">
        <v>25</v>
      </c>
      <c r="I118" s="769">
        <v>23</v>
      </c>
      <c r="J118" s="854">
        <v>0.3125</v>
      </c>
      <c r="K118" s="768">
        <v>25.3</v>
      </c>
      <c r="L118" s="925">
        <v>34</v>
      </c>
      <c r="M118" s="1034">
        <v>8</v>
      </c>
      <c r="N118" s="776" t="s">
        <v>35</v>
      </c>
      <c r="O118" s="773">
        <v>21.8</v>
      </c>
      <c r="P118" s="774">
        <v>72</v>
      </c>
      <c r="Q118" s="769">
        <v>16.3</v>
      </c>
      <c r="R118" s="774">
        <v>16.7</v>
      </c>
      <c r="S118" s="774">
        <v>86</v>
      </c>
      <c r="T118" s="774">
        <v>54</v>
      </c>
      <c r="U118" s="774">
        <v>32</v>
      </c>
      <c r="V118" s="775" t="s">
        <v>35</v>
      </c>
      <c r="W118" s="1177" t="s">
        <v>35</v>
      </c>
      <c r="X118" s="771" t="s">
        <v>35</v>
      </c>
      <c r="Y118" s="771" t="s">
        <v>35</v>
      </c>
      <c r="Z118" s="771" t="s">
        <v>35</v>
      </c>
      <c r="AA118" s="768" t="s">
        <v>35</v>
      </c>
      <c r="AB118" s="768" t="s">
        <v>35</v>
      </c>
      <c r="AC118" s="769" t="s">
        <v>35</v>
      </c>
      <c r="AD118" s="830" t="s">
        <v>35</v>
      </c>
      <c r="AE118" s="769" t="s">
        <v>35</v>
      </c>
      <c r="AF118" s="1034" t="s">
        <v>35</v>
      </c>
      <c r="AG118" s="768" t="s">
        <v>35</v>
      </c>
      <c r="AH118" s="768" t="s">
        <v>35</v>
      </c>
      <c r="AI118" s="884" t="s">
        <v>35</v>
      </c>
      <c r="AJ118" s="906" t="s">
        <v>35</v>
      </c>
      <c r="AK118" s="906" t="s">
        <v>35</v>
      </c>
    </row>
    <row r="119" spans="1:37" ht="13.5" customHeight="1" x14ac:dyDescent="0.15">
      <c r="A119" s="1785"/>
      <c r="B119" s="899">
        <v>44388</v>
      </c>
      <c r="C119" s="177" t="str">
        <f t="shared" si="15"/>
        <v>(日)</v>
      </c>
      <c r="D119" s="894" t="s">
        <v>577</v>
      </c>
      <c r="E119" s="894" t="s">
        <v>570</v>
      </c>
      <c r="F119" s="768">
        <v>1</v>
      </c>
      <c r="G119" s="1480">
        <v>5.8</v>
      </c>
      <c r="H119" s="769">
        <v>25</v>
      </c>
      <c r="I119" s="769">
        <v>25</v>
      </c>
      <c r="J119" s="854">
        <v>0.31944444444444448</v>
      </c>
      <c r="K119" s="768">
        <v>25.7</v>
      </c>
      <c r="L119" s="925">
        <v>31.1</v>
      </c>
      <c r="M119" s="1034">
        <v>8.5500000000000007</v>
      </c>
      <c r="N119" s="776" t="s">
        <v>35</v>
      </c>
      <c r="O119" s="773">
        <v>21.6</v>
      </c>
      <c r="P119" s="774">
        <v>70</v>
      </c>
      <c r="Q119" s="769">
        <v>17</v>
      </c>
      <c r="R119" s="774">
        <v>19.3</v>
      </c>
      <c r="S119" s="774">
        <v>88</v>
      </c>
      <c r="T119" s="774">
        <v>56</v>
      </c>
      <c r="U119" s="774">
        <v>32</v>
      </c>
      <c r="V119" s="775" t="s">
        <v>35</v>
      </c>
      <c r="W119" s="1177" t="s">
        <v>35</v>
      </c>
      <c r="X119" s="771" t="s">
        <v>35</v>
      </c>
      <c r="Y119" s="771" t="s">
        <v>35</v>
      </c>
      <c r="Z119" s="771" t="s">
        <v>35</v>
      </c>
      <c r="AA119" s="768" t="s">
        <v>35</v>
      </c>
      <c r="AB119" s="768" t="s">
        <v>35</v>
      </c>
      <c r="AC119" s="769" t="s">
        <v>35</v>
      </c>
      <c r="AD119" s="830" t="s">
        <v>35</v>
      </c>
      <c r="AE119" s="769" t="s">
        <v>35</v>
      </c>
      <c r="AF119" s="1034" t="s">
        <v>35</v>
      </c>
      <c r="AG119" s="768" t="s">
        <v>35</v>
      </c>
      <c r="AH119" s="768" t="s">
        <v>35</v>
      </c>
      <c r="AI119" s="884" t="s">
        <v>35</v>
      </c>
      <c r="AJ119" s="906" t="s">
        <v>35</v>
      </c>
      <c r="AK119" s="906" t="s">
        <v>35</v>
      </c>
    </row>
    <row r="120" spans="1:37" ht="13.5" customHeight="1" x14ac:dyDescent="0.15">
      <c r="A120" s="1785"/>
      <c r="B120" s="899">
        <v>44389</v>
      </c>
      <c r="C120" s="177" t="str">
        <f t="shared" si="15"/>
        <v>(月)</v>
      </c>
      <c r="D120" s="894" t="s">
        <v>522</v>
      </c>
      <c r="E120" s="894" t="s">
        <v>570</v>
      </c>
      <c r="F120" s="768">
        <v>1</v>
      </c>
      <c r="G120" s="1480">
        <v>0</v>
      </c>
      <c r="H120" s="769">
        <v>27</v>
      </c>
      <c r="I120" s="769">
        <v>26.5</v>
      </c>
      <c r="J120" s="854">
        <v>0.30555555555555552</v>
      </c>
      <c r="K120" s="768">
        <v>27.3</v>
      </c>
      <c r="L120" s="925">
        <v>35.6</v>
      </c>
      <c r="M120" s="1034">
        <v>8.2799999999999994</v>
      </c>
      <c r="N120" s="776" t="s">
        <v>35</v>
      </c>
      <c r="O120" s="773">
        <v>22.1</v>
      </c>
      <c r="P120" s="774">
        <v>78</v>
      </c>
      <c r="Q120" s="769">
        <v>18.5</v>
      </c>
      <c r="R120" s="774">
        <v>20.7</v>
      </c>
      <c r="S120" s="774">
        <v>95</v>
      </c>
      <c r="T120" s="774">
        <v>64</v>
      </c>
      <c r="U120" s="774">
        <v>31</v>
      </c>
      <c r="V120" s="775" t="s">
        <v>35</v>
      </c>
      <c r="W120" s="1177" t="s">
        <v>35</v>
      </c>
      <c r="X120" s="771" t="s">
        <v>35</v>
      </c>
      <c r="Y120" s="771" t="s">
        <v>35</v>
      </c>
      <c r="Z120" s="771" t="s">
        <v>35</v>
      </c>
      <c r="AA120" s="768" t="s">
        <v>35</v>
      </c>
      <c r="AB120" s="768" t="s">
        <v>35</v>
      </c>
      <c r="AC120" s="769" t="s">
        <v>35</v>
      </c>
      <c r="AD120" s="830" t="s">
        <v>35</v>
      </c>
      <c r="AE120" s="769" t="s">
        <v>35</v>
      </c>
      <c r="AF120" s="1034" t="s">
        <v>35</v>
      </c>
      <c r="AG120" s="768" t="s">
        <v>35</v>
      </c>
      <c r="AH120" s="768" t="s">
        <v>35</v>
      </c>
      <c r="AI120" s="884" t="s">
        <v>35</v>
      </c>
      <c r="AJ120" s="906" t="s">
        <v>35</v>
      </c>
      <c r="AK120" s="906" t="s">
        <v>35</v>
      </c>
    </row>
    <row r="121" spans="1:37" ht="13.5" customHeight="1" x14ac:dyDescent="0.15">
      <c r="A121" s="1785"/>
      <c r="B121" s="899">
        <v>44390</v>
      </c>
      <c r="C121" s="177" t="str">
        <f t="shared" si="15"/>
        <v>(火)</v>
      </c>
      <c r="D121" s="894" t="s">
        <v>595</v>
      </c>
      <c r="E121" s="894" t="s">
        <v>567</v>
      </c>
      <c r="F121" s="768">
        <v>1</v>
      </c>
      <c r="G121" s="1480">
        <v>0.1</v>
      </c>
      <c r="H121" s="769">
        <v>25</v>
      </c>
      <c r="I121" s="769">
        <v>25</v>
      </c>
      <c r="J121" s="854">
        <v>0.3125</v>
      </c>
      <c r="K121" s="768">
        <v>34.1</v>
      </c>
      <c r="L121" s="925">
        <v>38.4</v>
      </c>
      <c r="M121" s="1034">
        <v>8.19</v>
      </c>
      <c r="N121" s="776" t="s">
        <v>35</v>
      </c>
      <c r="O121" s="773">
        <v>23.4</v>
      </c>
      <c r="P121" s="774">
        <v>79</v>
      </c>
      <c r="Q121" s="769">
        <v>20.2</v>
      </c>
      <c r="R121" s="774">
        <v>19.899999999999999</v>
      </c>
      <c r="S121" s="774">
        <v>94</v>
      </c>
      <c r="T121" s="774">
        <v>65</v>
      </c>
      <c r="U121" s="774">
        <v>29</v>
      </c>
      <c r="V121" s="775" t="s">
        <v>35</v>
      </c>
      <c r="W121" s="1177" t="s">
        <v>35</v>
      </c>
      <c r="X121" s="771" t="s">
        <v>35</v>
      </c>
      <c r="Y121" s="771" t="s">
        <v>35</v>
      </c>
      <c r="Z121" s="771" t="s">
        <v>35</v>
      </c>
      <c r="AA121" s="768" t="s">
        <v>35</v>
      </c>
      <c r="AB121" s="768" t="s">
        <v>35</v>
      </c>
      <c r="AC121" s="769" t="s">
        <v>35</v>
      </c>
      <c r="AD121" s="830" t="s">
        <v>35</v>
      </c>
      <c r="AE121" s="769" t="s">
        <v>35</v>
      </c>
      <c r="AF121" s="1034" t="s">
        <v>35</v>
      </c>
      <c r="AG121" s="768" t="s">
        <v>35</v>
      </c>
      <c r="AH121" s="768" t="s">
        <v>35</v>
      </c>
      <c r="AI121" s="884" t="s">
        <v>35</v>
      </c>
      <c r="AJ121" s="906" t="s">
        <v>35</v>
      </c>
      <c r="AK121" s="906" t="s">
        <v>35</v>
      </c>
    </row>
    <row r="122" spans="1:37" ht="13.5" customHeight="1" x14ac:dyDescent="0.15">
      <c r="A122" s="1785"/>
      <c r="B122" s="899">
        <v>44391</v>
      </c>
      <c r="C122" s="177" t="str">
        <f t="shared" si="15"/>
        <v>(水)</v>
      </c>
      <c r="D122" s="894" t="s">
        <v>566</v>
      </c>
      <c r="E122" s="894" t="s">
        <v>570</v>
      </c>
      <c r="F122" s="768">
        <v>4</v>
      </c>
      <c r="G122" s="1480">
        <v>0</v>
      </c>
      <c r="H122" s="769">
        <v>25</v>
      </c>
      <c r="I122" s="769">
        <v>24.5</v>
      </c>
      <c r="J122" s="854">
        <v>0.3125</v>
      </c>
      <c r="K122" s="768">
        <v>27.5</v>
      </c>
      <c r="L122" s="925">
        <v>34.9</v>
      </c>
      <c r="M122" s="1034">
        <v>8.16</v>
      </c>
      <c r="N122" s="776" t="s">
        <v>35</v>
      </c>
      <c r="O122" s="773">
        <v>25.5</v>
      </c>
      <c r="P122" s="774">
        <v>82</v>
      </c>
      <c r="Q122" s="769">
        <v>19.899999999999999</v>
      </c>
      <c r="R122" s="774">
        <v>19.8</v>
      </c>
      <c r="S122" s="774">
        <v>98</v>
      </c>
      <c r="T122" s="774">
        <v>66</v>
      </c>
      <c r="U122" s="774">
        <v>32</v>
      </c>
      <c r="V122" s="775" t="s">
        <v>35</v>
      </c>
      <c r="W122" s="1177" t="s">
        <v>35</v>
      </c>
      <c r="X122" s="771" t="s">
        <v>35</v>
      </c>
      <c r="Y122" s="771" t="s">
        <v>35</v>
      </c>
      <c r="Z122" s="771" t="s">
        <v>35</v>
      </c>
      <c r="AA122" s="768" t="s">
        <v>35</v>
      </c>
      <c r="AB122" s="768" t="s">
        <v>35</v>
      </c>
      <c r="AC122" s="769" t="s">
        <v>35</v>
      </c>
      <c r="AD122" s="830" t="s">
        <v>35</v>
      </c>
      <c r="AE122" s="769" t="s">
        <v>35</v>
      </c>
      <c r="AF122" s="1034" t="s">
        <v>35</v>
      </c>
      <c r="AG122" s="768" t="s">
        <v>35</v>
      </c>
      <c r="AH122" s="768" t="s">
        <v>35</v>
      </c>
      <c r="AI122" s="884" t="s">
        <v>35</v>
      </c>
      <c r="AJ122" s="906" t="s">
        <v>35</v>
      </c>
      <c r="AK122" s="906" t="s">
        <v>35</v>
      </c>
    </row>
    <row r="123" spans="1:37" ht="13.5" customHeight="1" x14ac:dyDescent="0.15">
      <c r="A123" s="1785"/>
      <c r="B123" s="899">
        <v>44392</v>
      </c>
      <c r="C123" s="177" t="str">
        <f t="shared" si="15"/>
        <v>(木)</v>
      </c>
      <c r="D123" s="894" t="s">
        <v>577</v>
      </c>
      <c r="E123" s="894" t="s">
        <v>567</v>
      </c>
      <c r="F123" s="768">
        <v>2</v>
      </c>
      <c r="G123" s="1480">
        <v>24.5</v>
      </c>
      <c r="H123" s="769">
        <v>25</v>
      </c>
      <c r="I123" s="769">
        <v>25.5</v>
      </c>
      <c r="J123" s="854">
        <v>0.2986111111111111</v>
      </c>
      <c r="K123" s="768">
        <v>31.3</v>
      </c>
      <c r="L123" s="925">
        <v>33.5</v>
      </c>
      <c r="M123" s="1034">
        <v>8.52</v>
      </c>
      <c r="N123" s="776" t="s">
        <v>35</v>
      </c>
      <c r="O123" s="773">
        <v>24.5</v>
      </c>
      <c r="P123" s="774">
        <v>84</v>
      </c>
      <c r="Q123" s="769">
        <v>19.2</v>
      </c>
      <c r="R123" s="774">
        <v>22.3</v>
      </c>
      <c r="S123" s="774">
        <v>101</v>
      </c>
      <c r="T123" s="774">
        <v>73</v>
      </c>
      <c r="U123" s="774">
        <v>28</v>
      </c>
      <c r="V123" s="775" t="s">
        <v>35</v>
      </c>
      <c r="W123" s="1177" t="s">
        <v>35</v>
      </c>
      <c r="X123" s="771" t="s">
        <v>35</v>
      </c>
      <c r="Y123" s="771" t="s">
        <v>35</v>
      </c>
      <c r="Z123" s="771" t="s">
        <v>35</v>
      </c>
      <c r="AA123" s="768" t="s">
        <v>35</v>
      </c>
      <c r="AB123" s="768" t="s">
        <v>35</v>
      </c>
      <c r="AC123" s="769" t="s">
        <v>35</v>
      </c>
      <c r="AD123" s="830" t="s">
        <v>35</v>
      </c>
      <c r="AE123" s="769" t="s">
        <v>35</v>
      </c>
      <c r="AF123" s="1034" t="s">
        <v>35</v>
      </c>
      <c r="AG123" s="768" t="s">
        <v>35</v>
      </c>
      <c r="AH123" s="768" t="s">
        <v>35</v>
      </c>
      <c r="AI123" s="884" t="s">
        <v>35</v>
      </c>
      <c r="AJ123" s="906" t="s">
        <v>35</v>
      </c>
      <c r="AK123" s="906" t="s">
        <v>35</v>
      </c>
    </row>
    <row r="124" spans="1:37" ht="13.5" customHeight="1" x14ac:dyDescent="0.15">
      <c r="A124" s="1785"/>
      <c r="B124" s="899">
        <v>44393</v>
      </c>
      <c r="C124" s="177" t="str">
        <f t="shared" si="15"/>
        <v>(金)</v>
      </c>
      <c r="D124" s="894" t="s">
        <v>596</v>
      </c>
      <c r="E124" s="894" t="s">
        <v>570</v>
      </c>
      <c r="F124" s="768">
        <v>0</v>
      </c>
      <c r="G124" s="1480">
        <v>0</v>
      </c>
      <c r="H124" s="769">
        <v>27</v>
      </c>
      <c r="I124" s="769">
        <v>26</v>
      </c>
      <c r="J124" s="854">
        <v>0.3125</v>
      </c>
      <c r="K124" s="768">
        <v>32.299999999999997</v>
      </c>
      <c r="L124" s="925">
        <v>35.5</v>
      </c>
      <c r="M124" s="1034">
        <v>8.41</v>
      </c>
      <c r="N124" s="776" t="s">
        <v>35</v>
      </c>
      <c r="O124" s="773">
        <v>21.4</v>
      </c>
      <c r="P124" s="774">
        <v>76</v>
      </c>
      <c r="Q124" s="769">
        <v>17.8</v>
      </c>
      <c r="R124" s="774">
        <v>23.4</v>
      </c>
      <c r="S124" s="774">
        <v>88</v>
      </c>
      <c r="T124" s="774">
        <v>60</v>
      </c>
      <c r="U124" s="774">
        <v>28</v>
      </c>
      <c r="V124" s="775" t="s">
        <v>35</v>
      </c>
      <c r="W124" s="1177" t="s">
        <v>35</v>
      </c>
      <c r="X124" s="771" t="s">
        <v>35</v>
      </c>
      <c r="Y124" s="771" t="s">
        <v>35</v>
      </c>
      <c r="Z124" s="771" t="s">
        <v>35</v>
      </c>
      <c r="AA124" s="768" t="s">
        <v>35</v>
      </c>
      <c r="AB124" s="768" t="s">
        <v>35</v>
      </c>
      <c r="AC124" s="769" t="s">
        <v>35</v>
      </c>
      <c r="AD124" s="830" t="s">
        <v>35</v>
      </c>
      <c r="AE124" s="769" t="s">
        <v>35</v>
      </c>
      <c r="AF124" s="1034" t="s">
        <v>35</v>
      </c>
      <c r="AG124" s="768" t="s">
        <v>35</v>
      </c>
      <c r="AH124" s="768" t="s">
        <v>35</v>
      </c>
      <c r="AI124" s="884" t="s">
        <v>35</v>
      </c>
      <c r="AJ124" s="906" t="s">
        <v>35</v>
      </c>
      <c r="AK124" s="906" t="s">
        <v>35</v>
      </c>
    </row>
    <row r="125" spans="1:37" ht="13.5" customHeight="1" x14ac:dyDescent="0.15">
      <c r="A125" s="1785"/>
      <c r="B125" s="899">
        <v>44394</v>
      </c>
      <c r="C125" s="177" t="str">
        <f t="shared" si="15"/>
        <v>(土)</v>
      </c>
      <c r="D125" s="894" t="s">
        <v>566</v>
      </c>
      <c r="E125" s="894" t="s">
        <v>567</v>
      </c>
      <c r="F125" s="768">
        <v>2</v>
      </c>
      <c r="G125" s="1480">
        <v>0</v>
      </c>
      <c r="H125" s="769">
        <v>28</v>
      </c>
      <c r="I125" s="769">
        <v>27</v>
      </c>
      <c r="J125" s="854">
        <v>0.3125</v>
      </c>
      <c r="K125" s="768">
        <v>31.9</v>
      </c>
      <c r="L125" s="925">
        <v>38</v>
      </c>
      <c r="M125" s="1034">
        <v>8.02</v>
      </c>
      <c r="N125" s="776" t="s">
        <v>35</v>
      </c>
      <c r="O125" s="773">
        <v>22.3</v>
      </c>
      <c r="P125" s="774">
        <v>76</v>
      </c>
      <c r="Q125" s="769">
        <v>21.3</v>
      </c>
      <c r="R125" s="774">
        <v>20.5</v>
      </c>
      <c r="S125" s="774">
        <v>92</v>
      </c>
      <c r="T125" s="774">
        <v>62</v>
      </c>
      <c r="U125" s="774">
        <v>30</v>
      </c>
      <c r="V125" s="775" t="s">
        <v>35</v>
      </c>
      <c r="W125" s="1177" t="s">
        <v>35</v>
      </c>
      <c r="X125" s="771" t="s">
        <v>35</v>
      </c>
      <c r="Y125" s="771" t="s">
        <v>35</v>
      </c>
      <c r="Z125" s="771" t="s">
        <v>35</v>
      </c>
      <c r="AA125" s="768" t="s">
        <v>35</v>
      </c>
      <c r="AB125" s="768" t="s">
        <v>35</v>
      </c>
      <c r="AC125" s="769" t="s">
        <v>35</v>
      </c>
      <c r="AD125" s="830" t="s">
        <v>35</v>
      </c>
      <c r="AE125" s="769" t="s">
        <v>35</v>
      </c>
      <c r="AF125" s="1034" t="s">
        <v>35</v>
      </c>
      <c r="AG125" s="768" t="s">
        <v>35</v>
      </c>
      <c r="AH125" s="768" t="s">
        <v>35</v>
      </c>
      <c r="AI125" s="884" t="s">
        <v>35</v>
      </c>
      <c r="AJ125" s="906" t="s">
        <v>35</v>
      </c>
      <c r="AK125" s="906" t="s">
        <v>35</v>
      </c>
    </row>
    <row r="126" spans="1:37" ht="13.5" customHeight="1" x14ac:dyDescent="0.15">
      <c r="A126" s="1785"/>
      <c r="B126" s="899">
        <v>44395</v>
      </c>
      <c r="C126" s="177" t="str">
        <f t="shared" si="15"/>
        <v>(日)</v>
      </c>
      <c r="D126" s="894" t="s">
        <v>566</v>
      </c>
      <c r="E126" s="894" t="s">
        <v>578</v>
      </c>
      <c r="F126" s="768">
        <v>4</v>
      </c>
      <c r="G126" s="1480">
        <v>0</v>
      </c>
      <c r="H126" s="769">
        <v>28</v>
      </c>
      <c r="I126" s="769">
        <v>28</v>
      </c>
      <c r="J126" s="854">
        <v>0.2986111111111111</v>
      </c>
      <c r="K126" s="768">
        <v>28.1</v>
      </c>
      <c r="L126" s="925">
        <v>32.9</v>
      </c>
      <c r="M126" s="1034">
        <v>8.0500000000000007</v>
      </c>
      <c r="N126" s="776" t="s">
        <v>35</v>
      </c>
      <c r="O126" s="773">
        <v>26.3</v>
      </c>
      <c r="P126" s="774">
        <v>78</v>
      </c>
      <c r="Q126" s="769">
        <v>20.6</v>
      </c>
      <c r="R126" s="774">
        <v>19.899999999999999</v>
      </c>
      <c r="S126" s="774">
        <v>94</v>
      </c>
      <c r="T126" s="774">
        <v>64</v>
      </c>
      <c r="U126" s="774">
        <v>30</v>
      </c>
      <c r="V126" s="775" t="s">
        <v>35</v>
      </c>
      <c r="W126" s="1177" t="s">
        <v>35</v>
      </c>
      <c r="X126" s="771" t="s">
        <v>35</v>
      </c>
      <c r="Y126" s="771" t="s">
        <v>35</v>
      </c>
      <c r="Z126" s="771" t="s">
        <v>35</v>
      </c>
      <c r="AA126" s="768" t="s">
        <v>35</v>
      </c>
      <c r="AB126" s="768" t="s">
        <v>35</v>
      </c>
      <c r="AC126" s="769" t="s">
        <v>35</v>
      </c>
      <c r="AD126" s="830" t="s">
        <v>35</v>
      </c>
      <c r="AE126" s="769" t="s">
        <v>35</v>
      </c>
      <c r="AF126" s="1034" t="s">
        <v>35</v>
      </c>
      <c r="AG126" s="768" t="s">
        <v>35</v>
      </c>
      <c r="AH126" s="768" t="s">
        <v>35</v>
      </c>
      <c r="AI126" s="884" t="s">
        <v>35</v>
      </c>
      <c r="AJ126" s="906" t="s">
        <v>35</v>
      </c>
      <c r="AK126" s="906" t="s">
        <v>35</v>
      </c>
    </row>
    <row r="127" spans="1:37" ht="13.5" customHeight="1" x14ac:dyDescent="0.15">
      <c r="A127" s="1785"/>
      <c r="B127" s="899">
        <v>44396</v>
      </c>
      <c r="C127" s="177" t="str">
        <f t="shared" si="15"/>
        <v>(月)</v>
      </c>
      <c r="D127" s="894" t="s">
        <v>566</v>
      </c>
      <c r="E127" s="894" t="s">
        <v>591</v>
      </c>
      <c r="F127" s="768">
        <v>0</v>
      </c>
      <c r="G127" s="1480">
        <v>0</v>
      </c>
      <c r="H127" s="769">
        <v>27</v>
      </c>
      <c r="I127" s="769">
        <v>27.5</v>
      </c>
      <c r="J127" s="854">
        <v>0.30555555555555552</v>
      </c>
      <c r="K127" s="768">
        <v>23.3</v>
      </c>
      <c r="L127" s="925">
        <v>30.8</v>
      </c>
      <c r="M127" s="1034">
        <v>7.88</v>
      </c>
      <c r="N127" s="776" t="s">
        <v>35</v>
      </c>
      <c r="O127" s="773">
        <v>27.4</v>
      </c>
      <c r="P127" s="774">
        <v>82</v>
      </c>
      <c r="Q127" s="769">
        <v>19.899999999999999</v>
      </c>
      <c r="R127" s="774">
        <v>19</v>
      </c>
      <c r="S127" s="774">
        <v>104</v>
      </c>
      <c r="T127" s="774">
        <v>66</v>
      </c>
      <c r="U127" s="774">
        <v>38</v>
      </c>
      <c r="V127" s="775" t="s">
        <v>35</v>
      </c>
      <c r="W127" s="1177" t="s">
        <v>35</v>
      </c>
      <c r="X127" s="771" t="s">
        <v>35</v>
      </c>
      <c r="Y127" s="771" t="s">
        <v>35</v>
      </c>
      <c r="Z127" s="771" t="s">
        <v>35</v>
      </c>
      <c r="AA127" s="768" t="s">
        <v>35</v>
      </c>
      <c r="AB127" s="768" t="s">
        <v>35</v>
      </c>
      <c r="AC127" s="769" t="s">
        <v>35</v>
      </c>
      <c r="AD127" s="830" t="s">
        <v>35</v>
      </c>
      <c r="AE127" s="769" t="s">
        <v>35</v>
      </c>
      <c r="AF127" s="1034" t="s">
        <v>35</v>
      </c>
      <c r="AG127" s="768" t="s">
        <v>35</v>
      </c>
      <c r="AH127" s="768" t="s">
        <v>35</v>
      </c>
      <c r="AI127" s="884" t="s">
        <v>35</v>
      </c>
      <c r="AJ127" s="906" t="s">
        <v>35</v>
      </c>
      <c r="AK127" s="906" t="s">
        <v>35</v>
      </c>
    </row>
    <row r="128" spans="1:37" ht="13.5" customHeight="1" x14ac:dyDescent="0.15">
      <c r="A128" s="1785"/>
      <c r="B128" s="899">
        <v>44397</v>
      </c>
      <c r="C128" s="177" t="str">
        <f t="shared" si="15"/>
        <v>(火)</v>
      </c>
      <c r="D128" s="894" t="s">
        <v>566</v>
      </c>
      <c r="E128" s="894" t="s">
        <v>578</v>
      </c>
      <c r="F128" s="768">
        <v>2</v>
      </c>
      <c r="G128" s="1480">
        <v>0</v>
      </c>
      <c r="H128" s="769">
        <v>30</v>
      </c>
      <c r="I128" s="769">
        <v>30</v>
      </c>
      <c r="J128" s="854">
        <v>0.30555555555555552</v>
      </c>
      <c r="K128" s="768">
        <v>31.7</v>
      </c>
      <c r="L128" s="925">
        <v>35.200000000000003</v>
      </c>
      <c r="M128" s="1034">
        <v>8.5500000000000007</v>
      </c>
      <c r="N128" s="776" t="s">
        <v>35</v>
      </c>
      <c r="O128" s="773">
        <v>24.8</v>
      </c>
      <c r="P128" s="774">
        <v>92</v>
      </c>
      <c r="Q128" s="769">
        <v>21.3</v>
      </c>
      <c r="R128" s="774">
        <v>22.1</v>
      </c>
      <c r="S128" s="774">
        <v>102</v>
      </c>
      <c r="T128" s="774">
        <v>68</v>
      </c>
      <c r="U128" s="774">
        <v>34</v>
      </c>
      <c r="V128" s="775" t="s">
        <v>35</v>
      </c>
      <c r="W128" s="1177" t="s">
        <v>35</v>
      </c>
      <c r="X128" s="771" t="s">
        <v>35</v>
      </c>
      <c r="Y128" s="771" t="s">
        <v>35</v>
      </c>
      <c r="Z128" s="771" t="s">
        <v>35</v>
      </c>
      <c r="AA128" s="768" t="s">
        <v>35</v>
      </c>
      <c r="AB128" s="768" t="s">
        <v>35</v>
      </c>
      <c r="AC128" s="769" t="s">
        <v>35</v>
      </c>
      <c r="AD128" s="830" t="s">
        <v>35</v>
      </c>
      <c r="AE128" s="769" t="s">
        <v>35</v>
      </c>
      <c r="AF128" s="1034" t="s">
        <v>35</v>
      </c>
      <c r="AG128" s="768" t="s">
        <v>35</v>
      </c>
      <c r="AH128" s="768" t="s">
        <v>35</v>
      </c>
      <c r="AI128" s="884" t="s">
        <v>35</v>
      </c>
      <c r="AJ128" s="906" t="s">
        <v>35</v>
      </c>
      <c r="AK128" s="906" t="s">
        <v>35</v>
      </c>
    </row>
    <row r="129" spans="1:37" ht="13.5" customHeight="1" x14ac:dyDescent="0.15">
      <c r="A129" s="1785"/>
      <c r="B129" s="899">
        <v>44398</v>
      </c>
      <c r="C129" s="177" t="str">
        <f t="shared" si="15"/>
        <v>(水)</v>
      </c>
      <c r="D129" s="894" t="s">
        <v>566</v>
      </c>
      <c r="E129" s="894" t="s">
        <v>592</v>
      </c>
      <c r="F129" s="768">
        <v>2</v>
      </c>
      <c r="G129" s="1480">
        <v>0</v>
      </c>
      <c r="H129" s="769">
        <v>29</v>
      </c>
      <c r="I129" s="769">
        <v>28.5</v>
      </c>
      <c r="J129" s="854">
        <v>0.2986111111111111</v>
      </c>
      <c r="K129" s="768">
        <v>34.9</v>
      </c>
      <c r="L129" s="925">
        <v>40.9</v>
      </c>
      <c r="M129" s="1034">
        <v>8.23</v>
      </c>
      <c r="N129" s="776" t="s">
        <v>35</v>
      </c>
      <c r="O129" s="773">
        <v>27.7</v>
      </c>
      <c r="P129" s="774">
        <v>89</v>
      </c>
      <c r="Q129" s="769">
        <v>24.9</v>
      </c>
      <c r="R129" s="774">
        <v>24</v>
      </c>
      <c r="S129" s="774">
        <v>103</v>
      </c>
      <c r="T129" s="774">
        <v>68</v>
      </c>
      <c r="U129" s="774">
        <v>35</v>
      </c>
      <c r="V129" s="775" t="s">
        <v>35</v>
      </c>
      <c r="W129" s="1177" t="s">
        <v>35</v>
      </c>
      <c r="X129" s="771" t="s">
        <v>35</v>
      </c>
      <c r="Y129" s="771" t="s">
        <v>35</v>
      </c>
      <c r="Z129" s="771" t="s">
        <v>35</v>
      </c>
      <c r="AA129" s="768" t="s">
        <v>35</v>
      </c>
      <c r="AB129" s="768" t="s">
        <v>35</v>
      </c>
      <c r="AC129" s="769" t="s">
        <v>35</v>
      </c>
      <c r="AD129" s="830" t="s">
        <v>35</v>
      </c>
      <c r="AE129" s="769" t="s">
        <v>35</v>
      </c>
      <c r="AF129" s="1034" t="s">
        <v>35</v>
      </c>
      <c r="AG129" s="768" t="s">
        <v>35</v>
      </c>
      <c r="AH129" s="768" t="s">
        <v>35</v>
      </c>
      <c r="AI129" s="884" t="s">
        <v>35</v>
      </c>
      <c r="AJ129" s="906" t="s">
        <v>35</v>
      </c>
      <c r="AK129" s="906" t="s">
        <v>35</v>
      </c>
    </row>
    <row r="130" spans="1:37" ht="13.5" customHeight="1" x14ac:dyDescent="0.15">
      <c r="A130" s="1785"/>
      <c r="B130" s="899">
        <v>44399</v>
      </c>
      <c r="C130" s="177" t="str">
        <f t="shared" si="15"/>
        <v>(木)</v>
      </c>
      <c r="D130" s="894" t="s">
        <v>566</v>
      </c>
      <c r="E130" s="894" t="s">
        <v>592</v>
      </c>
      <c r="F130" s="768">
        <v>0</v>
      </c>
      <c r="G130" s="1480">
        <v>0</v>
      </c>
      <c r="H130" s="769">
        <v>29</v>
      </c>
      <c r="I130" s="769">
        <v>25</v>
      </c>
      <c r="J130" s="854">
        <v>0.2986111111111111</v>
      </c>
      <c r="K130" s="768">
        <v>31.8</v>
      </c>
      <c r="L130" s="925">
        <v>37</v>
      </c>
      <c r="M130" s="1034">
        <v>8.4499999999999993</v>
      </c>
      <c r="N130" s="776" t="s">
        <v>35</v>
      </c>
      <c r="O130" s="773">
        <v>27.5</v>
      </c>
      <c r="P130" s="774">
        <v>93</v>
      </c>
      <c r="Q130" s="769">
        <v>24.5</v>
      </c>
      <c r="R130" s="774">
        <v>25.4</v>
      </c>
      <c r="S130" s="774">
        <v>104</v>
      </c>
      <c r="T130" s="774">
        <v>70</v>
      </c>
      <c r="U130" s="774">
        <v>34</v>
      </c>
      <c r="V130" s="775" t="s">
        <v>35</v>
      </c>
      <c r="W130" s="1177" t="s">
        <v>35</v>
      </c>
      <c r="X130" s="771" t="s">
        <v>35</v>
      </c>
      <c r="Y130" s="771" t="s">
        <v>35</v>
      </c>
      <c r="Z130" s="771" t="s">
        <v>35</v>
      </c>
      <c r="AA130" s="768" t="s">
        <v>35</v>
      </c>
      <c r="AB130" s="768" t="s">
        <v>35</v>
      </c>
      <c r="AC130" s="769" t="s">
        <v>35</v>
      </c>
      <c r="AD130" s="830" t="s">
        <v>35</v>
      </c>
      <c r="AE130" s="769" t="s">
        <v>35</v>
      </c>
      <c r="AF130" s="1034" t="s">
        <v>35</v>
      </c>
      <c r="AG130" s="768" t="s">
        <v>35</v>
      </c>
      <c r="AH130" s="768" t="s">
        <v>35</v>
      </c>
      <c r="AI130" s="884" t="s">
        <v>35</v>
      </c>
      <c r="AJ130" s="906" t="s">
        <v>35</v>
      </c>
      <c r="AK130" s="906" t="s">
        <v>35</v>
      </c>
    </row>
    <row r="131" spans="1:37" ht="13.5" customHeight="1" x14ac:dyDescent="0.15">
      <c r="A131" s="1785"/>
      <c r="B131" s="899">
        <v>44400</v>
      </c>
      <c r="C131" s="177" t="str">
        <f t="shared" si="15"/>
        <v>(金)</v>
      </c>
      <c r="D131" s="894" t="s">
        <v>566</v>
      </c>
      <c r="E131" s="894" t="s">
        <v>591</v>
      </c>
      <c r="F131" s="768">
        <v>2</v>
      </c>
      <c r="G131" s="1480">
        <v>0</v>
      </c>
      <c r="H131" s="769">
        <v>27</v>
      </c>
      <c r="I131" s="769">
        <v>25</v>
      </c>
      <c r="J131" s="854">
        <v>0.2986111111111111</v>
      </c>
      <c r="K131" s="768">
        <v>37.5</v>
      </c>
      <c r="L131" s="925">
        <v>42.5</v>
      </c>
      <c r="M131" s="1034">
        <v>8.64</v>
      </c>
      <c r="N131" s="776" t="s">
        <v>35</v>
      </c>
      <c r="O131" s="773">
        <v>27</v>
      </c>
      <c r="P131" s="774">
        <v>83</v>
      </c>
      <c r="Q131" s="769">
        <v>25.2</v>
      </c>
      <c r="R131" s="774">
        <v>26.7</v>
      </c>
      <c r="S131" s="774">
        <v>97</v>
      </c>
      <c r="T131" s="774">
        <v>64</v>
      </c>
      <c r="U131" s="774">
        <v>33</v>
      </c>
      <c r="V131" s="775" t="s">
        <v>35</v>
      </c>
      <c r="W131" s="1177" t="s">
        <v>35</v>
      </c>
      <c r="X131" s="771" t="s">
        <v>35</v>
      </c>
      <c r="Y131" s="771" t="s">
        <v>35</v>
      </c>
      <c r="Z131" s="771" t="s">
        <v>35</v>
      </c>
      <c r="AA131" s="768" t="s">
        <v>35</v>
      </c>
      <c r="AB131" s="768" t="s">
        <v>35</v>
      </c>
      <c r="AC131" s="769" t="s">
        <v>35</v>
      </c>
      <c r="AD131" s="830" t="s">
        <v>35</v>
      </c>
      <c r="AE131" s="769" t="s">
        <v>35</v>
      </c>
      <c r="AF131" s="1034" t="s">
        <v>35</v>
      </c>
      <c r="AG131" s="768" t="s">
        <v>35</v>
      </c>
      <c r="AH131" s="768" t="s">
        <v>35</v>
      </c>
      <c r="AI131" s="884" t="s">
        <v>35</v>
      </c>
      <c r="AJ131" s="906" t="s">
        <v>35</v>
      </c>
      <c r="AK131" s="906" t="s">
        <v>35</v>
      </c>
    </row>
    <row r="132" spans="1:37" ht="13.5" customHeight="1" x14ac:dyDescent="0.15">
      <c r="A132" s="1785"/>
      <c r="B132" s="899">
        <v>44401</v>
      </c>
      <c r="C132" s="177" t="str">
        <f t="shared" si="15"/>
        <v>(土)</v>
      </c>
      <c r="D132" s="898" t="s">
        <v>566</v>
      </c>
      <c r="E132" s="894" t="s">
        <v>603</v>
      </c>
      <c r="F132" s="768">
        <v>2</v>
      </c>
      <c r="G132" s="1480">
        <v>0</v>
      </c>
      <c r="H132" s="769">
        <v>27</v>
      </c>
      <c r="I132" s="769">
        <v>29.5</v>
      </c>
      <c r="J132" s="854">
        <v>0.30555555555555552</v>
      </c>
      <c r="K132" s="768">
        <v>36.4</v>
      </c>
      <c r="L132" s="925">
        <v>43.1</v>
      </c>
      <c r="M132" s="1034">
        <v>8.68</v>
      </c>
      <c r="N132" s="776" t="s">
        <v>35</v>
      </c>
      <c r="O132" s="773">
        <v>24.8</v>
      </c>
      <c r="P132" s="774">
        <v>90</v>
      </c>
      <c r="Q132" s="769">
        <v>27.3</v>
      </c>
      <c r="R132" s="774">
        <v>25.9</v>
      </c>
      <c r="S132" s="774">
        <v>95</v>
      </c>
      <c r="T132" s="774">
        <v>65</v>
      </c>
      <c r="U132" s="774">
        <v>30</v>
      </c>
      <c r="V132" s="775" t="s">
        <v>35</v>
      </c>
      <c r="W132" s="1177" t="s">
        <v>35</v>
      </c>
      <c r="X132" s="771" t="s">
        <v>35</v>
      </c>
      <c r="Y132" s="771" t="s">
        <v>35</v>
      </c>
      <c r="Z132" s="771" t="s">
        <v>35</v>
      </c>
      <c r="AA132" s="768" t="s">
        <v>35</v>
      </c>
      <c r="AB132" s="768" t="s">
        <v>35</v>
      </c>
      <c r="AC132" s="769" t="s">
        <v>35</v>
      </c>
      <c r="AD132" s="830" t="s">
        <v>35</v>
      </c>
      <c r="AE132" s="769" t="s">
        <v>35</v>
      </c>
      <c r="AF132" s="1034" t="s">
        <v>35</v>
      </c>
      <c r="AG132" s="768" t="s">
        <v>35</v>
      </c>
      <c r="AH132" s="768" t="s">
        <v>35</v>
      </c>
      <c r="AI132" s="884" t="s">
        <v>35</v>
      </c>
      <c r="AJ132" s="906" t="s">
        <v>35</v>
      </c>
      <c r="AK132" s="906" t="s">
        <v>35</v>
      </c>
    </row>
    <row r="133" spans="1:37" ht="13.5" customHeight="1" x14ac:dyDescent="0.15">
      <c r="A133" s="1785"/>
      <c r="B133" s="899">
        <v>44402</v>
      </c>
      <c r="C133" s="901" t="str">
        <f t="shared" si="15"/>
        <v>(日)</v>
      </c>
      <c r="D133" s="894" t="s">
        <v>566</v>
      </c>
      <c r="E133" s="891" t="s">
        <v>570</v>
      </c>
      <c r="F133" s="768">
        <v>3</v>
      </c>
      <c r="G133" s="1480">
        <v>0</v>
      </c>
      <c r="H133" s="769">
        <v>27</v>
      </c>
      <c r="I133" s="769">
        <v>26</v>
      </c>
      <c r="J133" s="854">
        <v>0.30555555555555552</v>
      </c>
      <c r="K133" s="768">
        <v>39.799999999999997</v>
      </c>
      <c r="L133" s="925">
        <v>48</v>
      </c>
      <c r="M133" s="1034">
        <v>8.77</v>
      </c>
      <c r="N133" s="776" t="s">
        <v>35</v>
      </c>
      <c r="O133" s="773">
        <v>28</v>
      </c>
      <c r="P133" s="774">
        <v>93</v>
      </c>
      <c r="Q133" s="769">
        <v>24.5</v>
      </c>
      <c r="R133" s="774">
        <v>29.2</v>
      </c>
      <c r="S133" s="774">
        <v>100</v>
      </c>
      <c r="T133" s="774">
        <v>68</v>
      </c>
      <c r="U133" s="774">
        <v>32</v>
      </c>
      <c r="V133" s="775" t="s">
        <v>35</v>
      </c>
      <c r="W133" s="1177" t="s">
        <v>35</v>
      </c>
      <c r="X133" s="771" t="s">
        <v>35</v>
      </c>
      <c r="Y133" s="771" t="s">
        <v>35</v>
      </c>
      <c r="Z133" s="771" t="s">
        <v>35</v>
      </c>
      <c r="AA133" s="768" t="s">
        <v>35</v>
      </c>
      <c r="AB133" s="768" t="s">
        <v>35</v>
      </c>
      <c r="AC133" s="769" t="s">
        <v>35</v>
      </c>
      <c r="AD133" s="830" t="s">
        <v>35</v>
      </c>
      <c r="AE133" s="769" t="s">
        <v>35</v>
      </c>
      <c r="AF133" s="1034" t="s">
        <v>35</v>
      </c>
      <c r="AG133" s="768" t="s">
        <v>35</v>
      </c>
      <c r="AH133" s="768" t="s">
        <v>35</v>
      </c>
      <c r="AI133" s="884" t="s">
        <v>35</v>
      </c>
      <c r="AJ133" s="906" t="s">
        <v>35</v>
      </c>
      <c r="AK133" s="906" t="s">
        <v>35</v>
      </c>
    </row>
    <row r="134" spans="1:37" ht="13.5" customHeight="1" x14ac:dyDescent="0.15">
      <c r="A134" s="1785"/>
      <c r="B134" s="899">
        <v>44403</v>
      </c>
      <c r="C134" s="177" t="str">
        <f t="shared" si="15"/>
        <v>(月)</v>
      </c>
      <c r="D134" s="894" t="s">
        <v>576</v>
      </c>
      <c r="E134" s="891" t="s">
        <v>570</v>
      </c>
      <c r="F134" s="768">
        <v>5</v>
      </c>
      <c r="G134" s="1480">
        <v>0.1</v>
      </c>
      <c r="H134" s="769">
        <v>25</v>
      </c>
      <c r="I134" s="769">
        <v>26</v>
      </c>
      <c r="J134" s="854">
        <v>0.30555555555555552</v>
      </c>
      <c r="K134" s="768">
        <v>45.9</v>
      </c>
      <c r="L134" s="925">
        <v>55.7</v>
      </c>
      <c r="M134" s="1034">
        <v>8.7799999999999994</v>
      </c>
      <c r="N134" s="776" t="s">
        <v>35</v>
      </c>
      <c r="O134" s="773">
        <v>27.7</v>
      </c>
      <c r="P134" s="774">
        <v>88</v>
      </c>
      <c r="Q134" s="769">
        <v>20.6</v>
      </c>
      <c r="R134" s="774">
        <v>31</v>
      </c>
      <c r="S134" s="774">
        <v>100</v>
      </c>
      <c r="T134" s="774">
        <v>73</v>
      </c>
      <c r="U134" s="774">
        <v>27</v>
      </c>
      <c r="V134" s="775" t="s">
        <v>35</v>
      </c>
      <c r="W134" s="1177" t="s">
        <v>35</v>
      </c>
      <c r="X134" s="771" t="s">
        <v>35</v>
      </c>
      <c r="Y134" s="771" t="s">
        <v>35</v>
      </c>
      <c r="Z134" s="771" t="s">
        <v>35</v>
      </c>
      <c r="AA134" s="768" t="s">
        <v>35</v>
      </c>
      <c r="AB134" s="775" t="s">
        <v>35</v>
      </c>
      <c r="AC134" s="769" t="s">
        <v>35</v>
      </c>
      <c r="AD134" s="830" t="s">
        <v>35</v>
      </c>
      <c r="AE134" s="769" t="s">
        <v>35</v>
      </c>
      <c r="AF134" s="1034" t="s">
        <v>35</v>
      </c>
      <c r="AG134" s="768" t="s">
        <v>35</v>
      </c>
      <c r="AH134" s="768" t="s">
        <v>35</v>
      </c>
      <c r="AI134" s="884" t="s">
        <v>35</v>
      </c>
      <c r="AJ134" s="906" t="s">
        <v>35</v>
      </c>
      <c r="AK134" s="906" t="s">
        <v>35</v>
      </c>
    </row>
    <row r="135" spans="1:37" ht="13.5" customHeight="1" x14ac:dyDescent="0.15">
      <c r="A135" s="1785"/>
      <c r="B135" s="899">
        <v>44404</v>
      </c>
      <c r="C135" s="177" t="str">
        <f t="shared" si="15"/>
        <v>(火)</v>
      </c>
      <c r="D135" s="894" t="s">
        <v>580</v>
      </c>
      <c r="E135" s="894" t="s">
        <v>574</v>
      </c>
      <c r="F135" s="768">
        <v>5</v>
      </c>
      <c r="G135" s="1480">
        <v>15.7</v>
      </c>
      <c r="H135" s="769">
        <v>23</v>
      </c>
      <c r="I135" s="769">
        <v>24.5</v>
      </c>
      <c r="J135" s="854">
        <v>0.30555555555555552</v>
      </c>
      <c r="K135" s="768">
        <v>50.2</v>
      </c>
      <c r="L135" s="925">
        <v>69.099999999999994</v>
      </c>
      <c r="M135" s="1034">
        <v>8.1</v>
      </c>
      <c r="N135" s="776" t="s">
        <v>35</v>
      </c>
      <c r="O135" s="773">
        <v>28.3</v>
      </c>
      <c r="P135" s="774">
        <v>84</v>
      </c>
      <c r="Q135" s="769">
        <v>26.6</v>
      </c>
      <c r="R135" s="774">
        <v>31.6</v>
      </c>
      <c r="S135" s="774">
        <v>101</v>
      </c>
      <c r="T135" s="774">
        <v>62</v>
      </c>
      <c r="U135" s="774">
        <v>39</v>
      </c>
      <c r="V135" s="775">
        <v>1.6</v>
      </c>
      <c r="W135" s="1177">
        <v>0</v>
      </c>
      <c r="X135" s="771">
        <v>260</v>
      </c>
      <c r="Y135" s="771">
        <v>183</v>
      </c>
      <c r="Z135" s="771">
        <v>79</v>
      </c>
      <c r="AA135" s="768">
        <v>1.57</v>
      </c>
      <c r="AB135" s="775">
        <v>-0.01</v>
      </c>
      <c r="AC135" s="769">
        <v>12.3</v>
      </c>
      <c r="AD135" s="830" t="s">
        <v>35</v>
      </c>
      <c r="AE135" s="769" t="s">
        <v>35</v>
      </c>
      <c r="AF135" s="1034" t="s">
        <v>35</v>
      </c>
      <c r="AG135" s="768" t="s">
        <v>35</v>
      </c>
      <c r="AH135" s="768" t="s">
        <v>35</v>
      </c>
      <c r="AI135" s="884" t="s">
        <v>35</v>
      </c>
      <c r="AJ135" s="906" t="s">
        <v>35</v>
      </c>
      <c r="AK135" s="906" t="s">
        <v>35</v>
      </c>
    </row>
    <row r="136" spans="1:37" ht="13.5" customHeight="1" x14ac:dyDescent="0.15">
      <c r="A136" s="1785"/>
      <c r="B136" s="899">
        <v>44405</v>
      </c>
      <c r="C136" s="177" t="str">
        <f t="shared" si="15"/>
        <v>(水)</v>
      </c>
      <c r="D136" s="894" t="s">
        <v>566</v>
      </c>
      <c r="E136" s="894" t="s">
        <v>578</v>
      </c>
      <c r="F136" s="768">
        <v>1</v>
      </c>
      <c r="G136" s="1480">
        <v>0</v>
      </c>
      <c r="H136" s="769">
        <v>25</v>
      </c>
      <c r="I136" s="769">
        <v>25</v>
      </c>
      <c r="J136" s="854">
        <v>0.3125</v>
      </c>
      <c r="K136" s="768">
        <v>38.299999999999997</v>
      </c>
      <c r="L136" s="925">
        <v>48.8</v>
      </c>
      <c r="M136" s="1034">
        <v>8.1</v>
      </c>
      <c r="N136" s="776" t="s">
        <v>35</v>
      </c>
      <c r="O136" s="773">
        <v>27.6</v>
      </c>
      <c r="P136" s="774">
        <v>80</v>
      </c>
      <c r="Q136" s="769">
        <v>22.7</v>
      </c>
      <c r="R136" s="774">
        <v>25.9</v>
      </c>
      <c r="S136" s="774">
        <v>98</v>
      </c>
      <c r="T136" s="774">
        <v>60</v>
      </c>
      <c r="U136" s="774">
        <v>38</v>
      </c>
      <c r="V136" s="775" t="s">
        <v>35</v>
      </c>
      <c r="W136" s="1177" t="s">
        <v>35</v>
      </c>
      <c r="X136" s="771" t="s">
        <v>35</v>
      </c>
      <c r="Y136" s="771" t="s">
        <v>35</v>
      </c>
      <c r="Z136" s="771" t="s">
        <v>35</v>
      </c>
      <c r="AA136" s="768" t="s">
        <v>35</v>
      </c>
      <c r="AB136" s="775" t="s">
        <v>35</v>
      </c>
      <c r="AC136" s="769" t="s">
        <v>35</v>
      </c>
      <c r="AD136" s="830" t="s">
        <v>35</v>
      </c>
      <c r="AE136" s="769" t="s">
        <v>35</v>
      </c>
      <c r="AF136" s="1034" t="s">
        <v>35</v>
      </c>
      <c r="AG136" s="768" t="s">
        <v>35</v>
      </c>
      <c r="AH136" s="768" t="s">
        <v>35</v>
      </c>
      <c r="AI136" s="884" t="s">
        <v>35</v>
      </c>
      <c r="AJ136" s="906" t="s">
        <v>35</v>
      </c>
      <c r="AK136" s="906" t="s">
        <v>35</v>
      </c>
    </row>
    <row r="137" spans="1:37" ht="13.5" customHeight="1" x14ac:dyDescent="0.15">
      <c r="A137" s="1785"/>
      <c r="B137" s="899">
        <v>44406</v>
      </c>
      <c r="C137" s="177" t="str">
        <f t="shared" si="15"/>
        <v>(木)</v>
      </c>
      <c r="D137" s="894" t="s">
        <v>618</v>
      </c>
      <c r="E137" s="894" t="s">
        <v>578</v>
      </c>
      <c r="F137" s="768">
        <v>2</v>
      </c>
      <c r="G137" s="1480">
        <v>0</v>
      </c>
      <c r="H137" s="769">
        <v>29</v>
      </c>
      <c r="I137" s="769">
        <v>27</v>
      </c>
      <c r="J137" s="854">
        <v>0.30555555555555552</v>
      </c>
      <c r="K137" s="768">
        <v>37.6</v>
      </c>
      <c r="L137" s="925">
        <v>45.3</v>
      </c>
      <c r="M137" s="1034">
        <v>8.17</v>
      </c>
      <c r="N137" s="776" t="s">
        <v>35</v>
      </c>
      <c r="O137" s="773">
        <v>25.8</v>
      </c>
      <c r="P137" s="774">
        <v>85</v>
      </c>
      <c r="Q137" s="769">
        <v>28.4</v>
      </c>
      <c r="R137" s="774">
        <v>25.9</v>
      </c>
      <c r="S137" s="774">
        <v>100</v>
      </c>
      <c r="T137" s="774">
        <v>68</v>
      </c>
      <c r="U137" s="774">
        <v>32</v>
      </c>
      <c r="V137" s="775" t="s">
        <v>35</v>
      </c>
      <c r="W137" s="1177" t="s">
        <v>35</v>
      </c>
      <c r="X137" s="771" t="s">
        <v>35</v>
      </c>
      <c r="Y137" s="771" t="s">
        <v>35</v>
      </c>
      <c r="Z137" s="771" t="s">
        <v>35</v>
      </c>
      <c r="AA137" s="768" t="s">
        <v>35</v>
      </c>
      <c r="AB137" s="775" t="s">
        <v>35</v>
      </c>
      <c r="AC137" s="769" t="s">
        <v>35</v>
      </c>
      <c r="AD137" s="830" t="s">
        <v>35</v>
      </c>
      <c r="AE137" s="769" t="s">
        <v>35</v>
      </c>
      <c r="AF137" s="1034" t="s">
        <v>35</v>
      </c>
      <c r="AG137" s="768" t="s">
        <v>35</v>
      </c>
      <c r="AH137" s="768" t="s">
        <v>35</v>
      </c>
      <c r="AI137" s="884" t="s">
        <v>35</v>
      </c>
      <c r="AJ137" s="906" t="s">
        <v>35</v>
      </c>
      <c r="AK137" s="906" t="s">
        <v>35</v>
      </c>
    </row>
    <row r="138" spans="1:37" ht="13.5" customHeight="1" x14ac:dyDescent="0.15">
      <c r="A138" s="1785"/>
      <c r="B138" s="899">
        <v>44407</v>
      </c>
      <c r="C138" s="902" t="str">
        <f t="shared" si="15"/>
        <v>(金)</v>
      </c>
      <c r="D138" s="898" t="s">
        <v>577</v>
      </c>
      <c r="E138" s="894" t="s">
        <v>591</v>
      </c>
      <c r="F138" s="768">
        <v>1</v>
      </c>
      <c r="G138" s="1480">
        <v>0.1</v>
      </c>
      <c r="H138" s="769">
        <v>29</v>
      </c>
      <c r="I138" s="769">
        <v>26</v>
      </c>
      <c r="J138" s="854">
        <v>0.2986111111111111</v>
      </c>
      <c r="K138" s="768">
        <v>38.1</v>
      </c>
      <c r="L138" s="925">
        <v>46.1</v>
      </c>
      <c r="M138" s="1034">
        <v>8.08</v>
      </c>
      <c r="N138" s="776" t="s">
        <v>35</v>
      </c>
      <c r="O138" s="773">
        <v>28.1</v>
      </c>
      <c r="P138" s="774">
        <v>88</v>
      </c>
      <c r="Q138" s="769">
        <v>24.3</v>
      </c>
      <c r="R138" s="774">
        <v>25.9</v>
      </c>
      <c r="S138" s="774">
        <v>102</v>
      </c>
      <c r="T138" s="774">
        <v>67</v>
      </c>
      <c r="U138" s="774">
        <v>35</v>
      </c>
      <c r="V138" s="775" t="s">
        <v>35</v>
      </c>
      <c r="W138" s="1177" t="s">
        <v>35</v>
      </c>
      <c r="X138" s="771" t="s">
        <v>35</v>
      </c>
      <c r="Y138" s="771" t="s">
        <v>35</v>
      </c>
      <c r="Z138" s="771" t="s">
        <v>35</v>
      </c>
      <c r="AA138" s="768" t="s">
        <v>35</v>
      </c>
      <c r="AB138" s="775" t="s">
        <v>35</v>
      </c>
      <c r="AC138" s="769" t="s">
        <v>35</v>
      </c>
      <c r="AD138" s="830" t="s">
        <v>35</v>
      </c>
      <c r="AE138" s="769" t="s">
        <v>35</v>
      </c>
      <c r="AF138" s="1034" t="s">
        <v>35</v>
      </c>
      <c r="AG138" s="768" t="s">
        <v>35</v>
      </c>
      <c r="AH138" s="768" t="s">
        <v>35</v>
      </c>
      <c r="AI138" s="884" t="s">
        <v>35</v>
      </c>
      <c r="AJ138" s="906" t="s">
        <v>35</v>
      </c>
      <c r="AK138" s="906" t="s">
        <v>35</v>
      </c>
    </row>
    <row r="139" spans="1:37" ht="13.5" customHeight="1" x14ac:dyDescent="0.15">
      <c r="A139" s="1785"/>
      <c r="B139" s="899">
        <v>44408</v>
      </c>
      <c r="C139" s="902" t="str">
        <f t="shared" si="15"/>
        <v>(土)</v>
      </c>
      <c r="D139" s="898" t="s">
        <v>566</v>
      </c>
      <c r="E139" s="898" t="s">
        <v>574</v>
      </c>
      <c r="F139" s="779">
        <v>2</v>
      </c>
      <c r="G139" s="1481">
        <v>0</v>
      </c>
      <c r="H139" s="780">
        <v>27</v>
      </c>
      <c r="I139" s="780">
        <v>27.5</v>
      </c>
      <c r="J139" s="860">
        <v>0.3125</v>
      </c>
      <c r="K139" s="779">
        <v>40.4</v>
      </c>
      <c r="L139" s="929">
        <v>47.3</v>
      </c>
      <c r="M139" s="1035">
        <v>8.75</v>
      </c>
      <c r="N139" s="787" t="s">
        <v>35</v>
      </c>
      <c r="O139" s="784">
        <v>27.5</v>
      </c>
      <c r="P139" s="785">
        <v>86</v>
      </c>
      <c r="Q139" s="780">
        <v>24.9</v>
      </c>
      <c r="R139" s="785">
        <v>25.6</v>
      </c>
      <c r="S139" s="785">
        <v>98</v>
      </c>
      <c r="T139" s="785">
        <v>65</v>
      </c>
      <c r="U139" s="785">
        <v>33</v>
      </c>
      <c r="V139" s="786" t="s">
        <v>35</v>
      </c>
      <c r="W139" s="1178" t="s">
        <v>35</v>
      </c>
      <c r="X139" s="782" t="s">
        <v>35</v>
      </c>
      <c r="Y139" s="782" t="s">
        <v>35</v>
      </c>
      <c r="Z139" s="782" t="s">
        <v>35</v>
      </c>
      <c r="AA139" s="779" t="s">
        <v>35</v>
      </c>
      <c r="AB139" s="786" t="s">
        <v>35</v>
      </c>
      <c r="AC139" s="780" t="s">
        <v>35</v>
      </c>
      <c r="AD139" s="831" t="s">
        <v>35</v>
      </c>
      <c r="AE139" s="780" t="s">
        <v>35</v>
      </c>
      <c r="AF139" s="1035" t="s">
        <v>35</v>
      </c>
      <c r="AG139" s="779" t="s">
        <v>35</v>
      </c>
      <c r="AH139" s="779" t="s">
        <v>35</v>
      </c>
      <c r="AI139" s="887" t="s">
        <v>35</v>
      </c>
      <c r="AJ139" s="907" t="s">
        <v>35</v>
      </c>
      <c r="AK139" s="907" t="s">
        <v>35</v>
      </c>
    </row>
    <row r="140" spans="1:37" s="426" customFormat="1" ht="13.5" customHeight="1" x14ac:dyDescent="0.15">
      <c r="A140" s="1785"/>
      <c r="B140" s="1783" t="s">
        <v>388</v>
      </c>
      <c r="C140" s="1783"/>
      <c r="D140" s="862"/>
      <c r="E140" s="863"/>
      <c r="F140" s="864">
        <f>MAX(F109:F139)</f>
        <v>5</v>
      </c>
      <c r="G140" s="1478">
        <f>MAX(G109:G139)</f>
        <v>145</v>
      </c>
      <c r="H140" s="864">
        <f>MAX(H109:H139)</f>
        <v>30</v>
      </c>
      <c r="I140" s="865">
        <f>MAX(I109:I139)</f>
        <v>30</v>
      </c>
      <c r="J140" s="866"/>
      <c r="K140" s="864">
        <f>MAX(K109:K139)</f>
        <v>50.2</v>
      </c>
      <c r="L140" s="867">
        <f>MAX(L109:L139)</f>
        <v>69.099999999999994</v>
      </c>
      <c r="M140" s="865">
        <f>MAX(M109:M139)</f>
        <v>8.7799999999999994</v>
      </c>
      <c r="N140" s="872"/>
      <c r="O140" s="864">
        <f t="shared" ref="O140:AK140" si="16">MAX(O109:O139)</f>
        <v>28.3</v>
      </c>
      <c r="P140" s="867">
        <f t="shared" si="16"/>
        <v>93</v>
      </c>
      <c r="Q140" s="864">
        <f t="shared" si="16"/>
        <v>28.4</v>
      </c>
      <c r="R140" s="864">
        <f t="shared" si="16"/>
        <v>31.6</v>
      </c>
      <c r="S140" s="867">
        <f t="shared" si="16"/>
        <v>104</v>
      </c>
      <c r="T140" s="867">
        <f t="shared" si="16"/>
        <v>73</v>
      </c>
      <c r="U140" s="867">
        <f t="shared" si="16"/>
        <v>39</v>
      </c>
      <c r="V140" s="903">
        <f t="shared" si="16"/>
        <v>1.6</v>
      </c>
      <c r="W140" s="1179">
        <f t="shared" ref="W140" si="17">MAX(W109:W139)</f>
        <v>0</v>
      </c>
      <c r="X140" s="869">
        <f t="shared" si="16"/>
        <v>260</v>
      </c>
      <c r="Y140" s="869">
        <f t="shared" si="16"/>
        <v>183</v>
      </c>
      <c r="Z140" s="1115">
        <f t="shared" si="16"/>
        <v>79</v>
      </c>
      <c r="AA140" s="864">
        <f t="shared" si="16"/>
        <v>1.57</v>
      </c>
      <c r="AB140" s="903">
        <f t="shared" si="16"/>
        <v>-0.01</v>
      </c>
      <c r="AC140" s="870">
        <f t="shared" si="16"/>
        <v>12.3</v>
      </c>
      <c r="AD140" s="871">
        <f t="shared" si="16"/>
        <v>0</v>
      </c>
      <c r="AE140" s="1122">
        <f t="shared" si="16"/>
        <v>16</v>
      </c>
      <c r="AF140" s="865">
        <f t="shared" si="16"/>
        <v>12</v>
      </c>
      <c r="AG140" s="865">
        <f t="shared" si="16"/>
        <v>7.3</v>
      </c>
      <c r="AH140" s="865">
        <f t="shared" si="16"/>
        <v>4.3</v>
      </c>
      <c r="AI140" s="864">
        <f t="shared" si="16"/>
        <v>8.9</v>
      </c>
      <c r="AJ140" s="873">
        <f t="shared" si="16"/>
        <v>1.5</v>
      </c>
      <c r="AK140" s="873">
        <f t="shared" si="16"/>
        <v>0.09</v>
      </c>
    </row>
    <row r="141" spans="1:37" s="426" customFormat="1" ht="13.5" customHeight="1" x14ac:dyDescent="0.15">
      <c r="A141" s="1785"/>
      <c r="B141" s="1783" t="s">
        <v>389</v>
      </c>
      <c r="C141" s="1783"/>
      <c r="D141" s="862"/>
      <c r="E141" s="863"/>
      <c r="F141" s="878"/>
      <c r="G141" s="1483"/>
      <c r="H141" s="864">
        <f>MIN(H109:H139)</f>
        <v>19</v>
      </c>
      <c r="I141" s="865">
        <f>MIN(I109:I139)</f>
        <v>20.5</v>
      </c>
      <c r="J141" s="866"/>
      <c r="K141" s="864">
        <f>MIN(K109:K139)</f>
        <v>11.2</v>
      </c>
      <c r="L141" s="867">
        <f>MIN(L109:L139)</f>
        <v>19.8</v>
      </c>
      <c r="M141" s="865">
        <f>MIN(M109:M139)</f>
        <v>7.23</v>
      </c>
      <c r="N141" s="872"/>
      <c r="O141" s="864">
        <f t="shared" ref="O141:V141" si="18">MIN(O109:O139)</f>
        <v>13.4</v>
      </c>
      <c r="P141" s="867">
        <f t="shared" si="18"/>
        <v>48</v>
      </c>
      <c r="Q141" s="864">
        <f t="shared" si="18"/>
        <v>11.4</v>
      </c>
      <c r="R141" s="864">
        <f t="shared" si="18"/>
        <v>11.1</v>
      </c>
      <c r="S141" s="867">
        <f t="shared" si="18"/>
        <v>54</v>
      </c>
      <c r="T141" s="867">
        <f t="shared" si="18"/>
        <v>38</v>
      </c>
      <c r="U141" s="867">
        <f t="shared" si="18"/>
        <v>16</v>
      </c>
      <c r="V141" s="903">
        <f t="shared" si="18"/>
        <v>1.6</v>
      </c>
      <c r="W141" s="1179">
        <f t="shared" ref="W141" si="19">MIN(W109:W139)</f>
        <v>0</v>
      </c>
      <c r="X141" s="869">
        <f t="shared" ref="X141:AK141" si="20">MIN(X109:X139)</f>
        <v>260</v>
      </c>
      <c r="Y141" s="869">
        <f t="shared" si="20"/>
        <v>183</v>
      </c>
      <c r="Z141" s="1115">
        <f t="shared" si="20"/>
        <v>79</v>
      </c>
      <c r="AA141" s="864">
        <f t="shared" si="20"/>
        <v>1.57</v>
      </c>
      <c r="AB141" s="903">
        <f t="shared" si="20"/>
        <v>-0.01</v>
      </c>
      <c r="AC141" s="870">
        <f t="shared" si="20"/>
        <v>12.3</v>
      </c>
      <c r="AD141" s="874">
        <f t="shared" si="20"/>
        <v>0</v>
      </c>
      <c r="AE141" s="1122">
        <f t="shared" si="20"/>
        <v>16</v>
      </c>
      <c r="AF141" s="865">
        <f t="shared" si="20"/>
        <v>12</v>
      </c>
      <c r="AG141" s="865">
        <f t="shared" si="20"/>
        <v>7.3</v>
      </c>
      <c r="AH141" s="865">
        <f t="shared" si="20"/>
        <v>4.3</v>
      </c>
      <c r="AI141" s="864">
        <f t="shared" si="20"/>
        <v>8.9</v>
      </c>
      <c r="AJ141" s="873">
        <f t="shared" si="20"/>
        <v>1.5</v>
      </c>
      <c r="AK141" s="873">
        <f t="shared" si="20"/>
        <v>0.09</v>
      </c>
    </row>
    <row r="142" spans="1:37" s="426" customFormat="1" ht="13.5" customHeight="1" x14ac:dyDescent="0.15">
      <c r="A142" s="1785"/>
      <c r="B142" s="1783" t="s">
        <v>390</v>
      </c>
      <c r="C142" s="1783"/>
      <c r="D142" s="862"/>
      <c r="E142" s="863"/>
      <c r="F142" s="866"/>
      <c r="G142" s="1483"/>
      <c r="H142" s="864">
        <f>IF(COUNT(H109:H139)=0,0,AVERAGE(H109:H139))</f>
        <v>25.193548387096776</v>
      </c>
      <c r="I142" s="865">
        <f>IF(COUNT(I109:I139)=0,0,AVERAGE(I109:I139))</f>
        <v>25.048387096774192</v>
      </c>
      <c r="J142" s="866"/>
      <c r="K142" s="864">
        <f>IF(COUNT(K109:K139)=0,0,AVERAGE(K109:K139))</f>
        <v>30.593548387096774</v>
      </c>
      <c r="L142" s="867">
        <f>IF(COUNT(L109:L139)=0,0,AVERAGE(L109:L139))</f>
        <v>37.387096774193544</v>
      </c>
      <c r="M142" s="865">
        <f>IF(COUNT(M109:M139)=0,0,AVERAGE(M109:M139))</f>
        <v>8.1254838709677415</v>
      </c>
      <c r="N142" s="866"/>
      <c r="O142" s="864">
        <f t="shared" ref="O142:U142" si="21">IF(COUNT(O109:O139)=0,0,AVERAGE(O109:O139))</f>
        <v>23.587096774193544</v>
      </c>
      <c r="P142" s="867">
        <f t="shared" si="21"/>
        <v>77.516129032258064</v>
      </c>
      <c r="Q142" s="864">
        <f t="shared" si="21"/>
        <v>20.174193548387095</v>
      </c>
      <c r="R142" s="864">
        <f t="shared" si="21"/>
        <v>21.861290322580643</v>
      </c>
      <c r="S142" s="867">
        <f t="shared" si="21"/>
        <v>90.483870967741936</v>
      </c>
      <c r="T142" s="867">
        <f t="shared" si="21"/>
        <v>60.41935483870968</v>
      </c>
      <c r="U142" s="867">
        <f t="shared" si="21"/>
        <v>30.06451612903226</v>
      </c>
      <c r="V142" s="1113"/>
      <c r="W142" s="1180"/>
      <c r="X142" s="869">
        <f t="shared" ref="X142:AJ142" si="22">IF(COUNT(X109:X139)=0,0,AVERAGE(X109:X139))</f>
        <v>260</v>
      </c>
      <c r="Y142" s="869">
        <f t="shared" si="22"/>
        <v>183</v>
      </c>
      <c r="Z142" s="1115">
        <f t="shared" si="22"/>
        <v>79</v>
      </c>
      <c r="AA142" s="864">
        <f t="shared" si="22"/>
        <v>1.57</v>
      </c>
      <c r="AB142" s="903">
        <f t="shared" si="22"/>
        <v>-0.01</v>
      </c>
      <c r="AC142" s="870">
        <f t="shared" si="22"/>
        <v>12.3</v>
      </c>
      <c r="AD142" s="874">
        <f t="shared" si="22"/>
        <v>0</v>
      </c>
      <c r="AE142" s="1122">
        <f t="shared" si="22"/>
        <v>16</v>
      </c>
      <c r="AF142" s="865">
        <f t="shared" si="22"/>
        <v>12</v>
      </c>
      <c r="AG142" s="865">
        <f t="shared" si="22"/>
        <v>7.3</v>
      </c>
      <c r="AH142" s="865">
        <f t="shared" si="22"/>
        <v>4.3</v>
      </c>
      <c r="AI142" s="864">
        <f t="shared" si="22"/>
        <v>8.9</v>
      </c>
      <c r="AJ142" s="873">
        <f t="shared" si="22"/>
        <v>1.5</v>
      </c>
      <c r="AK142" s="875"/>
    </row>
    <row r="143" spans="1:37" s="426" customFormat="1" ht="13.5" customHeight="1" x14ac:dyDescent="0.15">
      <c r="A143" s="1785"/>
      <c r="B143" s="1784" t="s">
        <v>391</v>
      </c>
      <c r="C143" s="1784"/>
      <c r="D143" s="876"/>
      <c r="E143" s="876"/>
      <c r="F143" s="877"/>
      <c r="G143" s="1478">
        <f>SUM(G109:G139)</f>
        <v>311.90000000000009</v>
      </c>
      <c r="H143" s="878"/>
      <c r="I143" s="878"/>
      <c r="J143" s="878"/>
      <c r="K143" s="878"/>
      <c r="L143" s="1112"/>
      <c r="M143" s="866"/>
      <c r="N143" s="878"/>
      <c r="O143" s="878"/>
      <c r="P143" s="878"/>
      <c r="Q143" s="878"/>
      <c r="R143" s="878"/>
      <c r="S143" s="878"/>
      <c r="T143" s="878"/>
      <c r="U143" s="878"/>
      <c r="V143" s="1113"/>
      <c r="W143" s="1180"/>
      <c r="X143" s="878"/>
      <c r="Y143" s="878"/>
      <c r="Z143" s="1116"/>
      <c r="AA143" s="878"/>
      <c r="AB143" s="878"/>
      <c r="AC143" s="879"/>
      <c r="AD143" s="880"/>
      <c r="AE143" s="1123"/>
      <c r="AF143" s="866"/>
      <c r="AG143" s="878"/>
      <c r="AH143" s="878"/>
      <c r="AI143" s="878"/>
      <c r="AJ143" s="875"/>
      <c r="AK143" s="875"/>
    </row>
    <row r="144" spans="1:37" ht="13.5" customHeight="1" x14ac:dyDescent="0.15">
      <c r="A144" s="1786" t="s">
        <v>312</v>
      </c>
      <c r="B144" s="899">
        <v>44409</v>
      </c>
      <c r="C144" s="900" t="str">
        <f>IF(B144="","",IF(WEEKDAY(B144)=1,"(日)",IF(WEEKDAY(B144)=2,"(月)",IF(WEEKDAY(B144)=3,"(火)",IF(WEEKDAY(B144)=4,"(水)",IF(WEEKDAY(B144)=5,"(木)",IF(WEEKDAY(B144)=6,"(金)","(土)")))))))</f>
        <v>(日)</v>
      </c>
      <c r="D144" s="892" t="s">
        <v>566</v>
      </c>
      <c r="E144" s="892" t="s">
        <v>591</v>
      </c>
      <c r="F144" s="759">
        <v>1</v>
      </c>
      <c r="G144" s="1479">
        <v>0</v>
      </c>
      <c r="H144" s="760">
        <v>30</v>
      </c>
      <c r="I144" s="760">
        <v>29</v>
      </c>
      <c r="J144" s="850">
        <v>0.30555555555555552</v>
      </c>
      <c r="K144" s="759">
        <v>39.6</v>
      </c>
      <c r="L144" s="920">
        <v>46</v>
      </c>
      <c r="M144" s="1033">
        <v>8.9499999999999993</v>
      </c>
      <c r="N144" s="767" t="s">
        <v>35</v>
      </c>
      <c r="O144" s="764">
        <v>26</v>
      </c>
      <c r="P144" s="765">
        <v>72</v>
      </c>
      <c r="Q144" s="760">
        <v>23.8</v>
      </c>
      <c r="R144" s="765">
        <v>29.1</v>
      </c>
      <c r="S144" s="765">
        <v>97</v>
      </c>
      <c r="T144" s="765">
        <v>65</v>
      </c>
      <c r="U144" s="765">
        <v>32</v>
      </c>
      <c r="V144" s="766" t="s">
        <v>35</v>
      </c>
      <c r="W144" s="1181" t="s">
        <v>35</v>
      </c>
      <c r="X144" s="762" t="s">
        <v>35</v>
      </c>
      <c r="Y144" s="762" t="s">
        <v>35</v>
      </c>
      <c r="Z144" s="762" t="s">
        <v>35</v>
      </c>
      <c r="AA144" s="759" t="s">
        <v>35</v>
      </c>
      <c r="AB144" s="759" t="s">
        <v>35</v>
      </c>
      <c r="AC144" s="760" t="s">
        <v>35</v>
      </c>
      <c r="AD144" s="829" t="s">
        <v>35</v>
      </c>
      <c r="AE144" s="760" t="s">
        <v>35</v>
      </c>
      <c r="AF144" s="1033" t="s">
        <v>35</v>
      </c>
      <c r="AG144" s="759" t="s">
        <v>35</v>
      </c>
      <c r="AH144" s="759" t="s">
        <v>35</v>
      </c>
      <c r="AI144" s="883" t="s">
        <v>35</v>
      </c>
      <c r="AJ144" s="922" t="s">
        <v>35</v>
      </c>
      <c r="AK144" s="922" t="s">
        <v>35</v>
      </c>
    </row>
    <row r="145" spans="1:37" ht="13.5" customHeight="1" x14ac:dyDescent="0.15">
      <c r="A145" s="1786"/>
      <c r="B145" s="899">
        <v>44410</v>
      </c>
      <c r="C145" s="177" t="str">
        <f t="shared" ref="C145:C174" si="23">IF(B145="","",IF(WEEKDAY(B145)=1,"(日)",IF(WEEKDAY(B145)=2,"(月)",IF(WEEKDAY(B145)=3,"(火)",IF(WEEKDAY(B145)=4,"(水)",IF(WEEKDAY(B145)=5,"(木)",IF(WEEKDAY(B145)=6,"(金)","(土)")))))))</f>
        <v>(月)</v>
      </c>
      <c r="D145" s="894" t="s">
        <v>582</v>
      </c>
      <c r="E145" s="894" t="s">
        <v>591</v>
      </c>
      <c r="F145" s="768">
        <v>1</v>
      </c>
      <c r="G145" s="1480">
        <v>0.1</v>
      </c>
      <c r="H145" s="769">
        <v>30</v>
      </c>
      <c r="I145" s="769">
        <v>29.5</v>
      </c>
      <c r="J145" s="854">
        <v>0.30555555555555552</v>
      </c>
      <c r="K145" s="768">
        <v>39.200000000000003</v>
      </c>
      <c r="L145" s="925">
        <v>46</v>
      </c>
      <c r="M145" s="1034">
        <v>8.75</v>
      </c>
      <c r="N145" s="776" t="s">
        <v>35</v>
      </c>
      <c r="O145" s="773">
        <v>26.4</v>
      </c>
      <c r="P145" s="774">
        <v>110</v>
      </c>
      <c r="Q145" s="769">
        <v>24.9</v>
      </c>
      <c r="R145" s="774">
        <v>28.4</v>
      </c>
      <c r="S145" s="774">
        <v>98</v>
      </c>
      <c r="T145" s="774">
        <v>65</v>
      </c>
      <c r="U145" s="774">
        <v>33</v>
      </c>
      <c r="V145" s="775" t="s">
        <v>35</v>
      </c>
      <c r="W145" s="1177" t="s">
        <v>35</v>
      </c>
      <c r="X145" s="771" t="s">
        <v>35</v>
      </c>
      <c r="Y145" s="771" t="s">
        <v>35</v>
      </c>
      <c r="Z145" s="771" t="s">
        <v>35</v>
      </c>
      <c r="AA145" s="768" t="s">
        <v>35</v>
      </c>
      <c r="AB145" s="768" t="s">
        <v>35</v>
      </c>
      <c r="AC145" s="769" t="s">
        <v>35</v>
      </c>
      <c r="AD145" s="830" t="s">
        <v>35</v>
      </c>
      <c r="AE145" s="769" t="s">
        <v>35</v>
      </c>
      <c r="AF145" s="1034" t="s">
        <v>35</v>
      </c>
      <c r="AG145" s="768" t="s">
        <v>35</v>
      </c>
      <c r="AH145" s="768" t="s">
        <v>35</v>
      </c>
      <c r="AI145" s="884" t="s">
        <v>35</v>
      </c>
      <c r="AJ145" s="906" t="s">
        <v>35</v>
      </c>
      <c r="AK145" s="906" t="s">
        <v>35</v>
      </c>
    </row>
    <row r="146" spans="1:37" ht="13.5" customHeight="1" x14ac:dyDescent="0.15">
      <c r="A146" s="1786"/>
      <c r="B146" s="899">
        <v>44411</v>
      </c>
      <c r="C146" s="177" t="str">
        <f t="shared" si="23"/>
        <v>(火)</v>
      </c>
      <c r="D146" s="894" t="s">
        <v>566</v>
      </c>
      <c r="E146" s="894" t="s">
        <v>591</v>
      </c>
      <c r="F146" s="768">
        <v>1</v>
      </c>
      <c r="G146" s="1480">
        <v>0</v>
      </c>
      <c r="H146" s="760">
        <v>31</v>
      </c>
      <c r="I146" s="760">
        <v>29</v>
      </c>
      <c r="J146" s="850">
        <v>0.30555555555555552</v>
      </c>
      <c r="K146" s="768">
        <v>39.5</v>
      </c>
      <c r="L146" s="925">
        <v>46.6</v>
      </c>
      <c r="M146" s="1034">
        <v>8.85</v>
      </c>
      <c r="N146" s="776" t="s">
        <v>35</v>
      </c>
      <c r="O146" s="773">
        <v>27.2</v>
      </c>
      <c r="P146" s="774">
        <v>101</v>
      </c>
      <c r="Q146" s="769">
        <v>23.8</v>
      </c>
      <c r="R146" s="774">
        <v>26.9</v>
      </c>
      <c r="S146" s="774">
        <v>100</v>
      </c>
      <c r="T146" s="774">
        <v>66</v>
      </c>
      <c r="U146" s="774">
        <v>34</v>
      </c>
      <c r="V146" s="775" t="s">
        <v>35</v>
      </c>
      <c r="W146" s="1177" t="s">
        <v>35</v>
      </c>
      <c r="X146" s="771" t="s">
        <v>35</v>
      </c>
      <c r="Y146" s="771" t="s">
        <v>35</v>
      </c>
      <c r="Z146" s="771" t="s">
        <v>35</v>
      </c>
      <c r="AA146" s="768" t="s">
        <v>35</v>
      </c>
      <c r="AB146" s="768" t="s">
        <v>35</v>
      </c>
      <c r="AC146" s="769" t="s">
        <v>35</v>
      </c>
      <c r="AD146" s="830" t="s">
        <v>35</v>
      </c>
      <c r="AE146" s="769" t="s">
        <v>35</v>
      </c>
      <c r="AF146" s="1034" t="s">
        <v>35</v>
      </c>
      <c r="AG146" s="768" t="s">
        <v>35</v>
      </c>
      <c r="AH146" s="768" t="s">
        <v>35</v>
      </c>
      <c r="AI146" s="884" t="s">
        <v>35</v>
      </c>
      <c r="AJ146" s="906" t="s">
        <v>35</v>
      </c>
      <c r="AK146" s="906" t="s">
        <v>35</v>
      </c>
    </row>
    <row r="147" spans="1:37" ht="13.5" customHeight="1" x14ac:dyDescent="0.15">
      <c r="A147" s="1786"/>
      <c r="B147" s="899">
        <v>44412</v>
      </c>
      <c r="C147" s="177" t="str">
        <f t="shared" si="23"/>
        <v>(水)</v>
      </c>
      <c r="D147" s="894" t="s">
        <v>566</v>
      </c>
      <c r="E147" s="894" t="s">
        <v>578</v>
      </c>
      <c r="F147" s="768">
        <v>2</v>
      </c>
      <c r="G147" s="1480">
        <v>0</v>
      </c>
      <c r="H147" s="769">
        <v>29</v>
      </c>
      <c r="I147" s="769">
        <v>28</v>
      </c>
      <c r="J147" s="850">
        <v>0.3125</v>
      </c>
      <c r="K147" s="768">
        <v>32</v>
      </c>
      <c r="L147" s="925">
        <v>41.7</v>
      </c>
      <c r="M147" s="1034">
        <v>8.26</v>
      </c>
      <c r="N147" s="776" t="s">
        <v>35</v>
      </c>
      <c r="O147" s="773">
        <v>27</v>
      </c>
      <c r="P147" s="774">
        <v>88</v>
      </c>
      <c r="Q147" s="769">
        <v>27.7</v>
      </c>
      <c r="R147" s="774">
        <v>23.1</v>
      </c>
      <c r="S147" s="774">
        <v>101</v>
      </c>
      <c r="T147" s="774">
        <v>73</v>
      </c>
      <c r="U147" s="774">
        <v>28</v>
      </c>
      <c r="V147" s="775" t="s">
        <v>35</v>
      </c>
      <c r="W147" s="1177" t="s">
        <v>35</v>
      </c>
      <c r="X147" s="771" t="s">
        <v>35</v>
      </c>
      <c r="Y147" s="771" t="s">
        <v>35</v>
      </c>
      <c r="Z147" s="771" t="s">
        <v>35</v>
      </c>
      <c r="AA147" s="768" t="s">
        <v>35</v>
      </c>
      <c r="AB147" s="768" t="s">
        <v>35</v>
      </c>
      <c r="AC147" s="769" t="s">
        <v>35</v>
      </c>
      <c r="AD147" s="830" t="s">
        <v>35</v>
      </c>
      <c r="AE147" s="769" t="s">
        <v>35</v>
      </c>
      <c r="AF147" s="1034" t="s">
        <v>35</v>
      </c>
      <c r="AG147" s="768" t="s">
        <v>35</v>
      </c>
      <c r="AH147" s="768" t="s">
        <v>35</v>
      </c>
      <c r="AI147" s="884" t="s">
        <v>35</v>
      </c>
      <c r="AJ147" s="906" t="s">
        <v>35</v>
      </c>
      <c r="AK147" s="906" t="s">
        <v>35</v>
      </c>
    </row>
    <row r="148" spans="1:37" ht="13.5" customHeight="1" x14ac:dyDescent="0.15">
      <c r="A148" s="1786"/>
      <c r="B148" s="899">
        <v>44413</v>
      </c>
      <c r="C148" s="177" t="str">
        <f t="shared" si="23"/>
        <v>(木)</v>
      </c>
      <c r="D148" s="894" t="s">
        <v>566</v>
      </c>
      <c r="E148" s="894" t="s">
        <v>570</v>
      </c>
      <c r="F148" s="768">
        <v>2</v>
      </c>
      <c r="G148" s="1480">
        <v>0</v>
      </c>
      <c r="H148" s="769">
        <v>30</v>
      </c>
      <c r="I148" s="769">
        <v>28.5</v>
      </c>
      <c r="J148" s="854">
        <v>0.30555555555555552</v>
      </c>
      <c r="K148" s="768">
        <v>39.5</v>
      </c>
      <c r="L148" s="925">
        <v>47.5</v>
      </c>
      <c r="M148" s="1034">
        <v>8.6199999999999992</v>
      </c>
      <c r="N148" s="776" t="s">
        <v>35</v>
      </c>
      <c r="O148" s="773">
        <v>28.5</v>
      </c>
      <c r="P148" s="774">
        <v>96</v>
      </c>
      <c r="Q148" s="769">
        <v>26.3</v>
      </c>
      <c r="R148" s="774">
        <v>27.8</v>
      </c>
      <c r="S148" s="774">
        <v>100</v>
      </c>
      <c r="T148" s="774">
        <v>66</v>
      </c>
      <c r="U148" s="774">
        <v>34</v>
      </c>
      <c r="V148" s="775" t="s">
        <v>35</v>
      </c>
      <c r="W148" s="1177" t="s">
        <v>35</v>
      </c>
      <c r="X148" s="771" t="s">
        <v>35</v>
      </c>
      <c r="Y148" s="771" t="s">
        <v>35</v>
      </c>
      <c r="Z148" s="771" t="s">
        <v>35</v>
      </c>
      <c r="AA148" s="768" t="s">
        <v>35</v>
      </c>
      <c r="AB148" s="768" t="s">
        <v>35</v>
      </c>
      <c r="AC148" s="769" t="s">
        <v>35</v>
      </c>
      <c r="AD148" s="830" t="s">
        <v>35</v>
      </c>
      <c r="AE148" s="769" t="s">
        <v>35</v>
      </c>
      <c r="AF148" s="1034" t="s">
        <v>35</v>
      </c>
      <c r="AG148" s="768" t="s">
        <v>35</v>
      </c>
      <c r="AH148" s="768" t="s">
        <v>35</v>
      </c>
      <c r="AI148" s="884" t="s">
        <v>35</v>
      </c>
      <c r="AJ148" s="906" t="s">
        <v>35</v>
      </c>
      <c r="AK148" s="906" t="s">
        <v>35</v>
      </c>
    </row>
    <row r="149" spans="1:37" ht="13.5" customHeight="1" x14ac:dyDescent="0.15">
      <c r="A149" s="1786"/>
      <c r="B149" s="899">
        <v>44414</v>
      </c>
      <c r="C149" s="177" t="str">
        <f t="shared" si="23"/>
        <v>(金)</v>
      </c>
      <c r="D149" s="894" t="s">
        <v>566</v>
      </c>
      <c r="E149" s="894" t="s">
        <v>574</v>
      </c>
      <c r="F149" s="768">
        <v>1</v>
      </c>
      <c r="G149" s="1480">
        <v>0</v>
      </c>
      <c r="H149" s="769">
        <v>29</v>
      </c>
      <c r="I149" s="769">
        <v>28</v>
      </c>
      <c r="J149" s="905">
        <v>0.29166666666666669</v>
      </c>
      <c r="K149" s="768">
        <v>47.9</v>
      </c>
      <c r="L149" s="925">
        <v>60.1</v>
      </c>
      <c r="M149" s="1034">
        <v>8.73</v>
      </c>
      <c r="N149" s="776" t="s">
        <v>35</v>
      </c>
      <c r="O149" s="773">
        <v>27.9</v>
      </c>
      <c r="P149" s="774">
        <v>84</v>
      </c>
      <c r="Q149" s="769">
        <v>24.1</v>
      </c>
      <c r="R149" s="774">
        <v>27.2</v>
      </c>
      <c r="S149" s="774">
        <v>96</v>
      </c>
      <c r="T149" s="774">
        <v>64</v>
      </c>
      <c r="U149" s="774">
        <v>32</v>
      </c>
      <c r="V149" s="775" t="s">
        <v>35</v>
      </c>
      <c r="W149" s="1177" t="s">
        <v>35</v>
      </c>
      <c r="X149" s="771" t="s">
        <v>35</v>
      </c>
      <c r="Y149" s="771" t="s">
        <v>35</v>
      </c>
      <c r="Z149" s="771" t="s">
        <v>35</v>
      </c>
      <c r="AA149" s="768" t="s">
        <v>35</v>
      </c>
      <c r="AB149" s="768" t="s">
        <v>35</v>
      </c>
      <c r="AC149" s="769" t="s">
        <v>35</v>
      </c>
      <c r="AD149" s="830" t="s">
        <v>35</v>
      </c>
      <c r="AE149" s="769" t="s">
        <v>35</v>
      </c>
      <c r="AF149" s="1034" t="s">
        <v>35</v>
      </c>
      <c r="AG149" s="768" t="s">
        <v>35</v>
      </c>
      <c r="AH149" s="768" t="s">
        <v>35</v>
      </c>
      <c r="AI149" s="884" t="s">
        <v>35</v>
      </c>
      <c r="AJ149" s="906" t="s">
        <v>35</v>
      </c>
      <c r="AK149" s="906" t="s">
        <v>35</v>
      </c>
    </row>
    <row r="150" spans="1:37" ht="13.5" customHeight="1" x14ac:dyDescent="0.15">
      <c r="A150" s="1786"/>
      <c r="B150" s="899">
        <v>44415</v>
      </c>
      <c r="C150" s="177" t="str">
        <f t="shared" si="23"/>
        <v>(土)</v>
      </c>
      <c r="D150" s="894" t="s">
        <v>576</v>
      </c>
      <c r="E150" s="894" t="s">
        <v>570</v>
      </c>
      <c r="F150" s="768">
        <v>1</v>
      </c>
      <c r="G150" s="1480">
        <v>0.7</v>
      </c>
      <c r="H150" s="769">
        <v>29</v>
      </c>
      <c r="I150" s="769">
        <v>29</v>
      </c>
      <c r="J150" s="854">
        <v>0.3125</v>
      </c>
      <c r="K150" s="768">
        <v>41.7</v>
      </c>
      <c r="L150" s="925">
        <v>51.6</v>
      </c>
      <c r="M150" s="1034">
        <v>8.94</v>
      </c>
      <c r="N150" s="776" t="s">
        <v>35</v>
      </c>
      <c r="O150" s="773">
        <v>25.7</v>
      </c>
      <c r="P150" s="774">
        <v>86</v>
      </c>
      <c r="Q150" s="769">
        <v>26.3</v>
      </c>
      <c r="R150" s="774">
        <v>30.7</v>
      </c>
      <c r="S150" s="774">
        <v>96</v>
      </c>
      <c r="T150" s="774">
        <v>62</v>
      </c>
      <c r="U150" s="774">
        <v>34</v>
      </c>
      <c r="V150" s="775" t="s">
        <v>35</v>
      </c>
      <c r="W150" s="1177" t="s">
        <v>35</v>
      </c>
      <c r="X150" s="771" t="s">
        <v>35</v>
      </c>
      <c r="Y150" s="771" t="s">
        <v>35</v>
      </c>
      <c r="Z150" s="771" t="s">
        <v>35</v>
      </c>
      <c r="AA150" s="768" t="s">
        <v>35</v>
      </c>
      <c r="AB150" s="768" t="s">
        <v>35</v>
      </c>
      <c r="AC150" s="769" t="s">
        <v>35</v>
      </c>
      <c r="AD150" s="830" t="s">
        <v>35</v>
      </c>
      <c r="AE150" s="769" t="s">
        <v>35</v>
      </c>
      <c r="AF150" s="1034" t="s">
        <v>35</v>
      </c>
      <c r="AG150" s="768" t="s">
        <v>35</v>
      </c>
      <c r="AH150" s="768" t="s">
        <v>35</v>
      </c>
      <c r="AI150" s="884" t="s">
        <v>35</v>
      </c>
      <c r="AJ150" s="906" t="s">
        <v>35</v>
      </c>
      <c r="AK150" s="906" t="s">
        <v>35</v>
      </c>
    </row>
    <row r="151" spans="1:37" ht="13.5" customHeight="1" x14ac:dyDescent="0.15">
      <c r="A151" s="1786"/>
      <c r="B151" s="899">
        <v>44416</v>
      </c>
      <c r="C151" s="177" t="str">
        <f>IF(B151="","",IF(WEEKDAY(B151)=1,"(日)",IF(WEEKDAY(B151)=2,"(月)",IF(WEEKDAY(B151)=3,"(火)",IF(WEEKDAY(B151)=4,"(水)",IF(WEEKDAY(B151)=5,"(木)",IF(WEEKDAY(B151)=6,"(金)","(土)")))))))</f>
        <v>(日)</v>
      </c>
      <c r="D151" s="894" t="s">
        <v>573</v>
      </c>
      <c r="E151" s="894" t="s">
        <v>570</v>
      </c>
      <c r="F151" s="768">
        <v>5</v>
      </c>
      <c r="G151" s="1480">
        <v>84.5</v>
      </c>
      <c r="H151" s="769">
        <v>25</v>
      </c>
      <c r="I151" s="769">
        <v>27</v>
      </c>
      <c r="J151" s="850">
        <v>0.29166666666666669</v>
      </c>
      <c r="K151" s="768">
        <v>65.3</v>
      </c>
      <c r="L151" s="925">
        <v>80.099999999999994</v>
      </c>
      <c r="M151" s="1034">
        <v>8.17</v>
      </c>
      <c r="N151" s="776" t="s">
        <v>35</v>
      </c>
      <c r="O151" s="773">
        <v>24.8</v>
      </c>
      <c r="P151" s="774">
        <v>85</v>
      </c>
      <c r="Q151" s="769">
        <v>25.9</v>
      </c>
      <c r="R151" s="774">
        <v>32.9</v>
      </c>
      <c r="S151" s="774">
        <v>94</v>
      </c>
      <c r="T151" s="774">
        <v>62</v>
      </c>
      <c r="U151" s="774">
        <v>32</v>
      </c>
      <c r="V151" s="775" t="s">
        <v>35</v>
      </c>
      <c r="W151" s="1177" t="s">
        <v>35</v>
      </c>
      <c r="X151" s="771" t="s">
        <v>35</v>
      </c>
      <c r="Y151" s="771" t="s">
        <v>35</v>
      </c>
      <c r="Z151" s="771" t="s">
        <v>35</v>
      </c>
      <c r="AA151" s="768" t="s">
        <v>35</v>
      </c>
      <c r="AB151" s="768" t="s">
        <v>35</v>
      </c>
      <c r="AC151" s="769" t="s">
        <v>35</v>
      </c>
      <c r="AD151" s="830" t="s">
        <v>35</v>
      </c>
      <c r="AE151" s="769" t="s">
        <v>35</v>
      </c>
      <c r="AF151" s="1034" t="s">
        <v>35</v>
      </c>
      <c r="AG151" s="768" t="s">
        <v>35</v>
      </c>
      <c r="AH151" s="768" t="s">
        <v>35</v>
      </c>
      <c r="AI151" s="884" t="s">
        <v>35</v>
      </c>
      <c r="AJ151" s="906" t="s">
        <v>35</v>
      </c>
      <c r="AK151" s="906" t="s">
        <v>35</v>
      </c>
    </row>
    <row r="152" spans="1:37" ht="13.5" customHeight="1" x14ac:dyDescent="0.15">
      <c r="A152" s="1786"/>
      <c r="B152" s="899">
        <v>44417</v>
      </c>
      <c r="C152" s="177" t="str">
        <f t="shared" si="23"/>
        <v>(月)</v>
      </c>
      <c r="D152" s="894" t="s">
        <v>582</v>
      </c>
      <c r="E152" s="894" t="s">
        <v>578</v>
      </c>
      <c r="F152" s="768">
        <v>1</v>
      </c>
      <c r="G152" s="1480">
        <v>0.7</v>
      </c>
      <c r="H152" s="769">
        <v>31</v>
      </c>
      <c r="I152" s="769">
        <v>27.5</v>
      </c>
      <c r="J152" s="905">
        <v>0.2986111111111111</v>
      </c>
      <c r="K152" s="768">
        <v>38.799999999999997</v>
      </c>
      <c r="L152" s="925">
        <v>48.6</v>
      </c>
      <c r="M152" s="1034">
        <v>7.68</v>
      </c>
      <c r="N152" s="776" t="s">
        <v>35</v>
      </c>
      <c r="O152" s="773">
        <v>21.2</v>
      </c>
      <c r="P152" s="774">
        <v>64</v>
      </c>
      <c r="Q152" s="769">
        <v>19.899999999999999</v>
      </c>
      <c r="R152" s="774">
        <v>22.4</v>
      </c>
      <c r="S152" s="774">
        <v>74</v>
      </c>
      <c r="T152" s="774">
        <v>46</v>
      </c>
      <c r="U152" s="774">
        <v>28</v>
      </c>
      <c r="V152" s="775" t="s">
        <v>35</v>
      </c>
      <c r="W152" s="1177" t="s">
        <v>35</v>
      </c>
      <c r="X152" s="771" t="s">
        <v>35</v>
      </c>
      <c r="Y152" s="771" t="s">
        <v>35</v>
      </c>
      <c r="Z152" s="771" t="s">
        <v>35</v>
      </c>
      <c r="AA152" s="768" t="s">
        <v>35</v>
      </c>
      <c r="AB152" s="768" t="s">
        <v>35</v>
      </c>
      <c r="AC152" s="769" t="s">
        <v>35</v>
      </c>
      <c r="AD152" s="830" t="s">
        <v>35</v>
      </c>
      <c r="AE152" s="769" t="s">
        <v>35</v>
      </c>
      <c r="AF152" s="1034" t="s">
        <v>35</v>
      </c>
      <c r="AG152" s="773" t="s">
        <v>35</v>
      </c>
      <c r="AH152" s="773" t="s">
        <v>35</v>
      </c>
      <c r="AI152" s="884" t="s">
        <v>35</v>
      </c>
      <c r="AJ152" s="906" t="s">
        <v>35</v>
      </c>
      <c r="AK152" s="906" t="s">
        <v>35</v>
      </c>
    </row>
    <row r="153" spans="1:37" ht="13.5" customHeight="1" x14ac:dyDescent="0.15">
      <c r="A153" s="1786"/>
      <c r="B153" s="899">
        <v>44418</v>
      </c>
      <c r="C153" s="177" t="str">
        <f t="shared" si="23"/>
        <v>(火)</v>
      </c>
      <c r="D153" s="894" t="s">
        <v>566</v>
      </c>
      <c r="E153" s="894" t="s">
        <v>578</v>
      </c>
      <c r="F153" s="768">
        <v>5</v>
      </c>
      <c r="G153" s="1480">
        <v>0</v>
      </c>
      <c r="H153" s="769">
        <v>28</v>
      </c>
      <c r="I153" s="769">
        <v>28.5</v>
      </c>
      <c r="J153" s="854">
        <v>0.30555555555555552</v>
      </c>
      <c r="K153" s="768">
        <v>21</v>
      </c>
      <c r="L153" s="925">
        <v>37.200000000000003</v>
      </c>
      <c r="M153" s="1034">
        <v>7.45</v>
      </c>
      <c r="N153" s="776" t="s">
        <v>35</v>
      </c>
      <c r="O153" s="773">
        <v>18.600000000000001</v>
      </c>
      <c r="P153" s="774">
        <v>57</v>
      </c>
      <c r="Q153" s="769">
        <v>18.100000000000001</v>
      </c>
      <c r="R153" s="774">
        <v>18.5</v>
      </c>
      <c r="S153" s="774">
        <v>75</v>
      </c>
      <c r="T153" s="774">
        <v>47</v>
      </c>
      <c r="U153" s="774">
        <v>28</v>
      </c>
      <c r="V153" s="775" t="s">
        <v>35</v>
      </c>
      <c r="W153" s="1177" t="s">
        <v>35</v>
      </c>
      <c r="X153" s="771" t="s">
        <v>35</v>
      </c>
      <c r="Y153" s="771" t="s">
        <v>35</v>
      </c>
      <c r="Z153" s="771" t="s">
        <v>35</v>
      </c>
      <c r="AA153" s="768" t="s">
        <v>35</v>
      </c>
      <c r="AB153" s="768" t="s">
        <v>35</v>
      </c>
      <c r="AC153" s="769" t="s">
        <v>35</v>
      </c>
      <c r="AD153" s="830" t="s">
        <v>35</v>
      </c>
      <c r="AE153" s="769" t="s">
        <v>35</v>
      </c>
      <c r="AF153" s="1034" t="s">
        <v>35</v>
      </c>
      <c r="AG153" s="773" t="s">
        <v>35</v>
      </c>
      <c r="AH153" s="773" t="s">
        <v>35</v>
      </c>
      <c r="AI153" s="884" t="s">
        <v>35</v>
      </c>
      <c r="AJ153" s="906" t="s">
        <v>35</v>
      </c>
      <c r="AK153" s="906" t="s">
        <v>35</v>
      </c>
    </row>
    <row r="154" spans="1:37" ht="13.5" customHeight="1" x14ac:dyDescent="0.15">
      <c r="A154" s="1786"/>
      <c r="B154" s="899">
        <v>44419</v>
      </c>
      <c r="C154" s="177" t="str">
        <f t="shared" si="23"/>
        <v>(水)</v>
      </c>
      <c r="D154" s="894" t="s">
        <v>597</v>
      </c>
      <c r="E154" s="894" t="s">
        <v>574</v>
      </c>
      <c r="F154" s="768">
        <v>1</v>
      </c>
      <c r="G154" s="1480">
        <v>0</v>
      </c>
      <c r="H154" s="769">
        <v>30</v>
      </c>
      <c r="I154" s="769">
        <v>27.5</v>
      </c>
      <c r="J154" s="905">
        <v>0.2986111111111111</v>
      </c>
      <c r="K154" s="768">
        <v>44.3</v>
      </c>
      <c r="L154" s="925">
        <v>58.6</v>
      </c>
      <c r="M154" s="1034">
        <v>7.81</v>
      </c>
      <c r="N154" s="776" t="s">
        <v>35</v>
      </c>
      <c r="O154" s="773">
        <v>17.600000000000001</v>
      </c>
      <c r="P154" s="774">
        <v>63</v>
      </c>
      <c r="Q154" s="769">
        <v>19.5</v>
      </c>
      <c r="R154" s="774">
        <v>23.9</v>
      </c>
      <c r="S154" s="774">
        <v>74</v>
      </c>
      <c r="T154" s="774">
        <v>51</v>
      </c>
      <c r="U154" s="774">
        <v>23</v>
      </c>
      <c r="V154" s="775" t="s">
        <v>35</v>
      </c>
      <c r="W154" s="1177" t="s">
        <v>35</v>
      </c>
      <c r="X154" s="771" t="s">
        <v>35</v>
      </c>
      <c r="Y154" s="771" t="s">
        <v>35</v>
      </c>
      <c r="Z154" s="771" t="s">
        <v>35</v>
      </c>
      <c r="AA154" s="768" t="s">
        <v>35</v>
      </c>
      <c r="AB154" s="768" t="s">
        <v>35</v>
      </c>
      <c r="AC154" s="769" t="s">
        <v>35</v>
      </c>
      <c r="AD154" s="830" t="s">
        <v>35</v>
      </c>
      <c r="AE154" s="769" t="s">
        <v>35</v>
      </c>
      <c r="AF154" s="1034" t="s">
        <v>35</v>
      </c>
      <c r="AG154" s="773" t="s">
        <v>35</v>
      </c>
      <c r="AH154" s="773" t="s">
        <v>35</v>
      </c>
      <c r="AI154" s="884" t="s">
        <v>35</v>
      </c>
      <c r="AJ154" s="906" t="s">
        <v>35</v>
      </c>
      <c r="AK154" s="906" t="s">
        <v>35</v>
      </c>
    </row>
    <row r="155" spans="1:37" ht="13.5" customHeight="1" x14ac:dyDescent="0.15">
      <c r="A155" s="1786"/>
      <c r="B155" s="899">
        <v>44420</v>
      </c>
      <c r="C155" s="177" t="str">
        <f t="shared" si="23"/>
        <v>(木)</v>
      </c>
      <c r="D155" s="894" t="s">
        <v>594</v>
      </c>
      <c r="E155" s="894" t="s">
        <v>593</v>
      </c>
      <c r="F155" s="768">
        <v>3</v>
      </c>
      <c r="G155" s="1480">
        <v>0.6</v>
      </c>
      <c r="H155" s="769">
        <v>24</v>
      </c>
      <c r="I155" s="769">
        <v>25.5</v>
      </c>
      <c r="J155" s="854">
        <v>0.29166666666666669</v>
      </c>
      <c r="K155" s="768">
        <v>44.7</v>
      </c>
      <c r="L155" s="925">
        <v>56.5</v>
      </c>
      <c r="M155" s="1034">
        <v>7.95</v>
      </c>
      <c r="N155" s="776" t="s">
        <v>35</v>
      </c>
      <c r="O155" s="773">
        <v>19.2</v>
      </c>
      <c r="P155" s="774">
        <v>66</v>
      </c>
      <c r="Q155" s="769">
        <v>13.5</v>
      </c>
      <c r="R155" s="774">
        <v>24.8</v>
      </c>
      <c r="S155" s="774">
        <v>72</v>
      </c>
      <c r="T155" s="774">
        <v>48</v>
      </c>
      <c r="U155" s="774">
        <v>24</v>
      </c>
      <c r="V155" s="775" t="s">
        <v>35</v>
      </c>
      <c r="W155" s="1177" t="s">
        <v>35</v>
      </c>
      <c r="X155" s="771" t="s">
        <v>35</v>
      </c>
      <c r="Y155" s="771" t="s">
        <v>35</v>
      </c>
      <c r="Z155" s="771" t="s">
        <v>35</v>
      </c>
      <c r="AA155" s="768" t="s">
        <v>35</v>
      </c>
      <c r="AB155" s="768" t="s">
        <v>35</v>
      </c>
      <c r="AC155" s="769" t="s">
        <v>35</v>
      </c>
      <c r="AD155" s="830" t="s">
        <v>35</v>
      </c>
      <c r="AE155" s="769" t="s">
        <v>35</v>
      </c>
      <c r="AF155" s="1034" t="s">
        <v>35</v>
      </c>
      <c r="AG155" s="773" t="s">
        <v>35</v>
      </c>
      <c r="AH155" s="773" t="s">
        <v>35</v>
      </c>
      <c r="AI155" s="884" t="s">
        <v>35</v>
      </c>
      <c r="AJ155" s="906" t="s">
        <v>35</v>
      </c>
      <c r="AK155" s="906" t="s">
        <v>35</v>
      </c>
    </row>
    <row r="156" spans="1:37" ht="13.5" customHeight="1" x14ac:dyDescent="0.15">
      <c r="A156" s="1786"/>
      <c r="B156" s="899">
        <v>44421</v>
      </c>
      <c r="C156" s="177" t="str">
        <f t="shared" si="23"/>
        <v>(金)</v>
      </c>
      <c r="D156" s="894" t="s">
        <v>579</v>
      </c>
      <c r="E156" s="894" t="s">
        <v>574</v>
      </c>
      <c r="F156" s="768">
        <v>2</v>
      </c>
      <c r="G156" s="1480">
        <v>17.7</v>
      </c>
      <c r="H156" s="769">
        <v>22</v>
      </c>
      <c r="I156" s="769">
        <v>24.5</v>
      </c>
      <c r="J156" s="854">
        <v>0.30555555555555552</v>
      </c>
      <c r="K156" s="768">
        <v>38.700000000000003</v>
      </c>
      <c r="L156" s="925">
        <v>53.5</v>
      </c>
      <c r="M156" s="1034">
        <v>8.1199999999999992</v>
      </c>
      <c r="N156" s="776" t="s">
        <v>35</v>
      </c>
      <c r="O156" s="773">
        <v>18.2</v>
      </c>
      <c r="P156" s="774">
        <v>66</v>
      </c>
      <c r="Q156" s="769">
        <v>19.899999999999999</v>
      </c>
      <c r="R156" s="774">
        <v>24</v>
      </c>
      <c r="S156" s="774">
        <v>74</v>
      </c>
      <c r="T156" s="774">
        <v>48</v>
      </c>
      <c r="U156" s="774">
        <v>26</v>
      </c>
      <c r="V156" s="775" t="s">
        <v>35</v>
      </c>
      <c r="W156" s="1177" t="s">
        <v>35</v>
      </c>
      <c r="X156" s="771" t="s">
        <v>35</v>
      </c>
      <c r="Y156" s="771" t="s">
        <v>35</v>
      </c>
      <c r="Z156" s="771" t="s">
        <v>35</v>
      </c>
      <c r="AA156" s="768" t="s">
        <v>35</v>
      </c>
      <c r="AB156" s="768" t="s">
        <v>35</v>
      </c>
      <c r="AC156" s="769" t="s">
        <v>35</v>
      </c>
      <c r="AD156" s="830" t="s">
        <v>35</v>
      </c>
      <c r="AE156" s="769" t="s">
        <v>35</v>
      </c>
      <c r="AF156" s="1034" t="s">
        <v>35</v>
      </c>
      <c r="AG156" s="773" t="s">
        <v>35</v>
      </c>
      <c r="AH156" s="773" t="s">
        <v>35</v>
      </c>
      <c r="AI156" s="884" t="s">
        <v>35</v>
      </c>
      <c r="AJ156" s="906" t="s">
        <v>35</v>
      </c>
      <c r="AK156" s="906" t="s">
        <v>35</v>
      </c>
    </row>
    <row r="157" spans="1:37" ht="13.5" customHeight="1" x14ac:dyDescent="0.15">
      <c r="A157" s="1786"/>
      <c r="B157" s="899">
        <v>44422</v>
      </c>
      <c r="C157" s="177" t="str">
        <f t="shared" si="23"/>
        <v>(土)</v>
      </c>
      <c r="D157" s="894" t="s">
        <v>579</v>
      </c>
      <c r="E157" s="894" t="s">
        <v>574</v>
      </c>
      <c r="F157" s="768">
        <v>0</v>
      </c>
      <c r="G157" s="1480">
        <v>74</v>
      </c>
      <c r="H157" s="769">
        <v>23</v>
      </c>
      <c r="I157" s="769">
        <v>23</v>
      </c>
      <c r="J157" s="854">
        <v>0.2986111111111111</v>
      </c>
      <c r="K157" s="768">
        <v>32</v>
      </c>
      <c r="L157" s="925">
        <v>44.5</v>
      </c>
      <c r="M157" s="1034">
        <v>7.83</v>
      </c>
      <c r="N157" s="776" t="s">
        <v>35</v>
      </c>
      <c r="O157" s="773">
        <v>20.100000000000001</v>
      </c>
      <c r="P157" s="774">
        <v>66</v>
      </c>
      <c r="Q157" s="769">
        <v>19.899999999999999</v>
      </c>
      <c r="R157" s="774">
        <v>22.4</v>
      </c>
      <c r="S157" s="774">
        <v>74</v>
      </c>
      <c r="T157" s="774">
        <v>52</v>
      </c>
      <c r="U157" s="774">
        <v>22</v>
      </c>
      <c r="V157" s="775" t="s">
        <v>35</v>
      </c>
      <c r="W157" s="1177" t="s">
        <v>35</v>
      </c>
      <c r="X157" s="771" t="s">
        <v>35</v>
      </c>
      <c r="Y157" s="771" t="s">
        <v>35</v>
      </c>
      <c r="Z157" s="771" t="s">
        <v>35</v>
      </c>
      <c r="AA157" s="768" t="s">
        <v>35</v>
      </c>
      <c r="AB157" s="768" t="s">
        <v>35</v>
      </c>
      <c r="AC157" s="769" t="s">
        <v>35</v>
      </c>
      <c r="AD157" s="830" t="s">
        <v>35</v>
      </c>
      <c r="AE157" s="769" t="s">
        <v>35</v>
      </c>
      <c r="AF157" s="1034" t="s">
        <v>35</v>
      </c>
      <c r="AG157" s="773" t="s">
        <v>35</v>
      </c>
      <c r="AH157" s="773" t="s">
        <v>35</v>
      </c>
      <c r="AI157" s="884" t="s">
        <v>35</v>
      </c>
      <c r="AJ157" s="906" t="s">
        <v>35</v>
      </c>
      <c r="AK157" s="906" t="s">
        <v>35</v>
      </c>
    </row>
    <row r="158" spans="1:37" ht="13.5" customHeight="1" x14ac:dyDescent="0.15">
      <c r="A158" s="1786"/>
      <c r="B158" s="899">
        <v>44423</v>
      </c>
      <c r="C158" s="177" t="str">
        <f t="shared" si="23"/>
        <v>(日)</v>
      </c>
      <c r="D158" s="894" t="s">
        <v>579</v>
      </c>
      <c r="E158" s="894" t="s">
        <v>568</v>
      </c>
      <c r="F158" s="768">
        <v>2</v>
      </c>
      <c r="G158" s="1480">
        <v>101.7</v>
      </c>
      <c r="H158" s="769">
        <v>20</v>
      </c>
      <c r="I158" s="769">
        <v>22.5</v>
      </c>
      <c r="J158" s="854">
        <v>0.2986111111111111</v>
      </c>
      <c r="K158" s="768">
        <v>22</v>
      </c>
      <c r="L158" s="925">
        <v>34.200000000000003</v>
      </c>
      <c r="M158" s="1034">
        <v>7.66</v>
      </c>
      <c r="N158" s="776" t="s">
        <v>35</v>
      </c>
      <c r="O158" s="773">
        <v>19.600000000000001</v>
      </c>
      <c r="P158" s="774">
        <v>60</v>
      </c>
      <c r="Q158" s="769">
        <v>17.8</v>
      </c>
      <c r="R158" s="774">
        <v>19.600000000000001</v>
      </c>
      <c r="S158" s="774">
        <v>71</v>
      </c>
      <c r="T158" s="774">
        <v>49</v>
      </c>
      <c r="U158" s="774">
        <v>22</v>
      </c>
      <c r="V158" s="775" t="s">
        <v>35</v>
      </c>
      <c r="W158" s="1177" t="s">
        <v>35</v>
      </c>
      <c r="X158" s="771" t="s">
        <v>35</v>
      </c>
      <c r="Y158" s="771" t="s">
        <v>35</v>
      </c>
      <c r="Z158" s="771" t="s">
        <v>35</v>
      </c>
      <c r="AA158" s="768" t="s">
        <v>35</v>
      </c>
      <c r="AB158" s="768" t="s">
        <v>35</v>
      </c>
      <c r="AC158" s="769" t="s">
        <v>35</v>
      </c>
      <c r="AD158" s="830" t="s">
        <v>35</v>
      </c>
      <c r="AE158" s="769" t="s">
        <v>35</v>
      </c>
      <c r="AF158" s="1034" t="s">
        <v>35</v>
      </c>
      <c r="AG158" s="773" t="s">
        <v>35</v>
      </c>
      <c r="AH158" s="773" t="s">
        <v>35</v>
      </c>
      <c r="AI158" s="884" t="s">
        <v>35</v>
      </c>
      <c r="AJ158" s="906" t="s">
        <v>35</v>
      </c>
      <c r="AK158" s="906" t="s">
        <v>35</v>
      </c>
    </row>
    <row r="159" spans="1:37" ht="13.5" customHeight="1" x14ac:dyDescent="0.15">
      <c r="A159" s="1786"/>
      <c r="B159" s="899">
        <v>44424</v>
      </c>
      <c r="C159" s="177" t="str">
        <f t="shared" si="23"/>
        <v>(月)</v>
      </c>
      <c r="D159" s="894" t="s">
        <v>579</v>
      </c>
      <c r="E159" s="894" t="s">
        <v>574</v>
      </c>
      <c r="F159" s="768">
        <v>2</v>
      </c>
      <c r="G159" s="1480">
        <v>0.3</v>
      </c>
      <c r="H159" s="769">
        <v>20</v>
      </c>
      <c r="I159" s="769">
        <v>22</v>
      </c>
      <c r="J159" s="854">
        <v>0.29861111111111099</v>
      </c>
      <c r="K159" s="768">
        <v>23</v>
      </c>
      <c r="L159" s="925">
        <v>39.200000000000003</v>
      </c>
      <c r="M159" s="1034">
        <v>7.26</v>
      </c>
      <c r="N159" s="776" t="s">
        <v>35</v>
      </c>
      <c r="O159" s="773">
        <v>16.600000000000001</v>
      </c>
      <c r="P159" s="774">
        <v>56</v>
      </c>
      <c r="Q159" s="769">
        <v>12.8</v>
      </c>
      <c r="R159" s="774">
        <v>15.2</v>
      </c>
      <c r="S159" s="774">
        <v>70</v>
      </c>
      <c r="T159" s="774">
        <v>42</v>
      </c>
      <c r="U159" s="774">
        <v>28</v>
      </c>
      <c r="V159" s="775" t="s">
        <v>35</v>
      </c>
      <c r="W159" s="1177" t="s">
        <v>35</v>
      </c>
      <c r="X159" s="771" t="s">
        <v>35</v>
      </c>
      <c r="Y159" s="771" t="s">
        <v>35</v>
      </c>
      <c r="Z159" s="771" t="s">
        <v>35</v>
      </c>
      <c r="AA159" s="768" t="s">
        <v>35</v>
      </c>
      <c r="AB159" s="768" t="s">
        <v>35</v>
      </c>
      <c r="AC159" s="769" t="s">
        <v>35</v>
      </c>
      <c r="AD159" s="830" t="s">
        <v>35</v>
      </c>
      <c r="AE159" s="769" t="s">
        <v>35</v>
      </c>
      <c r="AF159" s="1034" t="s">
        <v>35</v>
      </c>
      <c r="AG159" s="773" t="s">
        <v>35</v>
      </c>
      <c r="AH159" s="773" t="s">
        <v>35</v>
      </c>
      <c r="AI159" s="884" t="s">
        <v>35</v>
      </c>
      <c r="AJ159" s="906" t="s">
        <v>35</v>
      </c>
      <c r="AK159" s="906" t="s">
        <v>35</v>
      </c>
    </row>
    <row r="160" spans="1:37" ht="13.5" customHeight="1" x14ac:dyDescent="0.15">
      <c r="A160" s="1786"/>
      <c r="B160" s="899">
        <v>44425</v>
      </c>
      <c r="C160" s="177" t="str">
        <f t="shared" si="23"/>
        <v>(火)</v>
      </c>
      <c r="D160" s="894" t="s">
        <v>571</v>
      </c>
      <c r="E160" s="894" t="s">
        <v>570</v>
      </c>
      <c r="F160" s="768">
        <v>1</v>
      </c>
      <c r="G160" s="1480">
        <v>0.1</v>
      </c>
      <c r="H160" s="769">
        <v>22</v>
      </c>
      <c r="I160" s="769">
        <v>22</v>
      </c>
      <c r="J160" s="854">
        <v>0.3125</v>
      </c>
      <c r="K160" s="768">
        <v>17.8</v>
      </c>
      <c r="L160" s="925">
        <v>30.7</v>
      </c>
      <c r="M160" s="1034">
        <v>7.37</v>
      </c>
      <c r="N160" s="776" t="s">
        <v>35</v>
      </c>
      <c r="O160" s="773">
        <v>16.3</v>
      </c>
      <c r="P160" s="774">
        <v>54</v>
      </c>
      <c r="Q160" s="769">
        <v>11.4</v>
      </c>
      <c r="R160" s="774">
        <v>14.5</v>
      </c>
      <c r="S160" s="774">
        <v>68</v>
      </c>
      <c r="T160" s="774">
        <v>42</v>
      </c>
      <c r="U160" s="774">
        <v>26</v>
      </c>
      <c r="V160" s="775" t="s">
        <v>35</v>
      </c>
      <c r="W160" s="1177" t="s">
        <v>35</v>
      </c>
      <c r="X160" s="771" t="s">
        <v>35</v>
      </c>
      <c r="Y160" s="771" t="s">
        <v>35</v>
      </c>
      <c r="Z160" s="771" t="s">
        <v>35</v>
      </c>
      <c r="AA160" s="768" t="s">
        <v>35</v>
      </c>
      <c r="AB160" s="768" t="s">
        <v>35</v>
      </c>
      <c r="AC160" s="769" t="s">
        <v>35</v>
      </c>
      <c r="AD160" s="830" t="s">
        <v>35</v>
      </c>
      <c r="AE160" s="769" t="s">
        <v>35</v>
      </c>
      <c r="AF160" s="1034" t="s">
        <v>35</v>
      </c>
      <c r="AG160" s="773" t="s">
        <v>35</v>
      </c>
      <c r="AH160" s="773" t="s">
        <v>35</v>
      </c>
      <c r="AI160" s="884" t="s">
        <v>35</v>
      </c>
      <c r="AJ160" s="906" t="s">
        <v>35</v>
      </c>
      <c r="AK160" s="906" t="s">
        <v>35</v>
      </c>
    </row>
    <row r="161" spans="1:37" ht="13.5" customHeight="1" x14ac:dyDescent="0.15">
      <c r="A161" s="1786"/>
      <c r="B161" s="899">
        <v>44426</v>
      </c>
      <c r="C161" s="177" t="str">
        <f t="shared" si="23"/>
        <v>(水)</v>
      </c>
      <c r="D161" s="894" t="s">
        <v>566</v>
      </c>
      <c r="E161" s="894" t="s">
        <v>578</v>
      </c>
      <c r="F161" s="768">
        <v>4</v>
      </c>
      <c r="G161" s="1480">
        <v>0</v>
      </c>
      <c r="H161" s="769">
        <v>30</v>
      </c>
      <c r="I161" s="769">
        <v>24</v>
      </c>
      <c r="J161" s="854">
        <v>0.2986111111111111</v>
      </c>
      <c r="K161" s="768">
        <v>26.7</v>
      </c>
      <c r="L161" s="925">
        <v>36.700000000000003</v>
      </c>
      <c r="M161" s="1034">
        <v>7.46</v>
      </c>
      <c r="N161" s="776" t="s">
        <v>35</v>
      </c>
      <c r="O161" s="773">
        <v>18.100000000000001</v>
      </c>
      <c r="P161" s="774">
        <v>60</v>
      </c>
      <c r="Q161" s="769">
        <v>12.1</v>
      </c>
      <c r="R161" s="774">
        <v>17.7</v>
      </c>
      <c r="S161" s="774">
        <v>76</v>
      </c>
      <c r="T161" s="774">
        <v>50</v>
      </c>
      <c r="U161" s="774">
        <v>26</v>
      </c>
      <c r="V161" s="775" t="s">
        <v>35</v>
      </c>
      <c r="W161" s="1177" t="s">
        <v>35</v>
      </c>
      <c r="X161" s="771" t="s">
        <v>35</v>
      </c>
      <c r="Y161" s="771" t="s">
        <v>35</v>
      </c>
      <c r="Z161" s="771" t="s">
        <v>35</v>
      </c>
      <c r="AA161" s="768" t="s">
        <v>35</v>
      </c>
      <c r="AB161" s="768" t="s">
        <v>35</v>
      </c>
      <c r="AC161" s="769" t="s">
        <v>35</v>
      </c>
      <c r="AD161" s="830">
        <v>0.16</v>
      </c>
      <c r="AE161" s="769">
        <v>14</v>
      </c>
      <c r="AF161" s="1034">
        <v>14</v>
      </c>
      <c r="AG161" s="773">
        <v>6.4</v>
      </c>
      <c r="AH161" s="773">
        <v>2.6</v>
      </c>
      <c r="AI161" s="884">
        <v>6.2</v>
      </c>
      <c r="AJ161" s="906">
        <v>1.8</v>
      </c>
      <c r="AK161" s="906">
        <v>0.11</v>
      </c>
    </row>
    <row r="162" spans="1:37" ht="13.5" customHeight="1" x14ac:dyDescent="0.15">
      <c r="A162" s="1786"/>
      <c r="B162" s="899">
        <v>44427</v>
      </c>
      <c r="C162" s="177" t="str">
        <f t="shared" si="23"/>
        <v>(木)</v>
      </c>
      <c r="D162" s="894" t="s">
        <v>566</v>
      </c>
      <c r="E162" s="894" t="s">
        <v>575</v>
      </c>
      <c r="F162" s="768">
        <v>2</v>
      </c>
      <c r="G162" s="1480">
        <v>0</v>
      </c>
      <c r="H162" s="769">
        <v>28</v>
      </c>
      <c r="I162" s="769">
        <v>25</v>
      </c>
      <c r="J162" s="854">
        <v>0.3125</v>
      </c>
      <c r="K162" s="768">
        <v>26.8</v>
      </c>
      <c r="L162" s="925">
        <v>40.4</v>
      </c>
      <c r="M162" s="1034">
        <v>7.68</v>
      </c>
      <c r="N162" s="776" t="s">
        <v>35</v>
      </c>
      <c r="O162" s="773">
        <v>21.9</v>
      </c>
      <c r="P162" s="774">
        <v>61</v>
      </c>
      <c r="Q162" s="769">
        <v>14.9</v>
      </c>
      <c r="R162" s="774">
        <v>19</v>
      </c>
      <c r="S162" s="774">
        <v>86</v>
      </c>
      <c r="T162" s="774">
        <v>58</v>
      </c>
      <c r="U162" s="774">
        <v>28</v>
      </c>
      <c r="V162" s="775" t="s">
        <v>35</v>
      </c>
      <c r="W162" s="1177" t="s">
        <v>35</v>
      </c>
      <c r="X162" s="771" t="s">
        <v>35</v>
      </c>
      <c r="Y162" s="771" t="s">
        <v>35</v>
      </c>
      <c r="Z162" s="771" t="s">
        <v>35</v>
      </c>
      <c r="AA162" s="768" t="s">
        <v>35</v>
      </c>
      <c r="AB162" s="775" t="s">
        <v>35</v>
      </c>
      <c r="AC162" s="769" t="s">
        <v>35</v>
      </c>
      <c r="AD162" s="830" t="s">
        <v>35</v>
      </c>
      <c r="AE162" s="769" t="s">
        <v>35</v>
      </c>
      <c r="AF162" s="1034" t="s">
        <v>35</v>
      </c>
      <c r="AG162" s="773" t="s">
        <v>35</v>
      </c>
      <c r="AH162" s="773" t="s">
        <v>35</v>
      </c>
      <c r="AI162" s="884" t="s">
        <v>35</v>
      </c>
      <c r="AJ162" s="906" t="s">
        <v>35</v>
      </c>
      <c r="AK162" s="906" t="s">
        <v>35</v>
      </c>
    </row>
    <row r="163" spans="1:37" ht="13.5" customHeight="1" x14ac:dyDescent="0.15">
      <c r="A163" s="1786"/>
      <c r="B163" s="899">
        <v>44428</v>
      </c>
      <c r="C163" s="177" t="str">
        <f t="shared" si="23"/>
        <v>(金)</v>
      </c>
      <c r="D163" s="894" t="s">
        <v>566</v>
      </c>
      <c r="E163" s="894" t="s">
        <v>592</v>
      </c>
      <c r="F163" s="768">
        <v>5</v>
      </c>
      <c r="G163" s="1480">
        <v>0</v>
      </c>
      <c r="H163" s="769">
        <v>30</v>
      </c>
      <c r="I163" s="769">
        <v>27.5</v>
      </c>
      <c r="J163" s="854">
        <v>0.3125</v>
      </c>
      <c r="K163" s="768">
        <v>34.9</v>
      </c>
      <c r="L163" s="925">
        <v>42.1</v>
      </c>
      <c r="M163" s="1034">
        <v>7.91</v>
      </c>
      <c r="N163" s="776" t="s">
        <v>35</v>
      </c>
      <c r="O163" s="773">
        <v>24.7</v>
      </c>
      <c r="P163" s="774">
        <v>70</v>
      </c>
      <c r="Q163" s="769">
        <v>20.6</v>
      </c>
      <c r="R163" s="774">
        <v>17.7</v>
      </c>
      <c r="S163" s="774">
        <v>88</v>
      </c>
      <c r="T163" s="774">
        <v>62</v>
      </c>
      <c r="U163" s="774">
        <v>26</v>
      </c>
      <c r="V163" s="775">
        <v>0.752</v>
      </c>
      <c r="W163" s="1177">
        <v>0</v>
      </c>
      <c r="X163" s="771">
        <v>210</v>
      </c>
      <c r="Y163" s="771">
        <v>175</v>
      </c>
      <c r="Z163" s="771">
        <v>35</v>
      </c>
      <c r="AA163" s="768">
        <v>1</v>
      </c>
      <c r="AB163" s="775">
        <v>-0.2</v>
      </c>
      <c r="AC163" s="769">
        <v>6.8</v>
      </c>
      <c r="AD163" s="830" t="s">
        <v>35</v>
      </c>
      <c r="AE163" s="769" t="s">
        <v>35</v>
      </c>
      <c r="AF163" s="1034" t="s">
        <v>35</v>
      </c>
      <c r="AG163" s="773" t="s">
        <v>35</v>
      </c>
      <c r="AH163" s="773" t="s">
        <v>35</v>
      </c>
      <c r="AI163" s="884" t="s">
        <v>35</v>
      </c>
      <c r="AJ163" s="906" t="s">
        <v>35</v>
      </c>
      <c r="AK163" s="906" t="s">
        <v>35</v>
      </c>
    </row>
    <row r="164" spans="1:37" ht="13.5" customHeight="1" x14ac:dyDescent="0.15">
      <c r="A164" s="1786"/>
      <c r="B164" s="899">
        <v>44429</v>
      </c>
      <c r="C164" s="177" t="str">
        <f t="shared" si="23"/>
        <v>(土)</v>
      </c>
      <c r="D164" s="894" t="s">
        <v>566</v>
      </c>
      <c r="E164" s="894" t="s">
        <v>578</v>
      </c>
      <c r="F164" s="768">
        <v>2</v>
      </c>
      <c r="G164" s="1480">
        <v>0</v>
      </c>
      <c r="H164" s="769">
        <v>28</v>
      </c>
      <c r="I164" s="769">
        <v>27</v>
      </c>
      <c r="J164" s="854">
        <v>0.2986111111111111</v>
      </c>
      <c r="K164" s="768">
        <v>40.4</v>
      </c>
      <c r="L164" s="925">
        <v>22.9</v>
      </c>
      <c r="M164" s="1034">
        <v>8.36</v>
      </c>
      <c r="N164" s="776" t="s">
        <v>35</v>
      </c>
      <c r="O164" s="773">
        <v>22.4</v>
      </c>
      <c r="P164" s="774">
        <v>71</v>
      </c>
      <c r="Q164" s="769">
        <v>17.8</v>
      </c>
      <c r="R164" s="774">
        <v>19.600000000000001</v>
      </c>
      <c r="S164" s="774">
        <v>91</v>
      </c>
      <c r="T164" s="774">
        <v>60</v>
      </c>
      <c r="U164" s="774">
        <v>31</v>
      </c>
      <c r="V164" s="775" t="s">
        <v>35</v>
      </c>
      <c r="W164" s="1177" t="s">
        <v>35</v>
      </c>
      <c r="X164" s="771" t="s">
        <v>35</v>
      </c>
      <c r="Y164" s="771" t="s">
        <v>35</v>
      </c>
      <c r="Z164" s="771" t="s">
        <v>35</v>
      </c>
      <c r="AA164" s="768" t="s">
        <v>35</v>
      </c>
      <c r="AB164" s="775" t="s">
        <v>35</v>
      </c>
      <c r="AC164" s="769" t="s">
        <v>35</v>
      </c>
      <c r="AD164" s="830" t="s">
        <v>35</v>
      </c>
      <c r="AE164" s="769" t="s">
        <v>35</v>
      </c>
      <c r="AF164" s="1034" t="s">
        <v>35</v>
      </c>
      <c r="AG164" s="773" t="s">
        <v>35</v>
      </c>
      <c r="AH164" s="773" t="s">
        <v>35</v>
      </c>
      <c r="AI164" s="884" t="s">
        <v>35</v>
      </c>
      <c r="AJ164" s="906" t="s">
        <v>35</v>
      </c>
      <c r="AK164" s="906" t="s">
        <v>35</v>
      </c>
    </row>
    <row r="165" spans="1:37" ht="13.5" customHeight="1" x14ac:dyDescent="0.15">
      <c r="A165" s="1786"/>
      <c r="B165" s="899">
        <v>44430</v>
      </c>
      <c r="C165" s="177" t="str">
        <f t="shared" si="23"/>
        <v>(日)</v>
      </c>
      <c r="D165" s="894" t="s">
        <v>522</v>
      </c>
      <c r="E165" s="894" t="s">
        <v>578</v>
      </c>
      <c r="F165" s="768">
        <v>3</v>
      </c>
      <c r="G165" s="1480">
        <v>0</v>
      </c>
      <c r="H165" s="769">
        <v>28</v>
      </c>
      <c r="I165" s="769">
        <v>27</v>
      </c>
      <c r="J165" s="854">
        <v>0.31944444444444448</v>
      </c>
      <c r="K165" s="768">
        <v>31.3</v>
      </c>
      <c r="L165" s="925">
        <v>37.9</v>
      </c>
      <c r="M165" s="1034">
        <v>8.44</v>
      </c>
      <c r="N165" s="776" t="s">
        <v>35</v>
      </c>
      <c r="O165" s="773">
        <v>23.8</v>
      </c>
      <c r="P165" s="774">
        <v>75</v>
      </c>
      <c r="Q165" s="769">
        <v>20.9</v>
      </c>
      <c r="R165" s="774">
        <v>19.600000000000001</v>
      </c>
      <c r="S165" s="774">
        <v>91</v>
      </c>
      <c r="T165" s="774">
        <v>62</v>
      </c>
      <c r="U165" s="774">
        <v>29</v>
      </c>
      <c r="V165" s="775" t="s">
        <v>35</v>
      </c>
      <c r="W165" s="1177" t="s">
        <v>35</v>
      </c>
      <c r="X165" s="771" t="s">
        <v>35</v>
      </c>
      <c r="Y165" s="771" t="s">
        <v>35</v>
      </c>
      <c r="Z165" s="771" t="s">
        <v>35</v>
      </c>
      <c r="AA165" s="768" t="s">
        <v>35</v>
      </c>
      <c r="AB165" s="775" t="s">
        <v>35</v>
      </c>
      <c r="AC165" s="769" t="s">
        <v>35</v>
      </c>
      <c r="AD165" s="830" t="s">
        <v>35</v>
      </c>
      <c r="AE165" s="769" t="s">
        <v>35</v>
      </c>
      <c r="AF165" s="1034" t="s">
        <v>35</v>
      </c>
      <c r="AG165" s="773" t="s">
        <v>35</v>
      </c>
      <c r="AH165" s="773" t="s">
        <v>35</v>
      </c>
      <c r="AI165" s="884" t="s">
        <v>35</v>
      </c>
      <c r="AJ165" s="906" t="s">
        <v>35</v>
      </c>
      <c r="AK165" s="906" t="s">
        <v>35</v>
      </c>
    </row>
    <row r="166" spans="1:37" ht="13.5" customHeight="1" x14ac:dyDescent="0.15">
      <c r="A166" s="1786"/>
      <c r="B166" s="899">
        <v>44431</v>
      </c>
      <c r="C166" s="177" t="str">
        <f t="shared" si="23"/>
        <v>(月)</v>
      </c>
      <c r="D166" s="894" t="s">
        <v>577</v>
      </c>
      <c r="E166" s="894" t="s">
        <v>570</v>
      </c>
      <c r="F166" s="768">
        <v>3</v>
      </c>
      <c r="G166" s="1480">
        <v>39.5</v>
      </c>
      <c r="H166" s="769">
        <v>26</v>
      </c>
      <c r="I166" s="769">
        <v>26.5</v>
      </c>
      <c r="J166" s="854">
        <v>0.30555555555555552</v>
      </c>
      <c r="K166" s="768">
        <v>32.299999999999997</v>
      </c>
      <c r="L166" s="925">
        <v>35</v>
      </c>
      <c r="M166" s="1034">
        <v>8.25</v>
      </c>
      <c r="N166" s="776" t="s">
        <v>35</v>
      </c>
      <c r="O166" s="773">
        <v>24.4</v>
      </c>
      <c r="P166" s="774">
        <v>73</v>
      </c>
      <c r="Q166" s="769">
        <v>21.7</v>
      </c>
      <c r="R166" s="774">
        <v>19.399999999999999</v>
      </c>
      <c r="S166" s="774">
        <v>93</v>
      </c>
      <c r="T166" s="774">
        <v>64</v>
      </c>
      <c r="U166" s="774">
        <v>29</v>
      </c>
      <c r="V166" s="775" t="s">
        <v>35</v>
      </c>
      <c r="W166" s="1177" t="s">
        <v>35</v>
      </c>
      <c r="X166" s="771" t="s">
        <v>35</v>
      </c>
      <c r="Y166" s="771" t="s">
        <v>35</v>
      </c>
      <c r="Z166" s="771" t="s">
        <v>35</v>
      </c>
      <c r="AA166" s="768" t="s">
        <v>35</v>
      </c>
      <c r="AB166" s="775" t="s">
        <v>35</v>
      </c>
      <c r="AC166" s="769" t="s">
        <v>35</v>
      </c>
      <c r="AD166" s="830" t="s">
        <v>35</v>
      </c>
      <c r="AE166" s="769" t="s">
        <v>35</v>
      </c>
      <c r="AF166" s="1034" t="s">
        <v>35</v>
      </c>
      <c r="AG166" s="773" t="s">
        <v>35</v>
      </c>
      <c r="AH166" s="773" t="s">
        <v>35</v>
      </c>
      <c r="AI166" s="884" t="s">
        <v>35</v>
      </c>
      <c r="AJ166" s="906" t="s">
        <v>35</v>
      </c>
      <c r="AK166" s="906" t="s">
        <v>35</v>
      </c>
    </row>
    <row r="167" spans="1:37" ht="13.5" customHeight="1" x14ac:dyDescent="0.15">
      <c r="A167" s="1786"/>
      <c r="B167" s="899">
        <v>44432</v>
      </c>
      <c r="C167" s="177" t="str">
        <f t="shared" si="23"/>
        <v>(火)</v>
      </c>
      <c r="D167" s="894" t="s">
        <v>577</v>
      </c>
      <c r="E167" s="894" t="s">
        <v>603</v>
      </c>
      <c r="F167" s="768">
        <v>1</v>
      </c>
      <c r="G167" s="1480">
        <v>0.1</v>
      </c>
      <c r="H167" s="769">
        <v>28</v>
      </c>
      <c r="I167" s="769">
        <v>27</v>
      </c>
      <c r="J167" s="854">
        <v>0.3125</v>
      </c>
      <c r="K167" s="768">
        <v>24.2</v>
      </c>
      <c r="L167" s="925">
        <v>30.1</v>
      </c>
      <c r="M167" s="1034">
        <v>8.0500000000000007</v>
      </c>
      <c r="N167" s="776" t="s">
        <v>35</v>
      </c>
      <c r="O167" s="773">
        <v>24.4</v>
      </c>
      <c r="P167" s="774">
        <v>69</v>
      </c>
      <c r="Q167" s="769">
        <v>22.7</v>
      </c>
      <c r="R167" s="774">
        <v>17.100000000000001</v>
      </c>
      <c r="S167" s="774">
        <v>94</v>
      </c>
      <c r="T167" s="774">
        <v>61</v>
      </c>
      <c r="U167" s="774">
        <v>33</v>
      </c>
      <c r="V167" s="775" t="s">
        <v>35</v>
      </c>
      <c r="W167" s="1177" t="s">
        <v>35</v>
      </c>
      <c r="X167" s="771" t="s">
        <v>35</v>
      </c>
      <c r="Y167" s="771" t="s">
        <v>35</v>
      </c>
      <c r="Z167" s="771" t="s">
        <v>35</v>
      </c>
      <c r="AA167" s="768" t="s">
        <v>35</v>
      </c>
      <c r="AB167" s="775" t="s">
        <v>35</v>
      </c>
      <c r="AC167" s="769" t="s">
        <v>35</v>
      </c>
      <c r="AD167" s="830" t="s">
        <v>35</v>
      </c>
      <c r="AE167" s="769" t="s">
        <v>35</v>
      </c>
      <c r="AF167" s="1034" t="s">
        <v>35</v>
      </c>
      <c r="AG167" s="773" t="s">
        <v>35</v>
      </c>
      <c r="AH167" s="773" t="s">
        <v>35</v>
      </c>
      <c r="AI167" s="884" t="s">
        <v>35</v>
      </c>
      <c r="AJ167" s="906" t="s">
        <v>35</v>
      </c>
      <c r="AK167" s="906" t="s">
        <v>35</v>
      </c>
    </row>
    <row r="168" spans="1:37" ht="13.5" customHeight="1" x14ac:dyDescent="0.15">
      <c r="A168" s="1786"/>
      <c r="B168" s="899">
        <v>44433</v>
      </c>
      <c r="C168" s="901" t="str">
        <f t="shared" si="23"/>
        <v>(水)</v>
      </c>
      <c r="D168" s="894" t="s">
        <v>522</v>
      </c>
      <c r="E168" s="894" t="s">
        <v>592</v>
      </c>
      <c r="F168" s="768">
        <v>3</v>
      </c>
      <c r="G168" s="1480">
        <v>0</v>
      </c>
      <c r="H168" s="769">
        <v>28</v>
      </c>
      <c r="I168" s="769">
        <v>25.5</v>
      </c>
      <c r="J168" s="854">
        <v>0.27777777777777779</v>
      </c>
      <c r="K168" s="768">
        <v>29.2</v>
      </c>
      <c r="L168" s="925">
        <v>37.799999999999997</v>
      </c>
      <c r="M168" s="1034">
        <v>7.45</v>
      </c>
      <c r="N168" s="776" t="s">
        <v>35</v>
      </c>
      <c r="O168" s="773">
        <v>23</v>
      </c>
      <c r="P168" s="774">
        <v>76</v>
      </c>
      <c r="Q168" s="769">
        <v>20.6</v>
      </c>
      <c r="R168" s="774">
        <v>19.3</v>
      </c>
      <c r="S168" s="774">
        <v>93</v>
      </c>
      <c r="T168" s="774">
        <v>63</v>
      </c>
      <c r="U168" s="774">
        <v>30</v>
      </c>
      <c r="V168" s="775" t="s">
        <v>35</v>
      </c>
      <c r="W168" s="1177" t="s">
        <v>35</v>
      </c>
      <c r="X168" s="771" t="s">
        <v>35</v>
      </c>
      <c r="Y168" s="771" t="s">
        <v>35</v>
      </c>
      <c r="Z168" s="771" t="s">
        <v>35</v>
      </c>
      <c r="AA168" s="768" t="s">
        <v>35</v>
      </c>
      <c r="AB168" s="775" t="s">
        <v>35</v>
      </c>
      <c r="AC168" s="769" t="s">
        <v>35</v>
      </c>
      <c r="AD168" s="830" t="s">
        <v>35</v>
      </c>
      <c r="AE168" s="769" t="s">
        <v>35</v>
      </c>
      <c r="AF168" s="1034" t="s">
        <v>35</v>
      </c>
      <c r="AG168" s="773" t="s">
        <v>35</v>
      </c>
      <c r="AH168" s="773" t="s">
        <v>35</v>
      </c>
      <c r="AI168" s="884" t="s">
        <v>35</v>
      </c>
      <c r="AJ168" s="906" t="s">
        <v>35</v>
      </c>
      <c r="AK168" s="906" t="s">
        <v>35</v>
      </c>
    </row>
    <row r="169" spans="1:37" ht="13.5" customHeight="1" x14ac:dyDescent="0.15">
      <c r="A169" s="1786"/>
      <c r="B169" s="899">
        <v>44434</v>
      </c>
      <c r="C169" s="177" t="str">
        <f t="shared" si="23"/>
        <v>(木)</v>
      </c>
      <c r="D169" s="894" t="s">
        <v>566</v>
      </c>
      <c r="E169" s="894" t="s">
        <v>574</v>
      </c>
      <c r="F169" s="768">
        <v>1</v>
      </c>
      <c r="G169" s="1480">
        <v>0</v>
      </c>
      <c r="H169" s="769">
        <v>29</v>
      </c>
      <c r="I169" s="769">
        <v>28.5</v>
      </c>
      <c r="J169" s="854">
        <v>0.30555555555555552</v>
      </c>
      <c r="K169" s="768">
        <v>30.1</v>
      </c>
      <c r="L169" s="925">
        <v>35.5</v>
      </c>
      <c r="M169" s="1034">
        <v>7.92</v>
      </c>
      <c r="N169" s="776" t="s">
        <v>35</v>
      </c>
      <c r="O169" s="773">
        <v>24.4</v>
      </c>
      <c r="P169" s="774">
        <v>54</v>
      </c>
      <c r="Q169" s="769">
        <v>20.6</v>
      </c>
      <c r="R169" s="774">
        <v>21.8</v>
      </c>
      <c r="S169" s="774">
        <v>94</v>
      </c>
      <c r="T169" s="774">
        <v>62</v>
      </c>
      <c r="U169" s="774">
        <v>32</v>
      </c>
      <c r="V169" s="775" t="s">
        <v>35</v>
      </c>
      <c r="W169" s="1177" t="s">
        <v>35</v>
      </c>
      <c r="X169" s="771" t="s">
        <v>35</v>
      </c>
      <c r="Y169" s="771" t="s">
        <v>35</v>
      </c>
      <c r="Z169" s="771" t="s">
        <v>35</v>
      </c>
      <c r="AA169" s="768" t="s">
        <v>35</v>
      </c>
      <c r="AB169" s="775" t="s">
        <v>35</v>
      </c>
      <c r="AC169" s="769" t="s">
        <v>35</v>
      </c>
      <c r="AD169" s="830" t="s">
        <v>35</v>
      </c>
      <c r="AE169" s="769" t="s">
        <v>35</v>
      </c>
      <c r="AF169" s="1034" t="s">
        <v>35</v>
      </c>
      <c r="AG169" s="773" t="s">
        <v>35</v>
      </c>
      <c r="AH169" s="773" t="s">
        <v>35</v>
      </c>
      <c r="AI169" s="884" t="s">
        <v>35</v>
      </c>
      <c r="AJ169" s="906" t="s">
        <v>35</v>
      </c>
      <c r="AK169" s="906" t="s">
        <v>35</v>
      </c>
    </row>
    <row r="170" spans="1:37" ht="13.5" customHeight="1" x14ac:dyDescent="0.15">
      <c r="A170" s="1786"/>
      <c r="B170" s="899">
        <v>44435</v>
      </c>
      <c r="C170" s="177" t="str">
        <f t="shared" si="23"/>
        <v>(金)</v>
      </c>
      <c r="D170" s="894" t="s">
        <v>596</v>
      </c>
      <c r="E170" s="894" t="s">
        <v>570</v>
      </c>
      <c r="F170" s="768">
        <v>2</v>
      </c>
      <c r="G170" s="1480">
        <v>0</v>
      </c>
      <c r="H170" s="769">
        <v>28</v>
      </c>
      <c r="I170" s="769">
        <v>28</v>
      </c>
      <c r="J170" s="854">
        <v>0.3125</v>
      </c>
      <c r="K170" s="768">
        <v>21.8</v>
      </c>
      <c r="L170" s="925">
        <v>25.5</v>
      </c>
      <c r="M170" s="1034">
        <v>8.92</v>
      </c>
      <c r="N170" s="776" t="s">
        <v>35</v>
      </c>
      <c r="O170" s="773">
        <v>24.8</v>
      </c>
      <c r="P170" s="774">
        <v>80</v>
      </c>
      <c r="Q170" s="769">
        <v>20.9</v>
      </c>
      <c r="R170" s="774">
        <v>17.399999999999999</v>
      </c>
      <c r="S170" s="774">
        <v>97</v>
      </c>
      <c r="T170" s="774">
        <v>66</v>
      </c>
      <c r="U170" s="774">
        <v>31</v>
      </c>
      <c r="V170" s="775" t="s">
        <v>35</v>
      </c>
      <c r="W170" s="1177" t="s">
        <v>35</v>
      </c>
      <c r="X170" s="771" t="s">
        <v>35</v>
      </c>
      <c r="Y170" s="771" t="s">
        <v>35</v>
      </c>
      <c r="Z170" s="771" t="s">
        <v>35</v>
      </c>
      <c r="AA170" s="768" t="s">
        <v>35</v>
      </c>
      <c r="AB170" s="775" t="s">
        <v>35</v>
      </c>
      <c r="AC170" s="769" t="s">
        <v>35</v>
      </c>
      <c r="AD170" s="830" t="s">
        <v>35</v>
      </c>
      <c r="AE170" s="769" t="s">
        <v>35</v>
      </c>
      <c r="AF170" s="1034" t="s">
        <v>35</v>
      </c>
      <c r="AG170" s="773" t="s">
        <v>35</v>
      </c>
      <c r="AH170" s="773" t="s">
        <v>35</v>
      </c>
      <c r="AI170" s="884" t="s">
        <v>35</v>
      </c>
      <c r="AJ170" s="906" t="s">
        <v>35</v>
      </c>
      <c r="AK170" s="906" t="s">
        <v>35</v>
      </c>
    </row>
    <row r="171" spans="1:37" ht="13.5" customHeight="1" x14ac:dyDescent="0.15">
      <c r="A171" s="1786"/>
      <c r="B171" s="899">
        <v>44436</v>
      </c>
      <c r="C171" s="177" t="str">
        <f t="shared" si="23"/>
        <v>(土)</v>
      </c>
      <c r="D171" s="894" t="s">
        <v>566</v>
      </c>
      <c r="E171" s="894" t="s">
        <v>574</v>
      </c>
      <c r="F171" s="768">
        <v>1</v>
      </c>
      <c r="G171" s="1480">
        <v>0</v>
      </c>
      <c r="H171" s="769">
        <v>27</v>
      </c>
      <c r="I171" s="769">
        <v>27</v>
      </c>
      <c r="J171" s="854">
        <v>0.2986111111111111</v>
      </c>
      <c r="K171" s="768">
        <v>28.5</v>
      </c>
      <c r="L171" s="925">
        <v>32.9</v>
      </c>
      <c r="M171" s="1034">
        <v>8.8000000000000007</v>
      </c>
      <c r="N171" s="776" t="s">
        <v>35</v>
      </c>
      <c r="O171" s="773">
        <v>25.9</v>
      </c>
      <c r="P171" s="774">
        <v>74</v>
      </c>
      <c r="Q171" s="769">
        <v>19.899999999999999</v>
      </c>
      <c r="R171" s="774">
        <v>20.9</v>
      </c>
      <c r="S171" s="774">
        <v>96</v>
      </c>
      <c r="T171" s="774">
        <v>62</v>
      </c>
      <c r="U171" s="774">
        <v>34</v>
      </c>
      <c r="V171" s="775" t="s">
        <v>35</v>
      </c>
      <c r="W171" s="1177" t="s">
        <v>35</v>
      </c>
      <c r="X171" s="771" t="s">
        <v>35</v>
      </c>
      <c r="Y171" s="771" t="s">
        <v>35</v>
      </c>
      <c r="Z171" s="771" t="s">
        <v>35</v>
      </c>
      <c r="AA171" s="768" t="s">
        <v>35</v>
      </c>
      <c r="AB171" s="775" t="s">
        <v>35</v>
      </c>
      <c r="AC171" s="769" t="s">
        <v>35</v>
      </c>
      <c r="AD171" s="830" t="s">
        <v>35</v>
      </c>
      <c r="AE171" s="769" t="s">
        <v>35</v>
      </c>
      <c r="AF171" s="1034" t="s">
        <v>35</v>
      </c>
      <c r="AG171" s="773" t="s">
        <v>35</v>
      </c>
      <c r="AH171" s="773" t="s">
        <v>35</v>
      </c>
      <c r="AI171" s="884" t="s">
        <v>35</v>
      </c>
      <c r="AJ171" s="906" t="s">
        <v>35</v>
      </c>
      <c r="AK171" s="906" t="s">
        <v>35</v>
      </c>
    </row>
    <row r="172" spans="1:37" ht="13.5" customHeight="1" x14ac:dyDescent="0.15">
      <c r="A172" s="1786"/>
      <c r="B172" s="899">
        <v>44437</v>
      </c>
      <c r="C172" s="177" t="str">
        <f t="shared" si="23"/>
        <v>(日)</v>
      </c>
      <c r="D172" s="894" t="s">
        <v>566</v>
      </c>
      <c r="E172" s="894" t="s">
        <v>593</v>
      </c>
      <c r="F172" s="768">
        <v>5</v>
      </c>
      <c r="G172" s="1480">
        <v>0</v>
      </c>
      <c r="H172" s="769">
        <v>29</v>
      </c>
      <c r="I172" s="769">
        <v>27.5</v>
      </c>
      <c r="J172" s="854">
        <v>0.3125</v>
      </c>
      <c r="K172" s="768">
        <v>31.1</v>
      </c>
      <c r="L172" s="925">
        <v>40.299999999999997</v>
      </c>
      <c r="M172" s="1034">
        <v>8.59</v>
      </c>
      <c r="N172" s="776" t="s">
        <v>35</v>
      </c>
      <c r="O172" s="773">
        <v>25.3</v>
      </c>
      <c r="P172" s="774">
        <v>84</v>
      </c>
      <c r="Q172" s="769">
        <v>19.2</v>
      </c>
      <c r="R172" s="774">
        <v>21.5</v>
      </c>
      <c r="S172" s="774">
        <v>100</v>
      </c>
      <c r="T172" s="774">
        <v>66</v>
      </c>
      <c r="U172" s="774">
        <v>34</v>
      </c>
      <c r="V172" s="775" t="s">
        <v>35</v>
      </c>
      <c r="W172" s="1177" t="s">
        <v>35</v>
      </c>
      <c r="X172" s="771" t="s">
        <v>35</v>
      </c>
      <c r="Y172" s="771" t="s">
        <v>35</v>
      </c>
      <c r="Z172" s="771" t="s">
        <v>35</v>
      </c>
      <c r="AA172" s="768" t="s">
        <v>35</v>
      </c>
      <c r="AB172" s="775" t="s">
        <v>35</v>
      </c>
      <c r="AC172" s="769" t="s">
        <v>35</v>
      </c>
      <c r="AD172" s="830" t="s">
        <v>35</v>
      </c>
      <c r="AE172" s="769" t="s">
        <v>35</v>
      </c>
      <c r="AF172" s="1034" t="s">
        <v>35</v>
      </c>
      <c r="AG172" s="773" t="s">
        <v>35</v>
      </c>
      <c r="AH172" s="773" t="s">
        <v>35</v>
      </c>
      <c r="AI172" s="884" t="s">
        <v>35</v>
      </c>
      <c r="AJ172" s="906" t="s">
        <v>35</v>
      </c>
      <c r="AK172" s="906" t="s">
        <v>35</v>
      </c>
    </row>
    <row r="173" spans="1:37" ht="13.5" customHeight="1" x14ac:dyDescent="0.15">
      <c r="A173" s="1786"/>
      <c r="B173" s="899">
        <v>44438</v>
      </c>
      <c r="C173" s="902" t="str">
        <f t="shared" si="23"/>
        <v>(月)</v>
      </c>
      <c r="D173" s="894" t="s">
        <v>566</v>
      </c>
      <c r="E173" s="894" t="s">
        <v>574</v>
      </c>
      <c r="F173" s="768">
        <v>0</v>
      </c>
      <c r="G173" s="1480">
        <v>0</v>
      </c>
      <c r="H173" s="769">
        <v>29</v>
      </c>
      <c r="I173" s="769">
        <v>29</v>
      </c>
      <c r="J173" s="854">
        <v>0.2986111111111111</v>
      </c>
      <c r="K173" s="768">
        <v>29.7</v>
      </c>
      <c r="L173" s="925">
        <v>36.799999999999997</v>
      </c>
      <c r="M173" s="1034">
        <v>8.7899999999999991</v>
      </c>
      <c r="N173" s="776" t="s">
        <v>35</v>
      </c>
      <c r="O173" s="773">
        <v>24.5</v>
      </c>
      <c r="P173" s="774">
        <v>78</v>
      </c>
      <c r="Q173" s="769">
        <v>23.4</v>
      </c>
      <c r="R173" s="774">
        <v>14.9</v>
      </c>
      <c r="S173" s="774">
        <v>100</v>
      </c>
      <c r="T173" s="774">
        <v>66</v>
      </c>
      <c r="U173" s="774">
        <v>34</v>
      </c>
      <c r="V173" s="775" t="s">
        <v>35</v>
      </c>
      <c r="W173" s="1177" t="s">
        <v>35</v>
      </c>
      <c r="X173" s="771" t="s">
        <v>35</v>
      </c>
      <c r="Y173" s="771" t="s">
        <v>35</v>
      </c>
      <c r="Z173" s="771" t="s">
        <v>35</v>
      </c>
      <c r="AA173" s="768" t="s">
        <v>35</v>
      </c>
      <c r="AB173" s="775" t="s">
        <v>35</v>
      </c>
      <c r="AC173" s="769" t="s">
        <v>35</v>
      </c>
      <c r="AD173" s="830" t="s">
        <v>35</v>
      </c>
      <c r="AE173" s="769" t="s">
        <v>35</v>
      </c>
      <c r="AF173" s="1034" t="s">
        <v>35</v>
      </c>
      <c r="AG173" s="773" t="s">
        <v>35</v>
      </c>
      <c r="AH173" s="773" t="s">
        <v>35</v>
      </c>
      <c r="AI173" s="884" t="s">
        <v>35</v>
      </c>
      <c r="AJ173" s="906" t="s">
        <v>35</v>
      </c>
      <c r="AK173" s="906" t="s">
        <v>35</v>
      </c>
    </row>
    <row r="174" spans="1:37" ht="13.5" customHeight="1" x14ac:dyDescent="0.15">
      <c r="A174" s="1786"/>
      <c r="B174" s="899">
        <v>44439</v>
      </c>
      <c r="C174" s="902" t="str">
        <f t="shared" si="23"/>
        <v>(火)</v>
      </c>
      <c r="D174" s="898" t="s">
        <v>576</v>
      </c>
      <c r="E174" s="898" t="s">
        <v>593</v>
      </c>
      <c r="F174" s="779">
        <v>3</v>
      </c>
      <c r="G174" s="1481">
        <v>19.2</v>
      </c>
      <c r="H174" s="780">
        <v>27</v>
      </c>
      <c r="I174" s="780">
        <v>28.5</v>
      </c>
      <c r="J174" s="860">
        <v>0.30555555555555552</v>
      </c>
      <c r="K174" s="779">
        <v>29.3</v>
      </c>
      <c r="L174" s="929">
        <v>41.6</v>
      </c>
      <c r="M174" s="1035">
        <v>8.6199999999999992</v>
      </c>
      <c r="N174" s="787" t="s">
        <v>35</v>
      </c>
      <c r="O174" s="784">
        <v>25.5</v>
      </c>
      <c r="P174" s="785">
        <v>80</v>
      </c>
      <c r="Q174" s="780">
        <v>24.1</v>
      </c>
      <c r="R174" s="785">
        <v>23.7</v>
      </c>
      <c r="S174" s="785">
        <v>103</v>
      </c>
      <c r="T174" s="785">
        <v>69</v>
      </c>
      <c r="U174" s="785">
        <v>34</v>
      </c>
      <c r="V174" s="786" t="s">
        <v>35</v>
      </c>
      <c r="W174" s="1178" t="s">
        <v>35</v>
      </c>
      <c r="X174" s="782" t="s">
        <v>35</v>
      </c>
      <c r="Y174" s="782" t="s">
        <v>35</v>
      </c>
      <c r="Z174" s="782" t="s">
        <v>35</v>
      </c>
      <c r="AA174" s="779" t="s">
        <v>35</v>
      </c>
      <c r="AB174" s="786" t="s">
        <v>35</v>
      </c>
      <c r="AC174" s="780" t="s">
        <v>35</v>
      </c>
      <c r="AD174" s="831" t="s">
        <v>35</v>
      </c>
      <c r="AE174" s="780" t="s">
        <v>35</v>
      </c>
      <c r="AF174" s="1035" t="s">
        <v>35</v>
      </c>
      <c r="AG174" s="784" t="s">
        <v>35</v>
      </c>
      <c r="AH174" s="784" t="s">
        <v>35</v>
      </c>
      <c r="AI174" s="887" t="s">
        <v>35</v>
      </c>
      <c r="AJ174" s="907" t="s">
        <v>35</v>
      </c>
      <c r="AK174" s="907" t="s">
        <v>35</v>
      </c>
    </row>
    <row r="175" spans="1:37" s="426" customFormat="1" ht="13.5" customHeight="1" x14ac:dyDescent="0.15">
      <c r="A175" s="1786"/>
      <c r="B175" s="1783" t="s">
        <v>388</v>
      </c>
      <c r="C175" s="1783"/>
      <c r="D175" s="862"/>
      <c r="E175" s="863"/>
      <c r="F175" s="864">
        <f>MAX(F144:F174)</f>
        <v>5</v>
      </c>
      <c r="G175" s="1478">
        <f>MAX(G144:G174)</f>
        <v>101.7</v>
      </c>
      <c r="H175" s="864">
        <f>MAX(H144:H174)</f>
        <v>31</v>
      </c>
      <c r="I175" s="865">
        <f>MAX(I144:I174)</f>
        <v>29.5</v>
      </c>
      <c r="J175" s="866"/>
      <c r="K175" s="864">
        <f>MAX(K144:K174)</f>
        <v>65.3</v>
      </c>
      <c r="L175" s="867">
        <f>MAX(L144:L174)</f>
        <v>80.099999999999994</v>
      </c>
      <c r="M175" s="865">
        <f>MAX(M144:M174)</f>
        <v>8.9499999999999993</v>
      </c>
      <c r="N175" s="872"/>
      <c r="O175" s="864">
        <f t="shared" ref="O175:AK175" si="24">MAX(O144:O174)</f>
        <v>28.5</v>
      </c>
      <c r="P175" s="867">
        <f t="shared" si="24"/>
        <v>110</v>
      </c>
      <c r="Q175" s="864">
        <f t="shared" si="24"/>
        <v>27.7</v>
      </c>
      <c r="R175" s="864">
        <f t="shared" si="24"/>
        <v>32.9</v>
      </c>
      <c r="S175" s="867">
        <f t="shared" si="24"/>
        <v>103</v>
      </c>
      <c r="T175" s="867">
        <f t="shared" si="24"/>
        <v>73</v>
      </c>
      <c r="U175" s="867">
        <f t="shared" si="24"/>
        <v>34</v>
      </c>
      <c r="V175" s="903">
        <f t="shared" si="24"/>
        <v>0.752</v>
      </c>
      <c r="W175" s="1179">
        <f t="shared" si="24"/>
        <v>0</v>
      </c>
      <c r="X175" s="869">
        <f t="shared" si="24"/>
        <v>210</v>
      </c>
      <c r="Y175" s="869">
        <f t="shared" si="24"/>
        <v>175</v>
      </c>
      <c r="Z175" s="1115">
        <f t="shared" si="24"/>
        <v>35</v>
      </c>
      <c r="AA175" s="864">
        <f t="shared" si="24"/>
        <v>1</v>
      </c>
      <c r="AB175" s="903">
        <f t="shared" si="24"/>
        <v>-0.2</v>
      </c>
      <c r="AC175" s="870">
        <f t="shared" si="24"/>
        <v>6.8</v>
      </c>
      <c r="AD175" s="871">
        <f t="shared" si="24"/>
        <v>0.16</v>
      </c>
      <c r="AE175" s="1122">
        <f t="shared" si="24"/>
        <v>14</v>
      </c>
      <c r="AF175" s="865">
        <f t="shared" si="24"/>
        <v>14</v>
      </c>
      <c r="AG175" s="865">
        <f t="shared" si="24"/>
        <v>6.4</v>
      </c>
      <c r="AH175" s="865">
        <f t="shared" si="24"/>
        <v>2.6</v>
      </c>
      <c r="AI175" s="864">
        <f t="shared" si="24"/>
        <v>6.2</v>
      </c>
      <c r="AJ175" s="873">
        <f t="shared" si="24"/>
        <v>1.8</v>
      </c>
      <c r="AK175" s="873">
        <f t="shared" si="24"/>
        <v>0.11</v>
      </c>
    </row>
    <row r="176" spans="1:37" s="426" customFormat="1" ht="13.5" customHeight="1" x14ac:dyDescent="0.15">
      <c r="A176" s="1786"/>
      <c r="B176" s="1783" t="s">
        <v>389</v>
      </c>
      <c r="C176" s="1783"/>
      <c r="D176" s="862"/>
      <c r="E176" s="863"/>
      <c r="F176" s="878"/>
      <c r="G176" s="1483"/>
      <c r="H176" s="864">
        <f>MIN(H144:H174)</f>
        <v>20</v>
      </c>
      <c r="I176" s="865">
        <f>MIN(I144:I174)</f>
        <v>22</v>
      </c>
      <c r="J176" s="866"/>
      <c r="K176" s="864">
        <f>MIN(K144:K174)</f>
        <v>17.8</v>
      </c>
      <c r="L176" s="867">
        <f>MIN(L144:L174)</f>
        <v>22.9</v>
      </c>
      <c r="M176" s="865">
        <f>MIN(M144:M174)</f>
        <v>7.26</v>
      </c>
      <c r="N176" s="872"/>
      <c r="O176" s="864">
        <f t="shared" ref="O176:AK176" si="25">MIN(O144:O174)</f>
        <v>16.3</v>
      </c>
      <c r="P176" s="867">
        <f t="shared" si="25"/>
        <v>54</v>
      </c>
      <c r="Q176" s="864">
        <f t="shared" si="25"/>
        <v>11.4</v>
      </c>
      <c r="R176" s="864">
        <f t="shared" si="25"/>
        <v>14.5</v>
      </c>
      <c r="S176" s="867">
        <f t="shared" si="25"/>
        <v>68</v>
      </c>
      <c r="T176" s="867">
        <f t="shared" si="25"/>
        <v>42</v>
      </c>
      <c r="U176" s="867">
        <f t="shared" si="25"/>
        <v>22</v>
      </c>
      <c r="V176" s="903">
        <f t="shared" si="25"/>
        <v>0.752</v>
      </c>
      <c r="W176" s="1179">
        <f t="shared" si="25"/>
        <v>0</v>
      </c>
      <c r="X176" s="869">
        <f t="shared" si="25"/>
        <v>210</v>
      </c>
      <c r="Y176" s="869">
        <f t="shared" si="25"/>
        <v>175</v>
      </c>
      <c r="Z176" s="1115">
        <f t="shared" si="25"/>
        <v>35</v>
      </c>
      <c r="AA176" s="864">
        <f t="shared" si="25"/>
        <v>1</v>
      </c>
      <c r="AB176" s="903">
        <f t="shared" si="25"/>
        <v>-0.2</v>
      </c>
      <c r="AC176" s="870">
        <f t="shared" si="25"/>
        <v>6.8</v>
      </c>
      <c r="AD176" s="874">
        <f t="shared" si="25"/>
        <v>0.16</v>
      </c>
      <c r="AE176" s="1122">
        <f t="shared" si="25"/>
        <v>14</v>
      </c>
      <c r="AF176" s="865">
        <f t="shared" si="25"/>
        <v>14</v>
      </c>
      <c r="AG176" s="865">
        <f t="shared" si="25"/>
        <v>6.4</v>
      </c>
      <c r="AH176" s="865">
        <f t="shared" si="25"/>
        <v>2.6</v>
      </c>
      <c r="AI176" s="864">
        <f t="shared" si="25"/>
        <v>6.2</v>
      </c>
      <c r="AJ176" s="873">
        <f t="shared" si="25"/>
        <v>1.8</v>
      </c>
      <c r="AK176" s="873">
        <f t="shared" si="25"/>
        <v>0.11</v>
      </c>
    </row>
    <row r="177" spans="1:39" s="426" customFormat="1" ht="13.5" customHeight="1" x14ac:dyDescent="0.15">
      <c r="A177" s="1786"/>
      <c r="B177" s="1783" t="s">
        <v>390</v>
      </c>
      <c r="C177" s="1783"/>
      <c r="D177" s="862"/>
      <c r="E177" s="863"/>
      <c r="F177" s="866"/>
      <c r="G177" s="1483"/>
      <c r="H177" s="864">
        <f>IF(COUNT(H144:H174)=0,0,AVERAGE(H144:H174))</f>
        <v>27.35483870967742</v>
      </c>
      <c r="I177" s="865">
        <f>IF(COUNT(I144:I174)=0,0,AVERAGE(I144:I174))</f>
        <v>26.741935483870968</v>
      </c>
      <c r="J177" s="866"/>
      <c r="K177" s="864">
        <f>IF(COUNT(K144:K174)=0,0,AVERAGE(K144:K174))</f>
        <v>33.654838709677421</v>
      </c>
      <c r="L177" s="867">
        <f>IF(COUNT(L144:L174)=0,0,AVERAGE(L144:L174))</f>
        <v>42.519354838709674</v>
      </c>
      <c r="M177" s="865">
        <f>IF(COUNT(M144:M174)=0,0,AVERAGE(M144:M174))</f>
        <v>8.1819354838709675</v>
      </c>
      <c r="N177" s="866"/>
      <c r="O177" s="864">
        <f t="shared" ref="O177:U177" si="26">IF(COUNT(O144:O174)=0,0,AVERAGE(O144:O174))</f>
        <v>23.032258064516125</v>
      </c>
      <c r="P177" s="867">
        <f t="shared" si="26"/>
        <v>73.516129032258064</v>
      </c>
      <c r="Q177" s="864">
        <f t="shared" si="26"/>
        <v>20.483870967741936</v>
      </c>
      <c r="R177" s="864">
        <f t="shared" si="26"/>
        <v>21.967741935483868</v>
      </c>
      <c r="S177" s="867">
        <f t="shared" si="26"/>
        <v>88.258064516129039</v>
      </c>
      <c r="T177" s="867">
        <f t="shared" si="26"/>
        <v>58.677419354838712</v>
      </c>
      <c r="U177" s="867">
        <f t="shared" si="26"/>
        <v>29.580645161290324</v>
      </c>
      <c r="V177" s="1113"/>
      <c r="W177" s="1180"/>
      <c r="X177" s="869">
        <f t="shared" ref="X177:AJ177" si="27">IF(COUNT(X144:X174)=0,0,AVERAGE(X144:X174))</f>
        <v>210</v>
      </c>
      <c r="Y177" s="869">
        <f t="shared" si="27"/>
        <v>175</v>
      </c>
      <c r="Z177" s="1115">
        <f t="shared" si="27"/>
        <v>35</v>
      </c>
      <c r="AA177" s="864">
        <f t="shared" si="27"/>
        <v>1</v>
      </c>
      <c r="AB177" s="903">
        <f t="shared" si="27"/>
        <v>-0.2</v>
      </c>
      <c r="AC177" s="870">
        <f t="shared" si="27"/>
        <v>6.8</v>
      </c>
      <c r="AD177" s="874">
        <f t="shared" si="27"/>
        <v>0.16</v>
      </c>
      <c r="AE177" s="1122">
        <f t="shared" si="27"/>
        <v>14</v>
      </c>
      <c r="AF177" s="865">
        <f t="shared" si="27"/>
        <v>14</v>
      </c>
      <c r="AG177" s="865">
        <f t="shared" si="27"/>
        <v>6.4</v>
      </c>
      <c r="AH177" s="865">
        <f t="shared" si="27"/>
        <v>2.6</v>
      </c>
      <c r="AI177" s="864">
        <f t="shared" si="27"/>
        <v>6.2</v>
      </c>
      <c r="AJ177" s="873">
        <f t="shared" si="27"/>
        <v>1.8</v>
      </c>
      <c r="AK177" s="875"/>
    </row>
    <row r="178" spans="1:39" s="426" customFormat="1" ht="13.5" customHeight="1" x14ac:dyDescent="0.15">
      <c r="A178" s="1786"/>
      <c r="B178" s="1784" t="s">
        <v>391</v>
      </c>
      <c r="C178" s="1784"/>
      <c r="D178" s="876"/>
      <c r="E178" s="876"/>
      <c r="F178" s="877"/>
      <c r="G178" s="1478">
        <f>SUM(G144:G174)</f>
        <v>339.20000000000005</v>
      </c>
      <c r="H178" s="878"/>
      <c r="I178" s="878"/>
      <c r="J178" s="878"/>
      <c r="K178" s="878"/>
      <c r="L178" s="1112"/>
      <c r="M178" s="866"/>
      <c r="N178" s="878"/>
      <c r="O178" s="878"/>
      <c r="P178" s="878"/>
      <c r="Q178" s="878"/>
      <c r="R178" s="878"/>
      <c r="S178" s="878"/>
      <c r="T178" s="878"/>
      <c r="U178" s="878"/>
      <c r="V178" s="1113"/>
      <c r="W178" s="1180"/>
      <c r="X178" s="878"/>
      <c r="Y178" s="878"/>
      <c r="Z178" s="1116"/>
      <c r="AA178" s="878"/>
      <c r="AB178" s="878"/>
      <c r="AC178" s="879"/>
      <c r="AD178" s="880"/>
      <c r="AE178" s="1123"/>
      <c r="AF178" s="866"/>
      <c r="AG178" s="878"/>
      <c r="AH178" s="878"/>
      <c r="AI178" s="878"/>
      <c r="AJ178" s="875"/>
      <c r="AK178" s="875"/>
    </row>
    <row r="179" spans="1:39" ht="13.5" customHeight="1" x14ac:dyDescent="0.15">
      <c r="A179" s="1786" t="s">
        <v>313</v>
      </c>
      <c r="B179" s="899">
        <v>44440</v>
      </c>
      <c r="C179" s="900" t="str">
        <f>IF(B179="","",IF(WEEKDAY(B179)=1,"(日)",IF(WEEKDAY(B179)=2,"(月)",IF(WEEKDAY(B179)=3,"(火)",IF(WEEKDAY(B179)=4,"(水)",IF(WEEKDAY(B179)=5,"(木)",IF(WEEKDAY(B179)=6,"(金)","(土)")))))))</f>
        <v>(水)</v>
      </c>
      <c r="D179" s="908" t="s">
        <v>571</v>
      </c>
      <c r="E179" s="892" t="s">
        <v>570</v>
      </c>
      <c r="F179" s="759">
        <v>2</v>
      </c>
      <c r="G179" s="1479">
        <v>3.8</v>
      </c>
      <c r="H179" s="760">
        <v>23</v>
      </c>
      <c r="I179" s="760">
        <v>25.5</v>
      </c>
      <c r="J179" s="850">
        <v>0.30555555555555552</v>
      </c>
      <c r="K179" s="759">
        <v>30</v>
      </c>
      <c r="L179" s="920">
        <v>42.9</v>
      </c>
      <c r="M179" s="1033">
        <v>8.42</v>
      </c>
      <c r="N179" s="767" t="s">
        <v>35</v>
      </c>
      <c r="O179" s="851">
        <v>24.8</v>
      </c>
      <c r="P179" s="852">
        <v>80</v>
      </c>
      <c r="Q179" s="851">
        <v>21.3</v>
      </c>
      <c r="R179" s="851">
        <v>22.1</v>
      </c>
      <c r="S179" s="852">
        <v>97</v>
      </c>
      <c r="T179" s="852">
        <v>64</v>
      </c>
      <c r="U179" s="852">
        <v>33</v>
      </c>
      <c r="V179" s="766" t="s">
        <v>35</v>
      </c>
      <c r="W179" s="1181" t="s">
        <v>35</v>
      </c>
      <c r="X179" s="765" t="s">
        <v>35</v>
      </c>
      <c r="Y179" s="759" t="s">
        <v>35</v>
      </c>
      <c r="Z179" s="762" t="s">
        <v>35</v>
      </c>
      <c r="AA179" s="766" t="s">
        <v>35</v>
      </c>
      <c r="AB179" s="766" t="s">
        <v>35</v>
      </c>
      <c r="AC179" s="760" t="s">
        <v>35</v>
      </c>
      <c r="AD179" s="829" t="s">
        <v>35</v>
      </c>
      <c r="AE179" s="760" t="s">
        <v>35</v>
      </c>
      <c r="AF179" s="1033" t="s">
        <v>35</v>
      </c>
      <c r="AG179" s="759" t="s">
        <v>35</v>
      </c>
      <c r="AH179" s="759" t="s">
        <v>35</v>
      </c>
      <c r="AI179" s="883" t="s">
        <v>35</v>
      </c>
      <c r="AJ179" s="922" t="s">
        <v>35</v>
      </c>
      <c r="AK179" s="922" t="s">
        <v>35</v>
      </c>
    </row>
    <row r="180" spans="1:39" ht="13.5" customHeight="1" x14ac:dyDescent="0.15">
      <c r="A180" s="1786"/>
      <c r="B180" s="899">
        <v>44441</v>
      </c>
      <c r="C180" s="177" t="str">
        <f t="shared" ref="C180:C208" si="28">IF(B180="","",IF(WEEKDAY(B180)=1,"(日)",IF(WEEKDAY(B180)=2,"(月)",IF(WEEKDAY(B180)=3,"(火)",IF(WEEKDAY(B180)=4,"(水)",IF(WEEKDAY(B180)=5,"(木)",IF(WEEKDAY(B180)=6,"(金)","(土)")))))))</f>
        <v>(木)</v>
      </c>
      <c r="D180" s="846" t="s">
        <v>579</v>
      </c>
      <c r="E180" s="894" t="s">
        <v>574</v>
      </c>
      <c r="F180" s="768">
        <v>2</v>
      </c>
      <c r="G180" s="1480">
        <v>8.5</v>
      </c>
      <c r="H180" s="769">
        <v>19</v>
      </c>
      <c r="I180" s="769">
        <v>22.5</v>
      </c>
      <c r="J180" s="854">
        <v>0.29166666666666669</v>
      </c>
      <c r="K180" s="768">
        <v>26.1</v>
      </c>
      <c r="L180" s="925">
        <v>38</v>
      </c>
      <c r="M180" s="1034">
        <v>7.83</v>
      </c>
      <c r="N180" s="776" t="s">
        <v>35</v>
      </c>
      <c r="O180" s="769">
        <v>24.4</v>
      </c>
      <c r="P180" s="774">
        <v>84</v>
      </c>
      <c r="Q180" s="769">
        <v>21.3</v>
      </c>
      <c r="R180" s="769">
        <v>20.5</v>
      </c>
      <c r="S180" s="774">
        <v>98</v>
      </c>
      <c r="T180" s="774">
        <v>67</v>
      </c>
      <c r="U180" s="774">
        <v>31</v>
      </c>
      <c r="V180" s="775" t="s">
        <v>35</v>
      </c>
      <c r="W180" s="1177" t="s">
        <v>35</v>
      </c>
      <c r="X180" s="774" t="s">
        <v>35</v>
      </c>
      <c r="Y180" s="768" t="s">
        <v>35</v>
      </c>
      <c r="Z180" s="771" t="s">
        <v>35</v>
      </c>
      <c r="AA180" s="775" t="s">
        <v>35</v>
      </c>
      <c r="AB180" s="775" t="s">
        <v>35</v>
      </c>
      <c r="AC180" s="769" t="s">
        <v>35</v>
      </c>
      <c r="AD180" s="830" t="s">
        <v>35</v>
      </c>
      <c r="AE180" s="769" t="s">
        <v>35</v>
      </c>
      <c r="AF180" s="1034" t="s">
        <v>35</v>
      </c>
      <c r="AG180" s="768" t="s">
        <v>35</v>
      </c>
      <c r="AH180" s="768" t="s">
        <v>35</v>
      </c>
      <c r="AI180" s="884" t="s">
        <v>35</v>
      </c>
      <c r="AJ180" s="906" t="s">
        <v>35</v>
      </c>
      <c r="AK180" s="906" t="s">
        <v>35</v>
      </c>
    </row>
    <row r="181" spans="1:39" ht="13.5" customHeight="1" x14ac:dyDescent="0.15">
      <c r="A181" s="1786"/>
      <c r="B181" s="899">
        <v>44442</v>
      </c>
      <c r="C181" s="177" t="str">
        <f t="shared" si="28"/>
        <v>(金)</v>
      </c>
      <c r="D181" s="894" t="s">
        <v>579</v>
      </c>
      <c r="E181" s="894" t="s">
        <v>574</v>
      </c>
      <c r="F181" s="768">
        <v>2</v>
      </c>
      <c r="G181" s="1480">
        <v>4.2</v>
      </c>
      <c r="H181" s="769">
        <v>19</v>
      </c>
      <c r="I181" s="769">
        <v>21</v>
      </c>
      <c r="J181" s="854">
        <v>0.30555555555555552</v>
      </c>
      <c r="K181" s="768">
        <v>24.2</v>
      </c>
      <c r="L181" s="925">
        <v>38.6</v>
      </c>
      <c r="M181" s="1034">
        <v>7.58</v>
      </c>
      <c r="N181" s="776" t="s">
        <v>35</v>
      </c>
      <c r="O181" s="769">
        <v>23.6</v>
      </c>
      <c r="P181" s="774">
        <v>74</v>
      </c>
      <c r="Q181" s="769">
        <v>24.1</v>
      </c>
      <c r="R181" s="769">
        <v>17.7</v>
      </c>
      <c r="S181" s="774">
        <v>94</v>
      </c>
      <c r="T181" s="774">
        <v>63</v>
      </c>
      <c r="U181" s="774">
        <v>31</v>
      </c>
      <c r="V181" s="775" t="s">
        <v>35</v>
      </c>
      <c r="W181" s="1177" t="s">
        <v>35</v>
      </c>
      <c r="X181" s="774" t="s">
        <v>35</v>
      </c>
      <c r="Y181" s="768" t="s">
        <v>35</v>
      </c>
      <c r="Z181" s="771" t="s">
        <v>35</v>
      </c>
      <c r="AA181" s="775" t="s">
        <v>35</v>
      </c>
      <c r="AB181" s="775" t="s">
        <v>35</v>
      </c>
      <c r="AC181" s="769" t="s">
        <v>35</v>
      </c>
      <c r="AD181" s="830" t="s">
        <v>35</v>
      </c>
      <c r="AE181" s="769" t="s">
        <v>35</v>
      </c>
      <c r="AF181" s="1034" t="s">
        <v>35</v>
      </c>
      <c r="AG181" s="768" t="s">
        <v>35</v>
      </c>
      <c r="AH181" s="768" t="s">
        <v>35</v>
      </c>
      <c r="AI181" s="884" t="s">
        <v>35</v>
      </c>
      <c r="AJ181" s="906" t="s">
        <v>35</v>
      </c>
      <c r="AK181" s="906" t="s">
        <v>35</v>
      </c>
    </row>
    <row r="182" spans="1:39" ht="13.5" customHeight="1" x14ac:dyDescent="0.15">
      <c r="A182" s="1786"/>
      <c r="B182" s="899">
        <v>44443</v>
      </c>
      <c r="C182" s="177" t="str">
        <f t="shared" si="28"/>
        <v>(土)</v>
      </c>
      <c r="D182" s="894" t="s">
        <v>579</v>
      </c>
      <c r="E182" s="894" t="s">
        <v>574</v>
      </c>
      <c r="F182" s="768">
        <v>1</v>
      </c>
      <c r="G182" s="1480">
        <v>0.9</v>
      </c>
      <c r="H182" s="895">
        <v>20</v>
      </c>
      <c r="I182" s="769">
        <v>21.5</v>
      </c>
      <c r="J182" s="854">
        <v>0.30555555555555552</v>
      </c>
      <c r="K182" s="768">
        <v>18.600000000000001</v>
      </c>
      <c r="L182" s="925">
        <v>32.799999999999997</v>
      </c>
      <c r="M182" s="1034">
        <v>7.77</v>
      </c>
      <c r="N182" s="776" t="s">
        <v>35</v>
      </c>
      <c r="O182" s="769">
        <v>29.5</v>
      </c>
      <c r="P182" s="774">
        <v>80</v>
      </c>
      <c r="Q182" s="769">
        <v>25.6</v>
      </c>
      <c r="R182" s="769">
        <v>18</v>
      </c>
      <c r="S182" s="774">
        <v>104</v>
      </c>
      <c r="T182" s="774">
        <v>70</v>
      </c>
      <c r="U182" s="774">
        <v>34</v>
      </c>
      <c r="V182" s="775" t="s">
        <v>35</v>
      </c>
      <c r="W182" s="1177" t="s">
        <v>35</v>
      </c>
      <c r="X182" s="774" t="s">
        <v>35</v>
      </c>
      <c r="Y182" s="768" t="s">
        <v>35</v>
      </c>
      <c r="Z182" s="771" t="s">
        <v>35</v>
      </c>
      <c r="AA182" s="775" t="s">
        <v>35</v>
      </c>
      <c r="AB182" s="775" t="s">
        <v>35</v>
      </c>
      <c r="AC182" s="769" t="s">
        <v>35</v>
      </c>
      <c r="AD182" s="830" t="s">
        <v>35</v>
      </c>
      <c r="AE182" s="769" t="s">
        <v>35</v>
      </c>
      <c r="AF182" s="1034" t="s">
        <v>35</v>
      </c>
      <c r="AG182" s="768" t="s">
        <v>35</v>
      </c>
      <c r="AH182" s="768" t="s">
        <v>35</v>
      </c>
      <c r="AI182" s="884" t="s">
        <v>35</v>
      </c>
      <c r="AJ182" s="906" t="s">
        <v>35</v>
      </c>
      <c r="AK182" s="906" t="s">
        <v>35</v>
      </c>
    </row>
    <row r="183" spans="1:39" ht="13.5" customHeight="1" x14ac:dyDescent="0.15">
      <c r="A183" s="1786"/>
      <c r="B183" s="899">
        <v>44444</v>
      </c>
      <c r="C183" s="177" t="str">
        <f t="shared" si="28"/>
        <v>(日)</v>
      </c>
      <c r="D183" s="894" t="s">
        <v>580</v>
      </c>
      <c r="E183" s="894" t="s">
        <v>581</v>
      </c>
      <c r="F183" s="768">
        <v>2</v>
      </c>
      <c r="G183" s="1480">
        <v>4.5999999999999996</v>
      </c>
      <c r="H183" s="769">
        <v>19</v>
      </c>
      <c r="I183" s="769">
        <v>21</v>
      </c>
      <c r="J183" s="854">
        <v>0.3125</v>
      </c>
      <c r="K183" s="768">
        <v>20.9</v>
      </c>
      <c r="L183" s="925">
        <v>34.200000000000003</v>
      </c>
      <c r="M183" s="1034">
        <v>7.79</v>
      </c>
      <c r="N183" s="776" t="s">
        <v>35</v>
      </c>
      <c r="O183" s="769">
        <v>29.9</v>
      </c>
      <c r="P183" s="774">
        <v>88</v>
      </c>
      <c r="Q183" s="769">
        <v>22</v>
      </c>
      <c r="R183" s="769">
        <v>13.9</v>
      </c>
      <c r="S183" s="774">
        <v>105</v>
      </c>
      <c r="T183" s="774">
        <v>68</v>
      </c>
      <c r="U183" s="774">
        <v>37</v>
      </c>
      <c r="V183" s="775" t="s">
        <v>35</v>
      </c>
      <c r="W183" s="1177" t="s">
        <v>35</v>
      </c>
      <c r="X183" s="774" t="s">
        <v>35</v>
      </c>
      <c r="Y183" s="768" t="s">
        <v>35</v>
      </c>
      <c r="Z183" s="771" t="s">
        <v>35</v>
      </c>
      <c r="AA183" s="775" t="s">
        <v>35</v>
      </c>
      <c r="AB183" s="775" t="s">
        <v>35</v>
      </c>
      <c r="AC183" s="769" t="s">
        <v>35</v>
      </c>
      <c r="AD183" s="830" t="s">
        <v>35</v>
      </c>
      <c r="AE183" s="769" t="s">
        <v>35</v>
      </c>
      <c r="AF183" s="1034" t="s">
        <v>35</v>
      </c>
      <c r="AG183" s="768" t="s">
        <v>35</v>
      </c>
      <c r="AH183" s="768" t="s">
        <v>35</v>
      </c>
      <c r="AI183" s="884" t="s">
        <v>35</v>
      </c>
      <c r="AJ183" s="906" t="s">
        <v>35</v>
      </c>
      <c r="AK183" s="906" t="s">
        <v>35</v>
      </c>
    </row>
    <row r="184" spans="1:39" ht="13.5" customHeight="1" x14ac:dyDescent="0.15">
      <c r="A184" s="1786"/>
      <c r="B184" s="899">
        <v>44445</v>
      </c>
      <c r="C184" s="177" t="str">
        <f t="shared" si="28"/>
        <v>(月)</v>
      </c>
      <c r="D184" s="894" t="s">
        <v>580</v>
      </c>
      <c r="E184" s="894" t="s">
        <v>570</v>
      </c>
      <c r="F184" s="768">
        <v>5</v>
      </c>
      <c r="G184" s="1480">
        <v>3.4</v>
      </c>
      <c r="H184" s="769">
        <v>21</v>
      </c>
      <c r="I184" s="769">
        <v>21.5</v>
      </c>
      <c r="J184" s="854">
        <v>0.3125</v>
      </c>
      <c r="K184" s="768">
        <v>27.7</v>
      </c>
      <c r="L184" s="925">
        <v>43.4</v>
      </c>
      <c r="M184" s="1034">
        <v>8.0399999999999991</v>
      </c>
      <c r="N184" s="776" t="s">
        <v>35</v>
      </c>
      <c r="O184" s="769">
        <v>29</v>
      </c>
      <c r="P184" s="774">
        <v>84</v>
      </c>
      <c r="Q184" s="769">
        <v>26.3</v>
      </c>
      <c r="R184" s="769">
        <v>18.600000000000001</v>
      </c>
      <c r="S184" s="774">
        <v>106</v>
      </c>
      <c r="T184" s="774">
        <v>72</v>
      </c>
      <c r="U184" s="774">
        <v>34</v>
      </c>
      <c r="V184" s="775" t="s">
        <v>35</v>
      </c>
      <c r="W184" s="1177" t="s">
        <v>35</v>
      </c>
      <c r="X184" s="774" t="s">
        <v>35</v>
      </c>
      <c r="Y184" s="768" t="s">
        <v>35</v>
      </c>
      <c r="Z184" s="771" t="s">
        <v>35</v>
      </c>
      <c r="AA184" s="775" t="s">
        <v>35</v>
      </c>
      <c r="AB184" s="775" t="s">
        <v>35</v>
      </c>
      <c r="AC184" s="769" t="s">
        <v>35</v>
      </c>
      <c r="AD184" s="830" t="s">
        <v>35</v>
      </c>
      <c r="AE184" s="769" t="s">
        <v>35</v>
      </c>
      <c r="AF184" s="1034" t="s">
        <v>35</v>
      </c>
      <c r="AG184" s="768" t="s">
        <v>35</v>
      </c>
      <c r="AH184" s="768" t="s">
        <v>35</v>
      </c>
      <c r="AI184" s="884" t="s">
        <v>35</v>
      </c>
      <c r="AJ184" s="906" t="s">
        <v>35</v>
      </c>
      <c r="AK184" s="906" t="s">
        <v>35</v>
      </c>
    </row>
    <row r="185" spans="1:39" ht="13.5" customHeight="1" x14ac:dyDescent="0.15">
      <c r="A185" s="1786"/>
      <c r="B185" s="899">
        <v>44446</v>
      </c>
      <c r="C185" s="177" t="str">
        <f t="shared" si="28"/>
        <v>(火)</v>
      </c>
      <c r="D185" s="894" t="s">
        <v>566</v>
      </c>
      <c r="E185" s="894" t="s">
        <v>570</v>
      </c>
      <c r="F185" s="768">
        <v>4</v>
      </c>
      <c r="G185" s="1480">
        <v>0</v>
      </c>
      <c r="H185" s="769">
        <v>20</v>
      </c>
      <c r="I185" s="769">
        <v>21</v>
      </c>
      <c r="J185" s="854">
        <v>0.3125</v>
      </c>
      <c r="K185" s="768">
        <v>22.7</v>
      </c>
      <c r="L185" s="925">
        <v>42.3</v>
      </c>
      <c r="M185" s="1034">
        <v>7.77</v>
      </c>
      <c r="N185" s="776" t="s">
        <v>35</v>
      </c>
      <c r="O185" s="769">
        <v>21.9</v>
      </c>
      <c r="P185" s="774">
        <v>68</v>
      </c>
      <c r="Q185" s="769">
        <v>22</v>
      </c>
      <c r="R185" s="769">
        <v>17.100000000000001</v>
      </c>
      <c r="S185" s="774">
        <v>88</v>
      </c>
      <c r="T185" s="774">
        <v>60</v>
      </c>
      <c r="U185" s="774">
        <v>28</v>
      </c>
      <c r="V185" s="775" t="s">
        <v>35</v>
      </c>
      <c r="W185" s="1177" t="s">
        <v>35</v>
      </c>
      <c r="X185" s="774" t="s">
        <v>35</v>
      </c>
      <c r="Y185" s="768" t="s">
        <v>35</v>
      </c>
      <c r="Z185" s="771" t="s">
        <v>35</v>
      </c>
      <c r="AA185" s="775" t="s">
        <v>35</v>
      </c>
      <c r="AB185" s="775" t="s">
        <v>35</v>
      </c>
      <c r="AC185" s="769" t="s">
        <v>35</v>
      </c>
      <c r="AD185" s="830" t="s">
        <v>35</v>
      </c>
      <c r="AE185" s="769" t="s">
        <v>35</v>
      </c>
      <c r="AF185" s="1034" t="s">
        <v>35</v>
      </c>
      <c r="AG185" s="768" t="s">
        <v>35</v>
      </c>
      <c r="AH185" s="768" t="s">
        <v>35</v>
      </c>
      <c r="AI185" s="884" t="s">
        <v>35</v>
      </c>
      <c r="AJ185" s="906" t="s">
        <v>35</v>
      </c>
      <c r="AK185" s="906" t="s">
        <v>35</v>
      </c>
      <c r="AM185" s="697"/>
    </row>
    <row r="186" spans="1:39" ht="13.5" customHeight="1" x14ac:dyDescent="0.15">
      <c r="A186" s="1786"/>
      <c r="B186" s="899">
        <v>44447</v>
      </c>
      <c r="C186" s="177" t="str">
        <f>IF(B186="","",IF(WEEKDAY(B186)=1,"(日)",IF(WEEKDAY(B186)=2,"(月)",IF(WEEKDAY(B186)=3,"(火)",IF(WEEKDAY(B186)=4,"(水)",IF(WEEKDAY(B186)=5,"(木)",IF(WEEKDAY(B186)=6,"(金)","(土)")))))))</f>
        <v>(水)</v>
      </c>
      <c r="D186" s="894" t="s">
        <v>582</v>
      </c>
      <c r="E186" s="894" t="s">
        <v>581</v>
      </c>
      <c r="F186" s="768">
        <v>1</v>
      </c>
      <c r="G186" s="1480">
        <v>0.3</v>
      </c>
      <c r="H186" s="769">
        <v>21</v>
      </c>
      <c r="I186" s="769">
        <v>21</v>
      </c>
      <c r="J186" s="854">
        <v>0.2986111111111111</v>
      </c>
      <c r="K186" s="768">
        <v>24.3</v>
      </c>
      <c r="L186" s="925">
        <v>41.1</v>
      </c>
      <c r="M186" s="1034">
        <v>8.09</v>
      </c>
      <c r="N186" s="776" t="s">
        <v>35</v>
      </c>
      <c r="O186" s="769">
        <v>23.6</v>
      </c>
      <c r="P186" s="774">
        <v>76</v>
      </c>
      <c r="Q186" s="769">
        <v>23.4</v>
      </c>
      <c r="R186" s="769">
        <v>18</v>
      </c>
      <c r="S186" s="774">
        <v>98</v>
      </c>
      <c r="T186" s="774">
        <v>68</v>
      </c>
      <c r="U186" s="774">
        <v>30</v>
      </c>
      <c r="V186" s="775" t="s">
        <v>35</v>
      </c>
      <c r="W186" s="1177" t="s">
        <v>35</v>
      </c>
      <c r="X186" s="774" t="s">
        <v>35</v>
      </c>
      <c r="Y186" s="768" t="s">
        <v>35</v>
      </c>
      <c r="Z186" s="771" t="s">
        <v>35</v>
      </c>
      <c r="AA186" s="775" t="s">
        <v>35</v>
      </c>
      <c r="AB186" s="775" t="s">
        <v>35</v>
      </c>
      <c r="AC186" s="769" t="s">
        <v>35</v>
      </c>
      <c r="AD186" s="830" t="s">
        <v>35</v>
      </c>
      <c r="AE186" s="769" t="s">
        <v>35</v>
      </c>
      <c r="AF186" s="1034" t="s">
        <v>35</v>
      </c>
      <c r="AG186" s="768" t="s">
        <v>35</v>
      </c>
      <c r="AH186" s="768" t="s">
        <v>35</v>
      </c>
      <c r="AI186" s="884" t="s">
        <v>35</v>
      </c>
      <c r="AJ186" s="906" t="s">
        <v>35</v>
      </c>
      <c r="AK186" s="906" t="s">
        <v>35</v>
      </c>
    </row>
    <row r="187" spans="1:39" ht="13.5" customHeight="1" x14ac:dyDescent="0.15">
      <c r="A187" s="1786"/>
      <c r="B187" s="899">
        <v>44448</v>
      </c>
      <c r="C187" s="177" t="str">
        <f t="shared" si="28"/>
        <v>(木)</v>
      </c>
      <c r="D187" s="894" t="s">
        <v>573</v>
      </c>
      <c r="E187" s="894" t="s">
        <v>581</v>
      </c>
      <c r="F187" s="768">
        <v>1</v>
      </c>
      <c r="G187" s="1480">
        <v>8.5</v>
      </c>
      <c r="H187" s="769">
        <v>20</v>
      </c>
      <c r="I187" s="769">
        <v>21</v>
      </c>
      <c r="J187" s="854">
        <v>0.31944444444444448</v>
      </c>
      <c r="K187" s="768">
        <v>37.4</v>
      </c>
      <c r="L187" s="925">
        <v>38.6</v>
      </c>
      <c r="M187" s="1034">
        <v>8.44</v>
      </c>
      <c r="N187" s="776" t="s">
        <v>35</v>
      </c>
      <c r="O187" s="769">
        <v>26.7</v>
      </c>
      <c r="P187" s="774">
        <v>76</v>
      </c>
      <c r="Q187" s="769">
        <v>25.6</v>
      </c>
      <c r="R187" s="769">
        <v>20.7</v>
      </c>
      <c r="S187" s="774">
        <v>99</v>
      </c>
      <c r="T187" s="774">
        <v>64</v>
      </c>
      <c r="U187" s="774">
        <v>35</v>
      </c>
      <c r="V187" s="775" t="s">
        <v>35</v>
      </c>
      <c r="W187" s="1177" t="s">
        <v>35</v>
      </c>
      <c r="X187" s="774" t="s">
        <v>35</v>
      </c>
      <c r="Y187" s="768" t="s">
        <v>35</v>
      </c>
      <c r="Z187" s="771" t="s">
        <v>35</v>
      </c>
      <c r="AA187" s="775" t="s">
        <v>35</v>
      </c>
      <c r="AB187" s="775" t="s">
        <v>35</v>
      </c>
      <c r="AC187" s="769" t="s">
        <v>35</v>
      </c>
      <c r="AD187" s="830" t="s">
        <v>35</v>
      </c>
      <c r="AE187" s="769" t="s">
        <v>35</v>
      </c>
      <c r="AF187" s="1034" t="s">
        <v>35</v>
      </c>
      <c r="AG187" s="768" t="s">
        <v>35</v>
      </c>
      <c r="AH187" s="768" t="s">
        <v>35</v>
      </c>
      <c r="AI187" s="884" t="s">
        <v>35</v>
      </c>
      <c r="AJ187" s="906" t="s">
        <v>35</v>
      </c>
      <c r="AK187" s="906" t="s">
        <v>35</v>
      </c>
    </row>
    <row r="188" spans="1:39" ht="13.5" customHeight="1" x14ac:dyDescent="0.15">
      <c r="A188" s="1786"/>
      <c r="B188" s="899">
        <v>44449</v>
      </c>
      <c r="C188" s="177" t="str">
        <f t="shared" si="28"/>
        <v>(金)</v>
      </c>
      <c r="D188" s="894" t="s">
        <v>566</v>
      </c>
      <c r="E188" s="894" t="s">
        <v>592</v>
      </c>
      <c r="F188" s="768">
        <v>1</v>
      </c>
      <c r="G188" s="1480">
        <v>0</v>
      </c>
      <c r="H188" s="769">
        <v>25</v>
      </c>
      <c r="I188" s="769">
        <v>23</v>
      </c>
      <c r="J188" s="854">
        <v>0.3125</v>
      </c>
      <c r="K188" s="768">
        <v>20.3</v>
      </c>
      <c r="L188" s="925">
        <v>26.1</v>
      </c>
      <c r="M188" s="1034">
        <v>7.94</v>
      </c>
      <c r="N188" s="776" t="s">
        <v>35</v>
      </c>
      <c r="O188" s="769">
        <v>28.6</v>
      </c>
      <c r="P188" s="774">
        <v>85</v>
      </c>
      <c r="Q188" s="769">
        <v>24.5</v>
      </c>
      <c r="R188" s="769">
        <v>15.2</v>
      </c>
      <c r="S188" s="774">
        <v>102</v>
      </c>
      <c r="T188" s="774">
        <v>70</v>
      </c>
      <c r="U188" s="774">
        <v>32</v>
      </c>
      <c r="V188" s="775" t="s">
        <v>35</v>
      </c>
      <c r="W188" s="1177" t="s">
        <v>35</v>
      </c>
      <c r="X188" s="774" t="s">
        <v>35</v>
      </c>
      <c r="Y188" s="768" t="s">
        <v>35</v>
      </c>
      <c r="Z188" s="771" t="s">
        <v>35</v>
      </c>
      <c r="AA188" s="775" t="s">
        <v>35</v>
      </c>
      <c r="AB188" s="775" t="s">
        <v>35</v>
      </c>
      <c r="AC188" s="769" t="s">
        <v>35</v>
      </c>
      <c r="AD188" s="830" t="s">
        <v>35</v>
      </c>
      <c r="AE188" s="769" t="s">
        <v>35</v>
      </c>
      <c r="AF188" s="1034" t="s">
        <v>35</v>
      </c>
      <c r="AG188" s="768" t="s">
        <v>35</v>
      </c>
      <c r="AH188" s="768" t="s">
        <v>35</v>
      </c>
      <c r="AI188" s="884" t="s">
        <v>35</v>
      </c>
      <c r="AJ188" s="906" t="s">
        <v>35</v>
      </c>
      <c r="AK188" s="906" t="s">
        <v>35</v>
      </c>
    </row>
    <row r="189" spans="1:39" ht="13.5" customHeight="1" x14ac:dyDescent="0.15">
      <c r="A189" s="1786"/>
      <c r="B189" s="899">
        <v>44450</v>
      </c>
      <c r="C189" s="177" t="str">
        <f t="shared" si="28"/>
        <v>(土)</v>
      </c>
      <c r="D189" s="894" t="s">
        <v>597</v>
      </c>
      <c r="E189" s="894" t="s">
        <v>593</v>
      </c>
      <c r="F189" s="768">
        <v>1</v>
      </c>
      <c r="G189" s="1480">
        <v>0</v>
      </c>
      <c r="H189" s="769">
        <v>26</v>
      </c>
      <c r="I189" s="769">
        <v>24.5</v>
      </c>
      <c r="J189" s="854">
        <v>0.3263888888888889</v>
      </c>
      <c r="K189" s="768">
        <v>24.3</v>
      </c>
      <c r="L189" s="925">
        <v>27.6</v>
      </c>
      <c r="M189" s="1034">
        <v>8.58</v>
      </c>
      <c r="N189" s="776" t="s">
        <v>35</v>
      </c>
      <c r="O189" s="769">
        <v>29.7</v>
      </c>
      <c r="P189" s="774">
        <v>86</v>
      </c>
      <c r="Q189" s="769">
        <v>25.9</v>
      </c>
      <c r="R189" s="769">
        <v>23.7</v>
      </c>
      <c r="S189" s="774">
        <v>110</v>
      </c>
      <c r="T189" s="774">
        <v>74</v>
      </c>
      <c r="U189" s="774">
        <v>36</v>
      </c>
      <c r="V189" s="775" t="s">
        <v>35</v>
      </c>
      <c r="W189" s="1177" t="s">
        <v>35</v>
      </c>
      <c r="X189" s="774" t="s">
        <v>35</v>
      </c>
      <c r="Y189" s="768" t="s">
        <v>35</v>
      </c>
      <c r="Z189" s="771" t="s">
        <v>35</v>
      </c>
      <c r="AA189" s="775" t="s">
        <v>35</v>
      </c>
      <c r="AB189" s="775" t="s">
        <v>35</v>
      </c>
      <c r="AC189" s="769" t="s">
        <v>35</v>
      </c>
      <c r="AD189" s="830" t="s">
        <v>35</v>
      </c>
      <c r="AE189" s="769" t="s">
        <v>35</v>
      </c>
      <c r="AF189" s="1034" t="s">
        <v>35</v>
      </c>
      <c r="AG189" s="768" t="s">
        <v>35</v>
      </c>
      <c r="AH189" s="768" t="s">
        <v>35</v>
      </c>
      <c r="AI189" s="884" t="s">
        <v>35</v>
      </c>
      <c r="AJ189" s="906" t="s">
        <v>35</v>
      </c>
      <c r="AK189" s="906" t="s">
        <v>35</v>
      </c>
    </row>
    <row r="190" spans="1:39" ht="13.5" customHeight="1" x14ac:dyDescent="0.15">
      <c r="A190" s="1786"/>
      <c r="B190" s="899">
        <v>44451</v>
      </c>
      <c r="C190" s="177" t="str">
        <f t="shared" si="28"/>
        <v>(日)</v>
      </c>
      <c r="D190" s="894" t="s">
        <v>522</v>
      </c>
      <c r="E190" s="894" t="s">
        <v>570</v>
      </c>
      <c r="F190" s="768">
        <v>1</v>
      </c>
      <c r="G190" s="1480">
        <v>0</v>
      </c>
      <c r="H190" s="769">
        <v>24</v>
      </c>
      <c r="I190" s="769">
        <v>23.5</v>
      </c>
      <c r="J190" s="854">
        <v>0.30555555555555552</v>
      </c>
      <c r="K190" s="768">
        <v>24.8</v>
      </c>
      <c r="L190" s="925">
        <v>29.7</v>
      </c>
      <c r="M190" s="1034">
        <v>8.64</v>
      </c>
      <c r="N190" s="776" t="s">
        <v>35</v>
      </c>
      <c r="O190" s="769">
        <v>28.2</v>
      </c>
      <c r="P190" s="774">
        <v>87</v>
      </c>
      <c r="Q190" s="769">
        <v>26.3</v>
      </c>
      <c r="R190" s="769">
        <v>18.3</v>
      </c>
      <c r="S190" s="774">
        <v>112</v>
      </c>
      <c r="T190" s="774">
        <v>74</v>
      </c>
      <c r="U190" s="774">
        <v>38</v>
      </c>
      <c r="V190" s="775" t="s">
        <v>35</v>
      </c>
      <c r="W190" s="1177" t="s">
        <v>35</v>
      </c>
      <c r="X190" s="774" t="s">
        <v>35</v>
      </c>
      <c r="Y190" s="768" t="s">
        <v>35</v>
      </c>
      <c r="Z190" s="771" t="s">
        <v>35</v>
      </c>
      <c r="AA190" s="775" t="s">
        <v>35</v>
      </c>
      <c r="AB190" s="775" t="s">
        <v>35</v>
      </c>
      <c r="AC190" s="769" t="s">
        <v>35</v>
      </c>
      <c r="AD190" s="830" t="s">
        <v>35</v>
      </c>
      <c r="AE190" s="769" t="s">
        <v>35</v>
      </c>
      <c r="AF190" s="1034" t="s">
        <v>35</v>
      </c>
      <c r="AG190" s="768" t="s">
        <v>35</v>
      </c>
      <c r="AH190" s="768" t="s">
        <v>35</v>
      </c>
      <c r="AI190" s="884" t="s">
        <v>35</v>
      </c>
      <c r="AJ190" s="906" t="s">
        <v>35</v>
      </c>
      <c r="AK190" s="906" t="s">
        <v>35</v>
      </c>
    </row>
    <row r="191" spans="1:39" ht="13.5" customHeight="1" x14ac:dyDescent="0.15">
      <c r="A191" s="1786"/>
      <c r="B191" s="899">
        <v>44452</v>
      </c>
      <c r="C191" s="177" t="str">
        <f t="shared" si="28"/>
        <v>(月)</v>
      </c>
      <c r="D191" s="894" t="s">
        <v>522</v>
      </c>
      <c r="E191" s="894" t="s">
        <v>581</v>
      </c>
      <c r="F191" s="768">
        <v>4</v>
      </c>
      <c r="G191" s="1480">
        <v>0</v>
      </c>
      <c r="H191" s="769">
        <v>25</v>
      </c>
      <c r="I191" s="769">
        <v>24.5</v>
      </c>
      <c r="J191" s="854">
        <v>0.3125</v>
      </c>
      <c r="K191" s="768">
        <v>30.5</v>
      </c>
      <c r="L191" s="925">
        <v>37.6</v>
      </c>
      <c r="M191" s="1034">
        <v>8.5299999999999994</v>
      </c>
      <c r="N191" s="776" t="s">
        <v>35</v>
      </c>
      <c r="O191" s="769">
        <v>28.2</v>
      </c>
      <c r="P191" s="774">
        <v>89</v>
      </c>
      <c r="Q191" s="769">
        <v>24.1</v>
      </c>
      <c r="R191" s="769">
        <v>19.399999999999999</v>
      </c>
      <c r="S191" s="774">
        <v>120</v>
      </c>
      <c r="T191" s="774">
        <v>83</v>
      </c>
      <c r="U191" s="774">
        <v>37</v>
      </c>
      <c r="V191" s="775" t="s">
        <v>35</v>
      </c>
      <c r="W191" s="1177" t="s">
        <v>35</v>
      </c>
      <c r="X191" s="774" t="s">
        <v>35</v>
      </c>
      <c r="Y191" s="768" t="s">
        <v>35</v>
      </c>
      <c r="Z191" s="771" t="s">
        <v>35</v>
      </c>
      <c r="AA191" s="775" t="s">
        <v>35</v>
      </c>
      <c r="AB191" s="775" t="s">
        <v>35</v>
      </c>
      <c r="AC191" s="769" t="s">
        <v>35</v>
      </c>
      <c r="AD191" s="830" t="s">
        <v>35</v>
      </c>
      <c r="AE191" s="769" t="s">
        <v>35</v>
      </c>
      <c r="AF191" s="1034" t="s">
        <v>35</v>
      </c>
      <c r="AG191" s="768" t="s">
        <v>35</v>
      </c>
      <c r="AH191" s="768" t="s">
        <v>35</v>
      </c>
      <c r="AI191" s="884" t="s">
        <v>35</v>
      </c>
      <c r="AJ191" s="906" t="s">
        <v>35</v>
      </c>
      <c r="AK191" s="906" t="s">
        <v>35</v>
      </c>
    </row>
    <row r="192" spans="1:39" ht="13.5" customHeight="1" x14ac:dyDescent="0.15">
      <c r="A192" s="1786"/>
      <c r="B192" s="899">
        <v>44453</v>
      </c>
      <c r="C192" s="177" t="str">
        <f t="shared" si="28"/>
        <v>(火)</v>
      </c>
      <c r="D192" s="894" t="s">
        <v>571</v>
      </c>
      <c r="E192" s="894" t="s">
        <v>593</v>
      </c>
      <c r="F192" s="768">
        <v>2</v>
      </c>
      <c r="G192" s="1480">
        <v>3.8</v>
      </c>
      <c r="H192" s="769">
        <v>21</v>
      </c>
      <c r="I192" s="769">
        <v>23.5</v>
      </c>
      <c r="J192" s="854">
        <v>0.27777777777777779</v>
      </c>
      <c r="K192" s="768">
        <v>32.700000000000003</v>
      </c>
      <c r="L192" s="925">
        <v>40.700000000000003</v>
      </c>
      <c r="M192" s="1034">
        <v>8.7799999999999994</v>
      </c>
      <c r="N192" s="776" t="s">
        <v>35</v>
      </c>
      <c r="O192" s="769">
        <v>28.7</v>
      </c>
      <c r="P192" s="774">
        <v>91</v>
      </c>
      <c r="Q192" s="769">
        <v>25.9</v>
      </c>
      <c r="R192" s="769">
        <v>23.1</v>
      </c>
      <c r="S192" s="774">
        <v>116</v>
      </c>
      <c r="T192" s="774">
        <v>77</v>
      </c>
      <c r="U192" s="774">
        <v>39</v>
      </c>
      <c r="V192" s="775" t="s">
        <v>35</v>
      </c>
      <c r="W192" s="1177" t="s">
        <v>35</v>
      </c>
      <c r="X192" s="774" t="s">
        <v>35</v>
      </c>
      <c r="Y192" s="768" t="s">
        <v>35</v>
      </c>
      <c r="Z192" s="771" t="s">
        <v>35</v>
      </c>
      <c r="AA192" s="775" t="s">
        <v>35</v>
      </c>
      <c r="AB192" s="775" t="s">
        <v>35</v>
      </c>
      <c r="AC192" s="769" t="s">
        <v>35</v>
      </c>
      <c r="AD192" s="830" t="s">
        <v>35</v>
      </c>
      <c r="AE192" s="769" t="s">
        <v>35</v>
      </c>
      <c r="AF192" s="1034" t="s">
        <v>35</v>
      </c>
      <c r="AG192" s="768" t="s">
        <v>35</v>
      </c>
      <c r="AH192" s="768" t="s">
        <v>35</v>
      </c>
      <c r="AI192" s="884" t="s">
        <v>35</v>
      </c>
      <c r="AJ192" s="906" t="s">
        <v>35</v>
      </c>
      <c r="AK192" s="906" t="s">
        <v>35</v>
      </c>
    </row>
    <row r="193" spans="1:37" ht="13.5" customHeight="1" x14ac:dyDescent="0.15">
      <c r="A193" s="1786"/>
      <c r="B193" s="899">
        <v>44454</v>
      </c>
      <c r="C193" s="177" t="str">
        <f t="shared" si="28"/>
        <v>(水)</v>
      </c>
      <c r="D193" s="894" t="s">
        <v>582</v>
      </c>
      <c r="E193" s="894" t="s">
        <v>574</v>
      </c>
      <c r="F193" s="768">
        <v>3</v>
      </c>
      <c r="G193" s="1480">
        <v>2</v>
      </c>
      <c r="H193" s="769">
        <v>21</v>
      </c>
      <c r="I193" s="769">
        <v>23</v>
      </c>
      <c r="J193" s="854">
        <v>0.30555555555555552</v>
      </c>
      <c r="K193" s="768">
        <v>31.7</v>
      </c>
      <c r="L193" s="925">
        <v>39</v>
      </c>
      <c r="M193" s="1034">
        <v>8.5500000000000007</v>
      </c>
      <c r="N193" s="776" t="s">
        <v>35</v>
      </c>
      <c r="O193" s="769">
        <v>27.6</v>
      </c>
      <c r="P193" s="774">
        <v>92</v>
      </c>
      <c r="Q193" s="769">
        <v>24.1</v>
      </c>
      <c r="R193" s="769">
        <v>20.2</v>
      </c>
      <c r="S193" s="774">
        <v>110</v>
      </c>
      <c r="T193" s="774">
        <v>66</v>
      </c>
      <c r="U193" s="774">
        <v>44</v>
      </c>
      <c r="V193" s="775" t="s">
        <v>35</v>
      </c>
      <c r="W193" s="1177" t="s">
        <v>35</v>
      </c>
      <c r="X193" s="774" t="s">
        <v>35</v>
      </c>
      <c r="Y193" s="768" t="s">
        <v>35</v>
      </c>
      <c r="Z193" s="771" t="s">
        <v>35</v>
      </c>
      <c r="AA193" s="775" t="s">
        <v>35</v>
      </c>
      <c r="AB193" s="775" t="s">
        <v>35</v>
      </c>
      <c r="AC193" s="769" t="s">
        <v>35</v>
      </c>
      <c r="AD193" s="830">
        <v>0</v>
      </c>
      <c r="AE193" s="769">
        <v>28</v>
      </c>
      <c r="AF193" s="1034">
        <v>20</v>
      </c>
      <c r="AG193" s="768">
        <v>7.9</v>
      </c>
      <c r="AH193" s="768">
        <v>4.5999999999999996</v>
      </c>
      <c r="AI193" s="884">
        <v>9.8000000000000007</v>
      </c>
      <c r="AJ193" s="906">
        <v>2.6</v>
      </c>
      <c r="AK193" s="906">
        <v>0.12</v>
      </c>
    </row>
    <row r="194" spans="1:37" ht="13.5" customHeight="1" x14ac:dyDescent="0.15">
      <c r="A194" s="1786"/>
      <c r="B194" s="899">
        <v>44455</v>
      </c>
      <c r="C194" s="177" t="str">
        <f t="shared" si="28"/>
        <v>(木)</v>
      </c>
      <c r="D194" s="894" t="s">
        <v>566</v>
      </c>
      <c r="E194" s="894" t="s">
        <v>570</v>
      </c>
      <c r="F194" s="768">
        <v>4</v>
      </c>
      <c r="G194" s="1480">
        <v>0</v>
      </c>
      <c r="H194" s="769">
        <v>21</v>
      </c>
      <c r="I194" s="769">
        <v>23.5</v>
      </c>
      <c r="J194" s="854">
        <v>0.3125</v>
      </c>
      <c r="K194" s="768">
        <v>31.7</v>
      </c>
      <c r="L194" s="925">
        <v>35.4</v>
      </c>
      <c r="M194" s="1034">
        <v>8.48</v>
      </c>
      <c r="N194" s="776" t="s">
        <v>35</v>
      </c>
      <c r="O194" s="769">
        <v>30.6</v>
      </c>
      <c r="P194" s="774">
        <v>90</v>
      </c>
      <c r="Q194" s="769">
        <v>26.3</v>
      </c>
      <c r="R194" s="769">
        <v>20.9</v>
      </c>
      <c r="S194" s="774">
        <v>120</v>
      </c>
      <c r="T194" s="774">
        <v>78</v>
      </c>
      <c r="U194" s="774">
        <v>42</v>
      </c>
      <c r="V194" s="775" t="s">
        <v>35</v>
      </c>
      <c r="W194" s="1177" t="s">
        <v>35</v>
      </c>
      <c r="X194" s="774" t="s">
        <v>35</v>
      </c>
      <c r="Y194" s="768" t="s">
        <v>35</v>
      </c>
      <c r="Z194" s="771" t="s">
        <v>35</v>
      </c>
      <c r="AA194" s="775" t="s">
        <v>35</v>
      </c>
      <c r="AB194" s="775" t="s">
        <v>35</v>
      </c>
      <c r="AC194" s="769" t="s">
        <v>35</v>
      </c>
      <c r="AD194" s="830" t="s">
        <v>35</v>
      </c>
      <c r="AE194" s="769" t="s">
        <v>35</v>
      </c>
      <c r="AF194" s="1034" t="s">
        <v>35</v>
      </c>
      <c r="AG194" s="768" t="s">
        <v>35</v>
      </c>
      <c r="AH194" s="768" t="s">
        <v>35</v>
      </c>
      <c r="AI194" s="884" t="s">
        <v>35</v>
      </c>
      <c r="AJ194" s="906" t="s">
        <v>35</v>
      </c>
      <c r="AK194" s="906" t="s">
        <v>35</v>
      </c>
    </row>
    <row r="195" spans="1:37" ht="13.5" customHeight="1" x14ac:dyDescent="0.15">
      <c r="A195" s="1786"/>
      <c r="B195" s="899">
        <v>44456</v>
      </c>
      <c r="C195" s="177" t="str">
        <f t="shared" si="28"/>
        <v>(金)</v>
      </c>
      <c r="D195" s="894" t="s">
        <v>576</v>
      </c>
      <c r="E195" s="894" t="s">
        <v>574</v>
      </c>
      <c r="F195" s="768">
        <v>1</v>
      </c>
      <c r="G195" s="1480">
        <v>0.4</v>
      </c>
      <c r="H195" s="769">
        <v>19</v>
      </c>
      <c r="I195" s="769">
        <v>22.5</v>
      </c>
      <c r="J195" s="854">
        <v>0.29166666666666669</v>
      </c>
      <c r="K195" s="768">
        <v>35.5</v>
      </c>
      <c r="L195" s="925">
        <v>39</v>
      </c>
      <c r="M195" s="1034">
        <v>8.35</v>
      </c>
      <c r="N195" s="776" t="s">
        <v>35</v>
      </c>
      <c r="O195" s="769">
        <v>33.1</v>
      </c>
      <c r="P195" s="774">
        <v>94</v>
      </c>
      <c r="Q195" s="769">
        <v>26.3</v>
      </c>
      <c r="R195" s="769">
        <v>20.9</v>
      </c>
      <c r="S195" s="774">
        <v>118</v>
      </c>
      <c r="T195" s="774">
        <v>78</v>
      </c>
      <c r="U195" s="774">
        <v>40</v>
      </c>
      <c r="V195" s="775" t="s">
        <v>35</v>
      </c>
      <c r="W195" s="1177" t="s">
        <v>35</v>
      </c>
      <c r="X195" s="774" t="s">
        <v>35</v>
      </c>
      <c r="Y195" s="768" t="s">
        <v>35</v>
      </c>
      <c r="Z195" s="771" t="s">
        <v>35</v>
      </c>
      <c r="AA195" s="775" t="s">
        <v>35</v>
      </c>
      <c r="AB195" s="775" t="s">
        <v>35</v>
      </c>
      <c r="AC195" s="769" t="s">
        <v>35</v>
      </c>
      <c r="AD195" s="830" t="s">
        <v>35</v>
      </c>
      <c r="AE195" s="769" t="s">
        <v>35</v>
      </c>
      <c r="AF195" s="1034" t="s">
        <v>35</v>
      </c>
      <c r="AG195" s="768" t="s">
        <v>35</v>
      </c>
      <c r="AH195" s="768" t="s">
        <v>35</v>
      </c>
      <c r="AI195" s="884" t="s">
        <v>35</v>
      </c>
      <c r="AJ195" s="906" t="s">
        <v>35</v>
      </c>
      <c r="AK195" s="906" t="s">
        <v>35</v>
      </c>
    </row>
    <row r="196" spans="1:37" ht="13.5" customHeight="1" x14ac:dyDescent="0.15">
      <c r="A196" s="1786"/>
      <c r="B196" s="899">
        <v>44457</v>
      </c>
      <c r="C196" s="177" t="str">
        <f t="shared" si="28"/>
        <v>(土)</v>
      </c>
      <c r="D196" s="894" t="s">
        <v>594</v>
      </c>
      <c r="E196" s="894" t="s">
        <v>572</v>
      </c>
      <c r="F196" s="768">
        <v>2</v>
      </c>
      <c r="G196" s="1480">
        <v>28.2</v>
      </c>
      <c r="H196" s="769">
        <v>23</v>
      </c>
      <c r="I196" s="769">
        <v>22.5</v>
      </c>
      <c r="J196" s="854">
        <v>0.30555555555555552</v>
      </c>
      <c r="K196" s="768">
        <v>30.8</v>
      </c>
      <c r="L196" s="925">
        <v>35</v>
      </c>
      <c r="M196" s="1034">
        <v>8.7200000000000006</v>
      </c>
      <c r="N196" s="776" t="s">
        <v>35</v>
      </c>
      <c r="O196" s="769">
        <v>32.200000000000003</v>
      </c>
      <c r="P196" s="774">
        <v>94</v>
      </c>
      <c r="Q196" s="769">
        <v>26.3</v>
      </c>
      <c r="R196" s="769">
        <v>25</v>
      </c>
      <c r="S196" s="774">
        <v>120</v>
      </c>
      <c r="T196" s="774">
        <v>78</v>
      </c>
      <c r="U196" s="774">
        <v>42</v>
      </c>
      <c r="V196" s="775" t="s">
        <v>35</v>
      </c>
      <c r="W196" s="1177" t="s">
        <v>35</v>
      </c>
      <c r="X196" s="774" t="s">
        <v>35</v>
      </c>
      <c r="Y196" s="768" t="s">
        <v>35</v>
      </c>
      <c r="Z196" s="771" t="s">
        <v>35</v>
      </c>
      <c r="AA196" s="775" t="s">
        <v>35</v>
      </c>
      <c r="AB196" s="775" t="s">
        <v>35</v>
      </c>
      <c r="AC196" s="769" t="s">
        <v>35</v>
      </c>
      <c r="AD196" s="830" t="s">
        <v>35</v>
      </c>
      <c r="AE196" s="769" t="s">
        <v>35</v>
      </c>
      <c r="AF196" s="1034" t="s">
        <v>35</v>
      </c>
      <c r="AG196" s="768" t="s">
        <v>35</v>
      </c>
      <c r="AH196" s="768" t="s">
        <v>35</v>
      </c>
      <c r="AI196" s="884" t="s">
        <v>35</v>
      </c>
      <c r="AJ196" s="906" t="s">
        <v>35</v>
      </c>
      <c r="AK196" s="906" t="s">
        <v>35</v>
      </c>
    </row>
    <row r="197" spans="1:37" ht="13.5" customHeight="1" x14ac:dyDescent="0.15">
      <c r="A197" s="1786"/>
      <c r="B197" s="899">
        <v>44458</v>
      </c>
      <c r="C197" s="177" t="str">
        <f t="shared" si="28"/>
        <v>(日)</v>
      </c>
      <c r="D197" s="894" t="s">
        <v>596</v>
      </c>
      <c r="E197" s="894" t="s">
        <v>570</v>
      </c>
      <c r="F197" s="768">
        <v>6</v>
      </c>
      <c r="G197" s="1480">
        <v>0</v>
      </c>
      <c r="H197" s="769">
        <v>22</v>
      </c>
      <c r="I197" s="769">
        <v>23</v>
      </c>
      <c r="J197" s="854">
        <v>0.2986111111111111</v>
      </c>
      <c r="K197" s="768">
        <v>35.700000000000003</v>
      </c>
      <c r="L197" s="925">
        <v>45</v>
      </c>
      <c r="M197" s="1034">
        <v>8.68</v>
      </c>
      <c r="N197" s="776" t="s">
        <v>35</v>
      </c>
      <c r="O197" s="769">
        <v>29.2</v>
      </c>
      <c r="P197" s="774">
        <v>89</v>
      </c>
      <c r="Q197" s="769">
        <v>27.7</v>
      </c>
      <c r="R197" s="769">
        <v>25.9</v>
      </c>
      <c r="S197" s="774">
        <v>121</v>
      </c>
      <c r="T197" s="774">
        <v>74</v>
      </c>
      <c r="U197" s="774">
        <v>47</v>
      </c>
      <c r="V197" s="775" t="s">
        <v>35</v>
      </c>
      <c r="W197" s="1177" t="s">
        <v>35</v>
      </c>
      <c r="X197" s="774" t="s">
        <v>35</v>
      </c>
      <c r="Y197" s="768" t="s">
        <v>35</v>
      </c>
      <c r="Z197" s="771" t="s">
        <v>35</v>
      </c>
      <c r="AA197" s="775" t="s">
        <v>35</v>
      </c>
      <c r="AB197" s="775" t="s">
        <v>35</v>
      </c>
      <c r="AC197" s="769" t="s">
        <v>35</v>
      </c>
      <c r="AD197" s="830" t="s">
        <v>35</v>
      </c>
      <c r="AE197" s="769" t="s">
        <v>35</v>
      </c>
      <c r="AF197" s="1034" t="s">
        <v>35</v>
      </c>
      <c r="AG197" s="768" t="s">
        <v>35</v>
      </c>
      <c r="AH197" s="768" t="s">
        <v>35</v>
      </c>
      <c r="AI197" s="884" t="s">
        <v>35</v>
      </c>
      <c r="AJ197" s="906" t="s">
        <v>35</v>
      </c>
      <c r="AK197" s="906" t="s">
        <v>35</v>
      </c>
    </row>
    <row r="198" spans="1:37" ht="13.5" customHeight="1" x14ac:dyDescent="0.15">
      <c r="A198" s="1786"/>
      <c r="B198" s="899">
        <v>44459</v>
      </c>
      <c r="C198" s="177" t="str">
        <f t="shared" si="28"/>
        <v>(月)</v>
      </c>
      <c r="D198" s="894" t="s">
        <v>566</v>
      </c>
      <c r="E198" s="894" t="s">
        <v>606</v>
      </c>
      <c r="F198" s="768">
        <v>2</v>
      </c>
      <c r="G198" s="1480">
        <v>0</v>
      </c>
      <c r="H198" s="769">
        <v>22</v>
      </c>
      <c r="I198" s="769">
        <v>22</v>
      </c>
      <c r="J198" s="854">
        <v>0.29166666666666669</v>
      </c>
      <c r="K198" s="768">
        <v>31.6</v>
      </c>
      <c r="L198" s="925">
        <v>44.9</v>
      </c>
      <c r="M198" s="1034">
        <v>8.0500000000000007</v>
      </c>
      <c r="N198" s="776" t="s">
        <v>35</v>
      </c>
      <c r="O198" s="769">
        <v>29.4</v>
      </c>
      <c r="P198" s="774">
        <v>84</v>
      </c>
      <c r="Q198" s="769">
        <v>24.1</v>
      </c>
      <c r="R198" s="769">
        <v>22.1</v>
      </c>
      <c r="S198" s="774">
        <v>106</v>
      </c>
      <c r="T198" s="774">
        <v>70</v>
      </c>
      <c r="U198" s="774">
        <v>36</v>
      </c>
      <c r="V198" s="775" t="s">
        <v>35</v>
      </c>
      <c r="W198" s="1177" t="s">
        <v>35</v>
      </c>
      <c r="X198" s="774" t="s">
        <v>35</v>
      </c>
      <c r="Y198" s="768" t="s">
        <v>35</v>
      </c>
      <c r="Z198" s="771" t="s">
        <v>35</v>
      </c>
      <c r="AA198" s="775" t="s">
        <v>35</v>
      </c>
      <c r="AB198" s="775" t="s">
        <v>35</v>
      </c>
      <c r="AC198" s="769" t="s">
        <v>35</v>
      </c>
      <c r="AD198" s="830" t="s">
        <v>35</v>
      </c>
      <c r="AE198" s="769" t="s">
        <v>35</v>
      </c>
      <c r="AF198" s="1034" t="s">
        <v>35</v>
      </c>
      <c r="AG198" s="768" t="s">
        <v>35</v>
      </c>
      <c r="AH198" s="768" t="s">
        <v>35</v>
      </c>
      <c r="AI198" s="884" t="s">
        <v>35</v>
      </c>
      <c r="AJ198" s="906" t="s">
        <v>35</v>
      </c>
      <c r="AK198" s="906" t="s">
        <v>35</v>
      </c>
    </row>
    <row r="199" spans="1:37" ht="13.5" customHeight="1" x14ac:dyDescent="0.15">
      <c r="A199" s="1786"/>
      <c r="B199" s="899">
        <v>44460</v>
      </c>
      <c r="C199" s="177" t="str">
        <f t="shared" si="28"/>
        <v>(火)</v>
      </c>
      <c r="D199" s="894" t="s">
        <v>566</v>
      </c>
      <c r="E199" s="894" t="s">
        <v>570</v>
      </c>
      <c r="F199" s="768">
        <v>3</v>
      </c>
      <c r="G199" s="1480">
        <v>0</v>
      </c>
      <c r="H199" s="769">
        <v>18</v>
      </c>
      <c r="I199" s="769">
        <v>22.5</v>
      </c>
      <c r="J199" s="854">
        <v>0.2986111111111111</v>
      </c>
      <c r="K199" s="768">
        <v>25</v>
      </c>
      <c r="L199" s="925">
        <v>33.6</v>
      </c>
      <c r="M199" s="1034">
        <v>8.5399999999999991</v>
      </c>
      <c r="N199" s="776" t="s">
        <v>35</v>
      </c>
      <c r="O199" s="769">
        <v>26.4</v>
      </c>
      <c r="P199" s="774">
        <v>88</v>
      </c>
      <c r="Q199" s="769">
        <v>24.9</v>
      </c>
      <c r="R199" s="769">
        <v>21.8</v>
      </c>
      <c r="S199" s="774">
        <v>108</v>
      </c>
      <c r="T199" s="774">
        <v>72</v>
      </c>
      <c r="U199" s="774">
        <v>36</v>
      </c>
      <c r="V199" s="775" t="s">
        <v>35</v>
      </c>
      <c r="W199" s="1177" t="s">
        <v>35</v>
      </c>
      <c r="X199" s="774" t="s">
        <v>35</v>
      </c>
      <c r="Y199" s="768" t="s">
        <v>35</v>
      </c>
      <c r="Z199" s="771" t="s">
        <v>35</v>
      </c>
      <c r="AA199" s="775" t="s">
        <v>35</v>
      </c>
      <c r="AB199" s="775" t="s">
        <v>35</v>
      </c>
      <c r="AC199" s="769" t="s">
        <v>35</v>
      </c>
      <c r="AD199" s="830" t="s">
        <v>35</v>
      </c>
      <c r="AE199" s="769" t="s">
        <v>35</v>
      </c>
      <c r="AF199" s="1034" t="s">
        <v>35</v>
      </c>
      <c r="AG199" s="768" t="s">
        <v>35</v>
      </c>
      <c r="AH199" s="768" t="s">
        <v>35</v>
      </c>
      <c r="AI199" s="884" t="s">
        <v>35</v>
      </c>
      <c r="AJ199" s="906" t="s">
        <v>35</v>
      </c>
      <c r="AK199" s="906" t="s">
        <v>35</v>
      </c>
    </row>
    <row r="200" spans="1:37" ht="13.5" customHeight="1" x14ac:dyDescent="0.15">
      <c r="A200" s="1786"/>
      <c r="B200" s="899">
        <v>44461</v>
      </c>
      <c r="C200" s="177" t="str">
        <f t="shared" si="28"/>
        <v>(水)</v>
      </c>
      <c r="D200" s="894" t="s">
        <v>577</v>
      </c>
      <c r="E200" s="894" t="s">
        <v>575</v>
      </c>
      <c r="F200" s="768">
        <v>4</v>
      </c>
      <c r="G200" s="1480">
        <v>1.7</v>
      </c>
      <c r="H200" s="769">
        <v>23</v>
      </c>
      <c r="I200" s="769">
        <v>23</v>
      </c>
      <c r="J200" s="854">
        <v>0.2986111111111111</v>
      </c>
      <c r="K200" s="768">
        <v>21.9</v>
      </c>
      <c r="L200" s="925">
        <v>32.299999999999997</v>
      </c>
      <c r="M200" s="1034">
        <v>8.75</v>
      </c>
      <c r="N200" s="776" t="s">
        <v>35</v>
      </c>
      <c r="O200" s="769">
        <v>23</v>
      </c>
      <c r="P200" s="774">
        <v>81</v>
      </c>
      <c r="Q200" s="769">
        <v>27.7</v>
      </c>
      <c r="R200" s="769">
        <v>19.899999999999999</v>
      </c>
      <c r="S200" s="774">
        <v>100</v>
      </c>
      <c r="T200" s="774">
        <v>64</v>
      </c>
      <c r="U200" s="774">
        <v>36</v>
      </c>
      <c r="V200" s="775" t="s">
        <v>35</v>
      </c>
      <c r="W200" s="1177" t="s">
        <v>35</v>
      </c>
      <c r="X200" s="774" t="s">
        <v>35</v>
      </c>
      <c r="Y200" s="768" t="s">
        <v>35</v>
      </c>
      <c r="Z200" s="771" t="s">
        <v>35</v>
      </c>
      <c r="AA200" s="775" t="s">
        <v>35</v>
      </c>
      <c r="AB200" s="775" t="s">
        <v>35</v>
      </c>
      <c r="AC200" s="769" t="s">
        <v>35</v>
      </c>
      <c r="AD200" s="830" t="s">
        <v>35</v>
      </c>
      <c r="AE200" s="769" t="s">
        <v>35</v>
      </c>
      <c r="AF200" s="1034" t="s">
        <v>35</v>
      </c>
      <c r="AG200" s="768" t="s">
        <v>35</v>
      </c>
      <c r="AH200" s="768" t="s">
        <v>35</v>
      </c>
      <c r="AI200" s="884" t="s">
        <v>35</v>
      </c>
      <c r="AJ200" s="906" t="s">
        <v>35</v>
      </c>
      <c r="AK200" s="906" t="s">
        <v>35</v>
      </c>
    </row>
    <row r="201" spans="1:37" ht="13.5" customHeight="1" x14ac:dyDescent="0.15">
      <c r="A201" s="1786"/>
      <c r="B201" s="899">
        <v>44462</v>
      </c>
      <c r="C201" s="177" t="str">
        <f t="shared" si="28"/>
        <v>(木)</v>
      </c>
      <c r="D201" s="894" t="s">
        <v>566</v>
      </c>
      <c r="E201" s="894" t="s">
        <v>592</v>
      </c>
      <c r="F201" s="768">
        <v>1</v>
      </c>
      <c r="G201" s="1480">
        <v>0</v>
      </c>
      <c r="H201" s="769">
        <v>28</v>
      </c>
      <c r="I201" s="769">
        <v>25</v>
      </c>
      <c r="J201" s="854">
        <v>0.3125</v>
      </c>
      <c r="K201" s="768">
        <v>21.2</v>
      </c>
      <c r="L201" s="925">
        <v>37.799999999999997</v>
      </c>
      <c r="M201" s="1034">
        <v>8.5399999999999991</v>
      </c>
      <c r="N201" s="776" t="s">
        <v>35</v>
      </c>
      <c r="O201" s="769">
        <v>28.1</v>
      </c>
      <c r="P201" s="774">
        <v>86</v>
      </c>
      <c r="Q201" s="769">
        <v>25.9</v>
      </c>
      <c r="R201" s="769">
        <v>22.4</v>
      </c>
      <c r="S201" s="774">
        <v>104</v>
      </c>
      <c r="T201" s="774">
        <v>70</v>
      </c>
      <c r="U201" s="774">
        <v>34</v>
      </c>
      <c r="V201" s="775" t="s">
        <v>35</v>
      </c>
      <c r="W201" s="1177" t="s">
        <v>35</v>
      </c>
      <c r="X201" s="774" t="s">
        <v>35</v>
      </c>
      <c r="Y201" s="768" t="s">
        <v>35</v>
      </c>
      <c r="Z201" s="771" t="s">
        <v>35</v>
      </c>
      <c r="AA201" s="775" t="s">
        <v>35</v>
      </c>
      <c r="AB201" s="775" t="s">
        <v>35</v>
      </c>
      <c r="AC201" s="769" t="s">
        <v>35</v>
      </c>
      <c r="AD201" s="830" t="s">
        <v>35</v>
      </c>
      <c r="AE201" s="769" t="s">
        <v>35</v>
      </c>
      <c r="AF201" s="1034" t="s">
        <v>35</v>
      </c>
      <c r="AG201" s="768" t="s">
        <v>35</v>
      </c>
      <c r="AH201" s="768" t="s">
        <v>35</v>
      </c>
      <c r="AI201" s="884" t="s">
        <v>35</v>
      </c>
      <c r="AJ201" s="906" t="s">
        <v>35</v>
      </c>
      <c r="AK201" s="906" t="s">
        <v>35</v>
      </c>
    </row>
    <row r="202" spans="1:37" ht="13.5" customHeight="1" x14ac:dyDescent="0.15">
      <c r="A202" s="1786"/>
      <c r="B202" s="899">
        <v>44463</v>
      </c>
      <c r="C202" s="177" t="str">
        <f t="shared" si="28"/>
        <v>(金)</v>
      </c>
      <c r="D202" s="894" t="s">
        <v>566</v>
      </c>
      <c r="E202" s="894" t="s">
        <v>581</v>
      </c>
      <c r="F202" s="768">
        <v>1</v>
      </c>
      <c r="G202" s="1480">
        <v>0</v>
      </c>
      <c r="H202" s="769">
        <v>25</v>
      </c>
      <c r="I202" s="769">
        <v>25</v>
      </c>
      <c r="J202" s="854">
        <v>0.30555555555555552</v>
      </c>
      <c r="K202" s="768">
        <v>24.4</v>
      </c>
      <c r="L202" s="925">
        <v>36.1</v>
      </c>
      <c r="M202" s="1034">
        <v>8.94</v>
      </c>
      <c r="N202" s="776" t="s">
        <v>35</v>
      </c>
      <c r="O202" s="769">
        <v>28.5</v>
      </c>
      <c r="P202" s="774">
        <v>89</v>
      </c>
      <c r="Q202" s="769">
        <v>26.6</v>
      </c>
      <c r="R202" s="769">
        <v>22.1</v>
      </c>
      <c r="S202" s="774">
        <v>104</v>
      </c>
      <c r="T202" s="774">
        <v>70</v>
      </c>
      <c r="U202" s="774">
        <v>34</v>
      </c>
      <c r="V202" s="775">
        <v>0.61</v>
      </c>
      <c r="W202" s="1177">
        <v>0</v>
      </c>
      <c r="X202" s="774">
        <v>280</v>
      </c>
      <c r="Y202" s="771">
        <v>242</v>
      </c>
      <c r="Z202" s="771">
        <v>36</v>
      </c>
      <c r="AA202" s="775">
        <v>1.48</v>
      </c>
      <c r="AB202" s="775">
        <v>0.92</v>
      </c>
      <c r="AC202" s="769">
        <v>8.4</v>
      </c>
      <c r="AD202" s="830" t="s">
        <v>35</v>
      </c>
      <c r="AE202" s="769" t="s">
        <v>35</v>
      </c>
      <c r="AF202" s="1034" t="s">
        <v>35</v>
      </c>
      <c r="AG202" s="768" t="s">
        <v>35</v>
      </c>
      <c r="AH202" s="768" t="s">
        <v>35</v>
      </c>
      <c r="AI202" s="884" t="s">
        <v>35</v>
      </c>
      <c r="AJ202" s="906" t="s">
        <v>35</v>
      </c>
      <c r="AK202" s="906" t="s">
        <v>35</v>
      </c>
    </row>
    <row r="203" spans="1:37" ht="13.5" customHeight="1" x14ac:dyDescent="0.15">
      <c r="A203" s="1786"/>
      <c r="B203" s="899">
        <v>44464</v>
      </c>
      <c r="C203" s="177" t="str">
        <f t="shared" si="28"/>
        <v>(土)</v>
      </c>
      <c r="D203" s="894" t="s">
        <v>522</v>
      </c>
      <c r="E203" s="894" t="s">
        <v>593</v>
      </c>
      <c r="F203" s="768">
        <v>2</v>
      </c>
      <c r="G203" s="1480">
        <v>0</v>
      </c>
      <c r="H203" s="769">
        <v>22</v>
      </c>
      <c r="I203" s="769">
        <v>24</v>
      </c>
      <c r="J203" s="854">
        <v>0.30555555555555552</v>
      </c>
      <c r="K203" s="768">
        <v>38.799999999999997</v>
      </c>
      <c r="L203" s="925">
        <v>43.9</v>
      </c>
      <c r="M203" s="1034">
        <v>8.99</v>
      </c>
      <c r="N203" s="776" t="s">
        <v>35</v>
      </c>
      <c r="O203" s="769">
        <v>25.9</v>
      </c>
      <c r="P203" s="774">
        <v>76</v>
      </c>
      <c r="Q203" s="769">
        <v>25.9</v>
      </c>
      <c r="R203" s="769">
        <v>25.3</v>
      </c>
      <c r="S203" s="774">
        <v>97</v>
      </c>
      <c r="T203" s="774">
        <v>66</v>
      </c>
      <c r="U203" s="774">
        <v>31</v>
      </c>
      <c r="V203" s="775" t="s">
        <v>35</v>
      </c>
      <c r="W203" s="1177" t="s">
        <v>35</v>
      </c>
      <c r="X203" s="774" t="s">
        <v>35</v>
      </c>
      <c r="Y203" s="768" t="s">
        <v>35</v>
      </c>
      <c r="Z203" s="771" t="s">
        <v>35</v>
      </c>
      <c r="AA203" s="775" t="s">
        <v>35</v>
      </c>
      <c r="AB203" s="775" t="s">
        <v>35</v>
      </c>
      <c r="AC203" s="769" t="s">
        <v>35</v>
      </c>
      <c r="AD203" s="830" t="s">
        <v>35</v>
      </c>
      <c r="AE203" s="769" t="s">
        <v>35</v>
      </c>
      <c r="AF203" s="1034" t="s">
        <v>35</v>
      </c>
      <c r="AG203" s="768" t="s">
        <v>35</v>
      </c>
      <c r="AH203" s="768" t="s">
        <v>35</v>
      </c>
      <c r="AI203" s="884" t="s">
        <v>35</v>
      </c>
      <c r="AJ203" s="906" t="s">
        <v>35</v>
      </c>
      <c r="AK203" s="906" t="s">
        <v>35</v>
      </c>
    </row>
    <row r="204" spans="1:37" ht="13.5" customHeight="1" x14ac:dyDescent="0.15">
      <c r="A204" s="1786"/>
      <c r="B204" s="899">
        <v>44465</v>
      </c>
      <c r="C204" s="177" t="str">
        <f t="shared" si="28"/>
        <v>(日)</v>
      </c>
      <c r="D204" s="894" t="s">
        <v>571</v>
      </c>
      <c r="E204" s="894" t="s">
        <v>593</v>
      </c>
      <c r="F204" s="768">
        <v>3</v>
      </c>
      <c r="G204" s="1480">
        <v>0.4</v>
      </c>
      <c r="H204" s="769">
        <v>21</v>
      </c>
      <c r="I204" s="769">
        <v>22</v>
      </c>
      <c r="J204" s="854">
        <v>0.30555555555555552</v>
      </c>
      <c r="K204" s="768">
        <v>31.9</v>
      </c>
      <c r="L204" s="925">
        <v>38.5</v>
      </c>
      <c r="M204" s="1034">
        <v>8.5</v>
      </c>
      <c r="N204" s="776" t="s">
        <v>35</v>
      </c>
      <c r="O204" s="769">
        <v>28.4</v>
      </c>
      <c r="P204" s="774">
        <v>80</v>
      </c>
      <c r="Q204" s="769">
        <v>26.3</v>
      </c>
      <c r="R204" s="769">
        <v>24</v>
      </c>
      <c r="S204" s="774">
        <v>103</v>
      </c>
      <c r="T204" s="774">
        <v>69</v>
      </c>
      <c r="U204" s="774">
        <v>34</v>
      </c>
      <c r="V204" s="775" t="s">
        <v>35</v>
      </c>
      <c r="W204" s="1177" t="s">
        <v>35</v>
      </c>
      <c r="X204" s="774" t="s">
        <v>35</v>
      </c>
      <c r="Y204" s="768" t="s">
        <v>35</v>
      </c>
      <c r="Z204" s="771" t="s">
        <v>35</v>
      </c>
      <c r="AA204" s="775" t="s">
        <v>35</v>
      </c>
      <c r="AB204" s="775" t="s">
        <v>35</v>
      </c>
      <c r="AC204" s="769" t="s">
        <v>35</v>
      </c>
      <c r="AD204" s="830" t="s">
        <v>35</v>
      </c>
      <c r="AE204" s="769" t="s">
        <v>35</v>
      </c>
      <c r="AF204" s="1034" t="s">
        <v>35</v>
      </c>
      <c r="AG204" s="768" t="s">
        <v>35</v>
      </c>
      <c r="AH204" s="768" t="s">
        <v>35</v>
      </c>
      <c r="AI204" s="884" t="s">
        <v>35</v>
      </c>
      <c r="AJ204" s="906" t="s">
        <v>35</v>
      </c>
      <c r="AK204" s="906" t="s">
        <v>35</v>
      </c>
    </row>
    <row r="205" spans="1:37" ht="13.5" customHeight="1" x14ac:dyDescent="0.15">
      <c r="A205" s="1786"/>
      <c r="B205" s="899">
        <v>44466</v>
      </c>
      <c r="C205" s="177" t="str">
        <f t="shared" si="28"/>
        <v>(月)</v>
      </c>
      <c r="D205" s="894" t="s">
        <v>522</v>
      </c>
      <c r="E205" s="894" t="s">
        <v>574</v>
      </c>
      <c r="F205" s="768">
        <v>4</v>
      </c>
      <c r="G205" s="1480">
        <v>0</v>
      </c>
      <c r="H205" s="769">
        <v>20</v>
      </c>
      <c r="I205" s="769">
        <v>22</v>
      </c>
      <c r="J205" s="854">
        <v>0.30555555555555602</v>
      </c>
      <c r="K205" s="768">
        <v>42.4</v>
      </c>
      <c r="L205" s="925">
        <v>37.200000000000003</v>
      </c>
      <c r="M205" s="1034">
        <v>8.98</v>
      </c>
      <c r="N205" s="776" t="s">
        <v>35</v>
      </c>
      <c r="O205" s="769">
        <v>24.5</v>
      </c>
      <c r="P205" s="774">
        <v>74</v>
      </c>
      <c r="Q205" s="769">
        <v>26.3</v>
      </c>
      <c r="R205" s="769">
        <v>25.3</v>
      </c>
      <c r="S205" s="774">
        <v>100</v>
      </c>
      <c r="T205" s="774">
        <v>66</v>
      </c>
      <c r="U205" s="774">
        <v>34</v>
      </c>
      <c r="V205" s="775" t="s">
        <v>35</v>
      </c>
      <c r="W205" s="1177" t="s">
        <v>35</v>
      </c>
      <c r="X205" s="774" t="s">
        <v>35</v>
      </c>
      <c r="Y205" s="768" t="s">
        <v>35</v>
      </c>
      <c r="Z205" s="771" t="s">
        <v>35</v>
      </c>
      <c r="AA205" s="775" t="s">
        <v>35</v>
      </c>
      <c r="AB205" s="775" t="s">
        <v>35</v>
      </c>
      <c r="AC205" s="769" t="s">
        <v>35</v>
      </c>
      <c r="AD205" s="830" t="s">
        <v>35</v>
      </c>
      <c r="AE205" s="769" t="s">
        <v>35</v>
      </c>
      <c r="AF205" s="1034" t="s">
        <v>35</v>
      </c>
      <c r="AG205" s="768" t="s">
        <v>35</v>
      </c>
      <c r="AH205" s="768" t="s">
        <v>35</v>
      </c>
      <c r="AI205" s="884" t="s">
        <v>35</v>
      </c>
      <c r="AJ205" s="906" t="s">
        <v>35</v>
      </c>
      <c r="AK205" s="906" t="s">
        <v>35</v>
      </c>
    </row>
    <row r="206" spans="1:37" ht="13.5" customHeight="1" x14ac:dyDescent="0.15">
      <c r="A206" s="1786"/>
      <c r="B206" s="899">
        <v>44467</v>
      </c>
      <c r="C206" s="177" t="str">
        <f t="shared" si="28"/>
        <v>(火)</v>
      </c>
      <c r="D206" s="894" t="s">
        <v>566</v>
      </c>
      <c r="E206" s="894" t="s">
        <v>574</v>
      </c>
      <c r="F206" s="768">
        <v>1</v>
      </c>
      <c r="G206" s="1480">
        <v>0</v>
      </c>
      <c r="H206" s="769">
        <v>21</v>
      </c>
      <c r="I206" s="769">
        <v>21.5</v>
      </c>
      <c r="J206" s="854">
        <v>0.30555555555555552</v>
      </c>
      <c r="K206" s="768">
        <v>38.6</v>
      </c>
      <c r="L206" s="925">
        <v>43.3</v>
      </c>
      <c r="M206" s="1034">
        <v>9.07</v>
      </c>
      <c r="N206" s="776" t="s">
        <v>35</v>
      </c>
      <c r="O206" s="769">
        <v>27.8</v>
      </c>
      <c r="P206" s="774">
        <v>80</v>
      </c>
      <c r="Q206" s="769">
        <v>27</v>
      </c>
      <c r="R206" s="769">
        <v>23.7</v>
      </c>
      <c r="S206" s="774">
        <v>100</v>
      </c>
      <c r="T206" s="774">
        <v>60</v>
      </c>
      <c r="U206" s="774">
        <v>40</v>
      </c>
      <c r="V206" s="775" t="s">
        <v>35</v>
      </c>
      <c r="W206" s="1177" t="s">
        <v>35</v>
      </c>
      <c r="X206" s="774" t="s">
        <v>35</v>
      </c>
      <c r="Y206" s="768" t="s">
        <v>35</v>
      </c>
      <c r="Z206" s="771" t="s">
        <v>35</v>
      </c>
      <c r="AA206" s="775" t="s">
        <v>35</v>
      </c>
      <c r="AB206" s="775" t="s">
        <v>35</v>
      </c>
      <c r="AC206" s="769" t="s">
        <v>35</v>
      </c>
      <c r="AD206" s="830" t="s">
        <v>35</v>
      </c>
      <c r="AE206" s="769" t="s">
        <v>35</v>
      </c>
      <c r="AF206" s="1034" t="s">
        <v>35</v>
      </c>
      <c r="AG206" s="768" t="s">
        <v>35</v>
      </c>
      <c r="AH206" s="768" t="s">
        <v>35</v>
      </c>
      <c r="AI206" s="884" t="s">
        <v>35</v>
      </c>
      <c r="AJ206" s="906" t="s">
        <v>35</v>
      </c>
      <c r="AK206" s="906" t="s">
        <v>35</v>
      </c>
    </row>
    <row r="207" spans="1:37" ht="13.5" customHeight="1" x14ac:dyDescent="0.15">
      <c r="A207" s="1786"/>
      <c r="B207" s="899">
        <v>44468</v>
      </c>
      <c r="C207" s="177" t="str">
        <f t="shared" si="28"/>
        <v>(水)</v>
      </c>
      <c r="D207" s="894" t="s">
        <v>522</v>
      </c>
      <c r="E207" s="894" t="s">
        <v>574</v>
      </c>
      <c r="F207" s="768">
        <v>2</v>
      </c>
      <c r="G207" s="1480">
        <v>0</v>
      </c>
      <c r="H207" s="769">
        <v>21</v>
      </c>
      <c r="I207" s="769">
        <v>21.5</v>
      </c>
      <c r="J207" s="854">
        <v>0.3125</v>
      </c>
      <c r="K207" s="768">
        <v>37.1</v>
      </c>
      <c r="L207" s="925">
        <v>42.2</v>
      </c>
      <c r="M207" s="1034">
        <v>9.27</v>
      </c>
      <c r="N207" s="776" t="s">
        <v>35</v>
      </c>
      <c r="O207" s="769">
        <v>23.5</v>
      </c>
      <c r="P207" s="774">
        <v>89</v>
      </c>
      <c r="Q207" s="769">
        <v>30.2</v>
      </c>
      <c r="R207" s="769">
        <v>24.6</v>
      </c>
      <c r="S207" s="774">
        <v>112</v>
      </c>
      <c r="T207" s="774">
        <v>72</v>
      </c>
      <c r="U207" s="774">
        <v>40</v>
      </c>
      <c r="V207" s="775" t="s">
        <v>35</v>
      </c>
      <c r="W207" s="1177" t="s">
        <v>35</v>
      </c>
      <c r="X207" s="774" t="s">
        <v>35</v>
      </c>
      <c r="Y207" s="768" t="s">
        <v>35</v>
      </c>
      <c r="Z207" s="771" t="s">
        <v>35</v>
      </c>
      <c r="AA207" s="775" t="s">
        <v>35</v>
      </c>
      <c r="AB207" s="775" t="s">
        <v>35</v>
      </c>
      <c r="AC207" s="769" t="s">
        <v>35</v>
      </c>
      <c r="AD207" s="830" t="s">
        <v>35</v>
      </c>
      <c r="AE207" s="769" t="s">
        <v>35</v>
      </c>
      <c r="AF207" s="1034" t="s">
        <v>35</v>
      </c>
      <c r="AG207" s="768" t="s">
        <v>35</v>
      </c>
      <c r="AH207" s="768" t="s">
        <v>35</v>
      </c>
      <c r="AI207" s="884" t="s">
        <v>35</v>
      </c>
      <c r="AJ207" s="906" t="s">
        <v>35</v>
      </c>
      <c r="AK207" s="906" t="s">
        <v>35</v>
      </c>
    </row>
    <row r="208" spans="1:37" ht="13.5" customHeight="1" x14ac:dyDescent="0.15">
      <c r="A208" s="1786"/>
      <c r="B208" s="899">
        <v>44469</v>
      </c>
      <c r="C208" s="902" t="str">
        <f t="shared" si="28"/>
        <v>(木)</v>
      </c>
      <c r="D208" s="898" t="s">
        <v>577</v>
      </c>
      <c r="E208" s="898" t="s">
        <v>584</v>
      </c>
      <c r="F208" s="779">
        <v>0</v>
      </c>
      <c r="G208" s="1481">
        <v>2</v>
      </c>
      <c r="H208" s="780">
        <v>20</v>
      </c>
      <c r="I208" s="780">
        <v>22</v>
      </c>
      <c r="J208" s="860">
        <v>0.31944444444444448</v>
      </c>
      <c r="K208" s="779">
        <v>38.6</v>
      </c>
      <c r="L208" s="929">
        <v>43.5</v>
      </c>
      <c r="M208" s="1035">
        <v>9.39</v>
      </c>
      <c r="N208" s="787" t="s">
        <v>35</v>
      </c>
      <c r="O208" s="780">
        <v>27.1</v>
      </c>
      <c r="P208" s="785">
        <v>80</v>
      </c>
      <c r="Q208" s="780">
        <v>30.9</v>
      </c>
      <c r="R208" s="780">
        <v>26.1</v>
      </c>
      <c r="S208" s="785">
        <v>100</v>
      </c>
      <c r="T208" s="785">
        <v>64</v>
      </c>
      <c r="U208" s="785">
        <v>36</v>
      </c>
      <c r="V208" s="786" t="s">
        <v>35</v>
      </c>
      <c r="W208" s="1178" t="s">
        <v>35</v>
      </c>
      <c r="X208" s="785" t="s">
        <v>35</v>
      </c>
      <c r="Y208" s="779" t="s">
        <v>35</v>
      </c>
      <c r="Z208" s="782" t="s">
        <v>35</v>
      </c>
      <c r="AA208" s="786" t="s">
        <v>35</v>
      </c>
      <c r="AB208" s="786" t="s">
        <v>35</v>
      </c>
      <c r="AC208" s="780" t="s">
        <v>35</v>
      </c>
      <c r="AD208" s="831" t="s">
        <v>35</v>
      </c>
      <c r="AE208" s="780" t="s">
        <v>35</v>
      </c>
      <c r="AF208" s="1035" t="s">
        <v>35</v>
      </c>
      <c r="AG208" s="779" t="s">
        <v>35</v>
      </c>
      <c r="AH208" s="779" t="s">
        <v>35</v>
      </c>
      <c r="AI208" s="887" t="s">
        <v>35</v>
      </c>
      <c r="AJ208" s="907" t="s">
        <v>35</v>
      </c>
      <c r="AK208" s="907" t="s">
        <v>35</v>
      </c>
    </row>
    <row r="209" spans="1:37" s="426" customFormat="1" ht="13.5" customHeight="1" x14ac:dyDescent="0.15">
      <c r="A209" s="1786"/>
      <c r="B209" s="1783" t="s">
        <v>388</v>
      </c>
      <c r="C209" s="1783"/>
      <c r="D209" s="862"/>
      <c r="E209" s="863"/>
      <c r="F209" s="864">
        <f>MAX(F179:F208)</f>
        <v>6</v>
      </c>
      <c r="G209" s="1478">
        <f>MAX(G179:G208)</f>
        <v>28.2</v>
      </c>
      <c r="H209" s="864">
        <f>MAX(H179:H208)</f>
        <v>28</v>
      </c>
      <c r="I209" s="865">
        <f>MAX(I179:I208)</f>
        <v>25.5</v>
      </c>
      <c r="J209" s="866"/>
      <c r="K209" s="864">
        <f>MAX(K179:K208)</f>
        <v>42.4</v>
      </c>
      <c r="L209" s="867">
        <f>MAX(L179:L208)</f>
        <v>45</v>
      </c>
      <c r="M209" s="865">
        <f>MAX(M179:M208)</f>
        <v>9.39</v>
      </c>
      <c r="N209" s="872"/>
      <c r="O209" s="864">
        <f t="shared" ref="O209:V209" si="29">MAX(O179:O208)</f>
        <v>33.1</v>
      </c>
      <c r="P209" s="867">
        <f t="shared" si="29"/>
        <v>94</v>
      </c>
      <c r="Q209" s="864">
        <f t="shared" si="29"/>
        <v>30.9</v>
      </c>
      <c r="R209" s="864">
        <f t="shared" si="29"/>
        <v>26.1</v>
      </c>
      <c r="S209" s="867">
        <f t="shared" si="29"/>
        <v>121</v>
      </c>
      <c r="T209" s="867">
        <f t="shared" si="29"/>
        <v>83</v>
      </c>
      <c r="U209" s="867">
        <f t="shared" si="29"/>
        <v>47</v>
      </c>
      <c r="V209" s="903">
        <f t="shared" si="29"/>
        <v>0.61</v>
      </c>
      <c r="W209" s="1179">
        <f>MAX(W179:W208)</f>
        <v>0</v>
      </c>
      <c r="X209" s="869">
        <f t="shared" ref="X209:AK209" si="30">MAX(X179:X208)</f>
        <v>280</v>
      </c>
      <c r="Y209" s="869">
        <f t="shared" si="30"/>
        <v>242</v>
      </c>
      <c r="Z209" s="1115">
        <f t="shared" si="30"/>
        <v>36</v>
      </c>
      <c r="AA209" s="864">
        <f t="shared" si="30"/>
        <v>1.48</v>
      </c>
      <c r="AB209" s="903">
        <f t="shared" si="30"/>
        <v>0.92</v>
      </c>
      <c r="AC209" s="870">
        <f t="shared" si="30"/>
        <v>8.4</v>
      </c>
      <c r="AD209" s="871">
        <f t="shared" si="30"/>
        <v>0</v>
      </c>
      <c r="AE209" s="1122">
        <f t="shared" si="30"/>
        <v>28</v>
      </c>
      <c r="AF209" s="865">
        <f t="shared" si="30"/>
        <v>20</v>
      </c>
      <c r="AG209" s="865">
        <f t="shared" si="30"/>
        <v>7.9</v>
      </c>
      <c r="AH209" s="865">
        <f t="shared" si="30"/>
        <v>4.5999999999999996</v>
      </c>
      <c r="AI209" s="864">
        <f t="shared" si="30"/>
        <v>9.8000000000000007</v>
      </c>
      <c r="AJ209" s="873">
        <f t="shared" si="30"/>
        <v>2.6</v>
      </c>
      <c r="AK209" s="873">
        <f t="shared" si="30"/>
        <v>0.12</v>
      </c>
    </row>
    <row r="210" spans="1:37" s="426" customFormat="1" ht="13.5" customHeight="1" x14ac:dyDescent="0.15">
      <c r="A210" s="1786"/>
      <c r="B210" s="1783" t="s">
        <v>389</v>
      </c>
      <c r="C210" s="1783"/>
      <c r="D210" s="862"/>
      <c r="E210" s="863"/>
      <c r="F210" s="878"/>
      <c r="G210" s="1483"/>
      <c r="H210" s="864">
        <f>MIN(H179:H208)</f>
        <v>18</v>
      </c>
      <c r="I210" s="865">
        <f>MIN(I179:I208)</f>
        <v>21</v>
      </c>
      <c r="J210" s="866"/>
      <c r="K210" s="864">
        <f>MIN(K179:K208)</f>
        <v>18.600000000000001</v>
      </c>
      <c r="L210" s="867">
        <f>MIN(L179:L208)</f>
        <v>26.1</v>
      </c>
      <c r="M210" s="865">
        <f>MIN(M179:M208)</f>
        <v>7.58</v>
      </c>
      <c r="N210" s="872"/>
      <c r="O210" s="864">
        <f t="shared" ref="O210:U210" si="31">MIN(O179:O208)</f>
        <v>21.9</v>
      </c>
      <c r="P210" s="867">
        <f t="shared" si="31"/>
        <v>68</v>
      </c>
      <c r="Q210" s="864">
        <f t="shared" si="31"/>
        <v>21.3</v>
      </c>
      <c r="R210" s="864">
        <f t="shared" si="31"/>
        <v>13.9</v>
      </c>
      <c r="S210" s="867">
        <f t="shared" si="31"/>
        <v>88</v>
      </c>
      <c r="T210" s="867">
        <f t="shared" si="31"/>
        <v>60</v>
      </c>
      <c r="U210" s="867">
        <f t="shared" si="31"/>
        <v>28</v>
      </c>
      <c r="V210" s="903">
        <f>MIN(V179:V208)</f>
        <v>0.61</v>
      </c>
      <c r="W210" s="1179">
        <f>MIN(W179:W208)</f>
        <v>0</v>
      </c>
      <c r="X210" s="869">
        <f t="shared" ref="X210:AK210" si="32">MIN(X179:X208)</f>
        <v>280</v>
      </c>
      <c r="Y210" s="869">
        <f t="shared" si="32"/>
        <v>242</v>
      </c>
      <c r="Z210" s="1115">
        <f t="shared" si="32"/>
        <v>36</v>
      </c>
      <c r="AA210" s="864">
        <f t="shared" si="32"/>
        <v>1.48</v>
      </c>
      <c r="AB210" s="903">
        <f t="shared" si="32"/>
        <v>0.92</v>
      </c>
      <c r="AC210" s="870">
        <f t="shared" si="32"/>
        <v>8.4</v>
      </c>
      <c r="AD210" s="874">
        <f t="shared" si="32"/>
        <v>0</v>
      </c>
      <c r="AE210" s="1122">
        <f t="shared" si="32"/>
        <v>28</v>
      </c>
      <c r="AF210" s="865">
        <f t="shared" si="32"/>
        <v>20</v>
      </c>
      <c r="AG210" s="865">
        <f t="shared" si="32"/>
        <v>7.9</v>
      </c>
      <c r="AH210" s="865">
        <f t="shared" si="32"/>
        <v>4.5999999999999996</v>
      </c>
      <c r="AI210" s="864">
        <f t="shared" si="32"/>
        <v>9.8000000000000007</v>
      </c>
      <c r="AJ210" s="873">
        <f t="shared" si="32"/>
        <v>2.6</v>
      </c>
      <c r="AK210" s="873">
        <f t="shared" si="32"/>
        <v>0.12</v>
      </c>
    </row>
    <row r="211" spans="1:37" s="426" customFormat="1" ht="13.5" customHeight="1" x14ac:dyDescent="0.15">
      <c r="A211" s="1786"/>
      <c r="B211" s="1783" t="s">
        <v>390</v>
      </c>
      <c r="C211" s="1783"/>
      <c r="D211" s="862"/>
      <c r="E211" s="863"/>
      <c r="F211" s="866"/>
      <c r="G211" s="1483"/>
      <c r="H211" s="864">
        <f>IF(COUNT(H179:H208)=0,0,AVERAGE(H179:H208))</f>
        <v>21.666666666666668</v>
      </c>
      <c r="I211" s="865">
        <f>IF(COUNT(I179:I208)=0,0,AVERAGE(I179:I208))</f>
        <v>22.666666666666668</v>
      </c>
      <c r="J211" s="866"/>
      <c r="K211" s="864">
        <f>IF(COUNT(K179:K208)=0,0,AVERAGE(K179:K208))</f>
        <v>29.38</v>
      </c>
      <c r="L211" s="867">
        <f>IF(COUNT(L179:L208)=0,0,AVERAGE(L179:L208))</f>
        <v>38.010000000000005</v>
      </c>
      <c r="M211" s="865">
        <f>IF(COUNT(M179:M208)=0,0,AVERAGE(M179:M208))</f>
        <v>8.4666666666666668</v>
      </c>
      <c r="N211" s="866"/>
      <c r="O211" s="864">
        <f t="shared" ref="O211:U211" si="33">IF(COUNT(O179:O208)=0,0,AVERAGE(O179:O208))</f>
        <v>27.403333333333329</v>
      </c>
      <c r="P211" s="867">
        <f t="shared" si="33"/>
        <v>83.8</v>
      </c>
      <c r="Q211" s="864">
        <f t="shared" si="33"/>
        <v>25.493333333333336</v>
      </c>
      <c r="R211" s="864">
        <f t="shared" si="33"/>
        <v>21.216666666666665</v>
      </c>
      <c r="S211" s="867">
        <f t="shared" si="33"/>
        <v>105.73333333333333</v>
      </c>
      <c r="T211" s="867">
        <f t="shared" si="33"/>
        <v>69.7</v>
      </c>
      <c r="U211" s="867">
        <f t="shared" si="33"/>
        <v>36.033333333333331</v>
      </c>
      <c r="V211" s="1113"/>
      <c r="W211" s="1180"/>
      <c r="X211" s="869">
        <f t="shared" ref="X211:AJ211" si="34">IF(COUNT(X179:X208)=0,0,AVERAGE(X179:X208))</f>
        <v>280</v>
      </c>
      <c r="Y211" s="869">
        <f t="shared" si="34"/>
        <v>242</v>
      </c>
      <c r="Z211" s="1115">
        <f t="shared" si="34"/>
        <v>36</v>
      </c>
      <c r="AA211" s="864">
        <f t="shared" si="34"/>
        <v>1.48</v>
      </c>
      <c r="AB211" s="903">
        <f t="shared" si="34"/>
        <v>0.92</v>
      </c>
      <c r="AC211" s="870">
        <f t="shared" si="34"/>
        <v>8.4</v>
      </c>
      <c r="AD211" s="874">
        <f t="shared" si="34"/>
        <v>0</v>
      </c>
      <c r="AE211" s="1122">
        <f t="shared" si="34"/>
        <v>28</v>
      </c>
      <c r="AF211" s="865">
        <f t="shared" si="34"/>
        <v>20</v>
      </c>
      <c r="AG211" s="865">
        <f t="shared" si="34"/>
        <v>7.9</v>
      </c>
      <c r="AH211" s="865">
        <f t="shared" si="34"/>
        <v>4.5999999999999996</v>
      </c>
      <c r="AI211" s="864">
        <f t="shared" si="34"/>
        <v>9.8000000000000007</v>
      </c>
      <c r="AJ211" s="873">
        <f t="shared" si="34"/>
        <v>2.6</v>
      </c>
      <c r="AK211" s="875"/>
    </row>
    <row r="212" spans="1:37" s="426" customFormat="1" ht="13.5" customHeight="1" x14ac:dyDescent="0.15">
      <c r="A212" s="1786"/>
      <c r="B212" s="1784" t="s">
        <v>391</v>
      </c>
      <c r="C212" s="1784"/>
      <c r="D212" s="876"/>
      <c r="E212" s="876"/>
      <c r="F212" s="877"/>
      <c r="G212" s="1478">
        <f>SUM(G179:G208)</f>
        <v>72.7</v>
      </c>
      <c r="H212" s="878"/>
      <c r="I212" s="878"/>
      <c r="J212" s="878"/>
      <c r="K212" s="878"/>
      <c r="L212" s="1112"/>
      <c r="M212" s="866"/>
      <c r="N212" s="878"/>
      <c r="O212" s="878"/>
      <c r="P212" s="878"/>
      <c r="Q212" s="878"/>
      <c r="R212" s="878"/>
      <c r="S212" s="878"/>
      <c r="T212" s="878"/>
      <c r="U212" s="878"/>
      <c r="V212" s="1113"/>
      <c r="W212" s="1180"/>
      <c r="X212" s="878"/>
      <c r="Y212" s="878"/>
      <c r="Z212" s="1116"/>
      <c r="AA212" s="878"/>
      <c r="AB212" s="878"/>
      <c r="AC212" s="879"/>
      <c r="AD212" s="880"/>
      <c r="AE212" s="1123"/>
      <c r="AF212" s="866"/>
      <c r="AG212" s="878"/>
      <c r="AH212" s="878"/>
      <c r="AI212" s="878"/>
      <c r="AJ212" s="875"/>
      <c r="AK212" s="875"/>
    </row>
    <row r="213" spans="1:37" ht="13.5" customHeight="1" x14ac:dyDescent="0.15">
      <c r="A213" s="1785" t="s">
        <v>345</v>
      </c>
      <c r="B213" s="899">
        <v>44470</v>
      </c>
      <c r="C213" s="900" t="str">
        <f>IF(B213="","",IF(WEEKDAY(B213)=1,"(日)",IF(WEEKDAY(B213)=2,"(月)",IF(WEEKDAY(B213)=3,"(火)",IF(WEEKDAY(B213)=4,"(水)",IF(WEEKDAY(B213)=5,"(木)",IF(WEEKDAY(B213)=6,"(金)","(土)")))))))</f>
        <v>(金)</v>
      </c>
      <c r="D213" s="892" t="s">
        <v>579</v>
      </c>
      <c r="E213" s="892" t="s">
        <v>570</v>
      </c>
      <c r="F213" s="759">
        <v>3</v>
      </c>
      <c r="G213" s="1479">
        <v>71.8</v>
      </c>
      <c r="H213" s="760">
        <v>20</v>
      </c>
      <c r="I213" s="760">
        <v>21.5</v>
      </c>
      <c r="J213" s="850">
        <v>0.3125</v>
      </c>
      <c r="K213" s="759">
        <v>46.5</v>
      </c>
      <c r="L213" s="920">
        <v>64.3</v>
      </c>
      <c r="M213" s="1033">
        <v>9.0299999999999994</v>
      </c>
      <c r="N213" s="767" t="s">
        <v>35</v>
      </c>
      <c r="O213" s="851">
        <v>28.6</v>
      </c>
      <c r="P213" s="733">
        <v>67</v>
      </c>
      <c r="Q213" s="734">
        <v>28.4</v>
      </c>
      <c r="R213" s="734">
        <v>30.5</v>
      </c>
      <c r="S213" s="733">
        <v>106</v>
      </c>
      <c r="T213" s="733">
        <v>68</v>
      </c>
      <c r="U213" s="733">
        <v>38</v>
      </c>
      <c r="V213" s="766" t="s">
        <v>35</v>
      </c>
      <c r="W213" s="1181" t="s">
        <v>35</v>
      </c>
      <c r="X213" s="765" t="s">
        <v>35</v>
      </c>
      <c r="Y213" s="759" t="s">
        <v>35</v>
      </c>
      <c r="Z213" s="762" t="s">
        <v>35</v>
      </c>
      <c r="AA213" s="766" t="s">
        <v>35</v>
      </c>
      <c r="AB213" s="766" t="s">
        <v>35</v>
      </c>
      <c r="AC213" s="760" t="s">
        <v>35</v>
      </c>
      <c r="AD213" s="829" t="s">
        <v>35</v>
      </c>
      <c r="AE213" s="760" t="s">
        <v>35</v>
      </c>
      <c r="AF213" s="1033" t="s">
        <v>35</v>
      </c>
      <c r="AG213" s="759" t="s">
        <v>35</v>
      </c>
      <c r="AH213" s="759" t="s">
        <v>35</v>
      </c>
      <c r="AI213" s="883" t="s">
        <v>35</v>
      </c>
      <c r="AJ213" s="922" t="s">
        <v>35</v>
      </c>
      <c r="AK213" s="922" t="s">
        <v>35</v>
      </c>
    </row>
    <row r="214" spans="1:37" ht="13.5" customHeight="1" x14ac:dyDescent="0.15">
      <c r="A214" s="1785"/>
      <c r="B214" s="899">
        <v>44471</v>
      </c>
      <c r="C214" s="177" t="str">
        <f t="shared" ref="C214:C243" si="35">IF(B214="","",IF(WEEKDAY(B214)=1,"(日)",IF(WEEKDAY(B214)=2,"(月)",IF(WEEKDAY(B214)=3,"(火)",IF(WEEKDAY(B214)=4,"(水)",IF(WEEKDAY(B214)=5,"(木)",IF(WEEKDAY(B214)=6,"(金)","(土)")))))))</f>
        <v>(土)</v>
      </c>
      <c r="D214" s="894" t="s">
        <v>576</v>
      </c>
      <c r="E214" s="894" t="s">
        <v>575</v>
      </c>
      <c r="F214" s="768">
        <v>1</v>
      </c>
      <c r="G214" s="1480">
        <v>5.4</v>
      </c>
      <c r="H214" s="769">
        <v>24</v>
      </c>
      <c r="I214" s="769">
        <v>22.5</v>
      </c>
      <c r="J214" s="854">
        <v>0.31944444444444448</v>
      </c>
      <c r="K214" s="768">
        <v>33.6</v>
      </c>
      <c r="L214" s="925">
        <v>42.9</v>
      </c>
      <c r="M214" s="1034">
        <v>7.97</v>
      </c>
      <c r="N214" s="776" t="s">
        <v>35</v>
      </c>
      <c r="O214" s="769">
        <v>20.5</v>
      </c>
      <c r="P214" s="735">
        <v>60</v>
      </c>
      <c r="Q214" s="736">
        <v>22.7</v>
      </c>
      <c r="R214" s="736">
        <v>15.2</v>
      </c>
      <c r="S214" s="735">
        <v>79</v>
      </c>
      <c r="T214" s="735">
        <v>50</v>
      </c>
      <c r="U214" s="735">
        <v>29</v>
      </c>
      <c r="V214" s="775" t="s">
        <v>35</v>
      </c>
      <c r="W214" s="1177" t="s">
        <v>35</v>
      </c>
      <c r="X214" s="774" t="s">
        <v>35</v>
      </c>
      <c r="Y214" s="768" t="s">
        <v>35</v>
      </c>
      <c r="Z214" s="771" t="s">
        <v>35</v>
      </c>
      <c r="AA214" s="775" t="s">
        <v>35</v>
      </c>
      <c r="AB214" s="775" t="s">
        <v>35</v>
      </c>
      <c r="AC214" s="769" t="s">
        <v>35</v>
      </c>
      <c r="AD214" s="830" t="s">
        <v>35</v>
      </c>
      <c r="AE214" s="769" t="s">
        <v>35</v>
      </c>
      <c r="AF214" s="1034" t="s">
        <v>35</v>
      </c>
      <c r="AG214" s="768" t="s">
        <v>35</v>
      </c>
      <c r="AH214" s="768" t="s">
        <v>35</v>
      </c>
      <c r="AI214" s="884" t="s">
        <v>35</v>
      </c>
      <c r="AJ214" s="906" t="s">
        <v>35</v>
      </c>
      <c r="AK214" s="906" t="s">
        <v>35</v>
      </c>
    </row>
    <row r="215" spans="1:37" ht="13.5" customHeight="1" x14ac:dyDescent="0.15">
      <c r="A215" s="1785"/>
      <c r="B215" s="899">
        <v>44472</v>
      </c>
      <c r="C215" s="177" t="str">
        <f t="shared" si="35"/>
        <v>(日)</v>
      </c>
      <c r="D215" s="894" t="s">
        <v>566</v>
      </c>
      <c r="E215" s="894" t="s">
        <v>574</v>
      </c>
      <c r="F215" s="768">
        <v>1</v>
      </c>
      <c r="G215" s="1480">
        <v>0</v>
      </c>
      <c r="H215" s="769">
        <v>21</v>
      </c>
      <c r="I215" s="769">
        <v>21.5</v>
      </c>
      <c r="J215" s="854">
        <v>0.30555555555555552</v>
      </c>
      <c r="K215" s="768">
        <v>24.3</v>
      </c>
      <c r="L215" s="925">
        <v>35.200000000000003</v>
      </c>
      <c r="M215" s="1034">
        <v>7.51</v>
      </c>
      <c r="N215" s="767" t="s">
        <v>35</v>
      </c>
      <c r="O215" s="769">
        <v>18.7</v>
      </c>
      <c r="P215" s="735">
        <v>58</v>
      </c>
      <c r="Q215" s="736">
        <v>18.8</v>
      </c>
      <c r="R215" s="736">
        <v>17.7</v>
      </c>
      <c r="S215" s="735">
        <v>69</v>
      </c>
      <c r="T215" s="735">
        <v>45</v>
      </c>
      <c r="U215" s="735">
        <v>24</v>
      </c>
      <c r="V215" s="775" t="s">
        <v>35</v>
      </c>
      <c r="W215" s="1177" t="s">
        <v>35</v>
      </c>
      <c r="X215" s="774" t="s">
        <v>35</v>
      </c>
      <c r="Y215" s="768" t="s">
        <v>35</v>
      </c>
      <c r="Z215" s="771" t="s">
        <v>35</v>
      </c>
      <c r="AA215" s="775" t="s">
        <v>35</v>
      </c>
      <c r="AB215" s="775" t="s">
        <v>35</v>
      </c>
      <c r="AC215" s="769" t="s">
        <v>35</v>
      </c>
      <c r="AD215" s="830" t="s">
        <v>35</v>
      </c>
      <c r="AE215" s="769" t="s">
        <v>35</v>
      </c>
      <c r="AF215" s="1034" t="s">
        <v>35</v>
      </c>
      <c r="AG215" s="768" t="s">
        <v>35</v>
      </c>
      <c r="AH215" s="768" t="s">
        <v>35</v>
      </c>
      <c r="AI215" s="884" t="s">
        <v>35</v>
      </c>
      <c r="AJ215" s="906" t="s">
        <v>35</v>
      </c>
      <c r="AK215" s="906" t="s">
        <v>35</v>
      </c>
    </row>
    <row r="216" spans="1:37" ht="13.5" customHeight="1" x14ac:dyDescent="0.15">
      <c r="A216" s="1785"/>
      <c r="B216" s="899">
        <v>44473</v>
      </c>
      <c r="C216" s="177" t="str">
        <f t="shared" si="35"/>
        <v>(月)</v>
      </c>
      <c r="D216" s="894" t="s">
        <v>566</v>
      </c>
      <c r="E216" s="894" t="s">
        <v>574</v>
      </c>
      <c r="F216" s="768">
        <v>1</v>
      </c>
      <c r="G216" s="1480">
        <v>0</v>
      </c>
      <c r="H216" s="895">
        <v>20</v>
      </c>
      <c r="I216" s="769">
        <v>21.5</v>
      </c>
      <c r="J216" s="854">
        <v>0.2986111111111111</v>
      </c>
      <c r="K216" s="768">
        <v>22.6</v>
      </c>
      <c r="L216" s="925">
        <v>35</v>
      </c>
      <c r="M216" s="1034">
        <v>7.77</v>
      </c>
      <c r="N216" s="776" t="s">
        <v>35</v>
      </c>
      <c r="O216" s="769">
        <v>17.5</v>
      </c>
      <c r="P216" s="735">
        <v>56</v>
      </c>
      <c r="Q216" s="736">
        <v>20.6</v>
      </c>
      <c r="R216" s="736">
        <v>18.600000000000001</v>
      </c>
      <c r="S216" s="735">
        <v>70</v>
      </c>
      <c r="T216" s="735">
        <v>47</v>
      </c>
      <c r="U216" s="735">
        <v>23</v>
      </c>
      <c r="V216" s="775" t="s">
        <v>35</v>
      </c>
      <c r="W216" s="1177" t="s">
        <v>35</v>
      </c>
      <c r="X216" s="774" t="s">
        <v>35</v>
      </c>
      <c r="Y216" s="768" t="s">
        <v>35</v>
      </c>
      <c r="Z216" s="771" t="s">
        <v>35</v>
      </c>
      <c r="AA216" s="775" t="s">
        <v>35</v>
      </c>
      <c r="AB216" s="775" t="s">
        <v>35</v>
      </c>
      <c r="AC216" s="769" t="s">
        <v>35</v>
      </c>
      <c r="AD216" s="830" t="s">
        <v>35</v>
      </c>
      <c r="AE216" s="769" t="s">
        <v>35</v>
      </c>
      <c r="AF216" s="1034" t="s">
        <v>35</v>
      </c>
      <c r="AG216" s="768" t="s">
        <v>35</v>
      </c>
      <c r="AH216" s="768" t="s">
        <v>35</v>
      </c>
      <c r="AI216" s="884" t="s">
        <v>35</v>
      </c>
      <c r="AJ216" s="906" t="s">
        <v>35</v>
      </c>
      <c r="AK216" s="906" t="s">
        <v>35</v>
      </c>
    </row>
    <row r="217" spans="1:37" ht="13.5" customHeight="1" x14ac:dyDescent="0.15">
      <c r="A217" s="1785"/>
      <c r="B217" s="899">
        <v>44474</v>
      </c>
      <c r="C217" s="177" t="str">
        <f t="shared" si="35"/>
        <v>(火)</v>
      </c>
      <c r="D217" s="894" t="s">
        <v>566</v>
      </c>
      <c r="E217" s="894" t="s">
        <v>574</v>
      </c>
      <c r="F217" s="768">
        <v>1</v>
      </c>
      <c r="G217" s="1480">
        <v>0</v>
      </c>
      <c r="H217" s="769">
        <v>22</v>
      </c>
      <c r="I217" s="769">
        <v>23</v>
      </c>
      <c r="J217" s="854">
        <v>0.30555555555555552</v>
      </c>
      <c r="K217" s="768">
        <v>25.5</v>
      </c>
      <c r="L217" s="925">
        <v>37.9</v>
      </c>
      <c r="M217" s="1034">
        <v>8.33</v>
      </c>
      <c r="N217" s="776" t="s">
        <v>35</v>
      </c>
      <c r="O217" s="769">
        <v>18.2</v>
      </c>
      <c r="P217" s="735">
        <v>62</v>
      </c>
      <c r="Q217" s="736">
        <v>16.7</v>
      </c>
      <c r="R217" s="736">
        <v>20.9</v>
      </c>
      <c r="S217" s="735">
        <v>72</v>
      </c>
      <c r="T217" s="735">
        <v>46</v>
      </c>
      <c r="U217" s="735">
        <v>26</v>
      </c>
      <c r="V217" s="775" t="s">
        <v>35</v>
      </c>
      <c r="W217" s="1177" t="s">
        <v>35</v>
      </c>
      <c r="X217" s="774" t="s">
        <v>35</v>
      </c>
      <c r="Y217" s="768" t="s">
        <v>35</v>
      </c>
      <c r="Z217" s="771" t="s">
        <v>35</v>
      </c>
      <c r="AA217" s="775" t="s">
        <v>35</v>
      </c>
      <c r="AB217" s="775" t="s">
        <v>35</v>
      </c>
      <c r="AC217" s="769" t="s">
        <v>35</v>
      </c>
      <c r="AD217" s="830" t="s">
        <v>35</v>
      </c>
      <c r="AE217" s="769" t="s">
        <v>35</v>
      </c>
      <c r="AF217" s="1034" t="s">
        <v>35</v>
      </c>
      <c r="AG217" s="768" t="s">
        <v>35</v>
      </c>
      <c r="AH217" s="768" t="s">
        <v>35</v>
      </c>
      <c r="AI217" s="884" t="s">
        <v>35</v>
      </c>
      <c r="AJ217" s="906" t="s">
        <v>35</v>
      </c>
      <c r="AK217" s="906" t="s">
        <v>35</v>
      </c>
    </row>
    <row r="218" spans="1:37" ht="13.5" customHeight="1" x14ac:dyDescent="0.15">
      <c r="A218" s="1785"/>
      <c r="B218" s="899">
        <v>44475</v>
      </c>
      <c r="C218" s="177" t="str">
        <f t="shared" si="35"/>
        <v>(水)</v>
      </c>
      <c r="D218" s="894" t="s">
        <v>566</v>
      </c>
      <c r="E218" s="894" t="s">
        <v>570</v>
      </c>
      <c r="F218" s="768">
        <v>1</v>
      </c>
      <c r="G218" s="1480">
        <v>0</v>
      </c>
      <c r="H218" s="769">
        <v>22</v>
      </c>
      <c r="I218" s="769">
        <v>22.5</v>
      </c>
      <c r="J218" s="854">
        <v>0.30555555555555552</v>
      </c>
      <c r="K218" s="768">
        <v>30.2</v>
      </c>
      <c r="L218" s="925">
        <v>37</v>
      </c>
      <c r="M218" s="1034">
        <v>8.3699999999999992</v>
      </c>
      <c r="N218" s="776" t="s">
        <v>35</v>
      </c>
      <c r="O218" s="769">
        <v>17.5</v>
      </c>
      <c r="P218" s="735">
        <v>66</v>
      </c>
      <c r="Q218" s="736">
        <v>16.3</v>
      </c>
      <c r="R218" s="736">
        <v>20.2</v>
      </c>
      <c r="S218" s="735">
        <v>80</v>
      </c>
      <c r="T218" s="735">
        <v>52</v>
      </c>
      <c r="U218" s="735">
        <v>28</v>
      </c>
      <c r="V218" s="775" t="s">
        <v>35</v>
      </c>
      <c r="W218" s="1177" t="s">
        <v>35</v>
      </c>
      <c r="X218" s="774" t="s">
        <v>35</v>
      </c>
      <c r="Y218" s="768" t="s">
        <v>35</v>
      </c>
      <c r="Z218" s="771" t="s">
        <v>35</v>
      </c>
      <c r="AA218" s="775" t="s">
        <v>35</v>
      </c>
      <c r="AB218" s="775" t="s">
        <v>35</v>
      </c>
      <c r="AC218" s="769" t="s">
        <v>35</v>
      </c>
      <c r="AD218" s="830" t="s">
        <v>35</v>
      </c>
      <c r="AE218" s="769" t="s">
        <v>35</v>
      </c>
      <c r="AF218" s="1034" t="s">
        <v>35</v>
      </c>
      <c r="AG218" s="768" t="s">
        <v>35</v>
      </c>
      <c r="AH218" s="768" t="s">
        <v>35</v>
      </c>
      <c r="AI218" s="884" t="s">
        <v>35</v>
      </c>
      <c r="AJ218" s="906" t="s">
        <v>35</v>
      </c>
      <c r="AK218" s="906" t="s">
        <v>35</v>
      </c>
    </row>
    <row r="219" spans="1:37" ht="13.5" customHeight="1" x14ac:dyDescent="0.15">
      <c r="A219" s="1785"/>
      <c r="B219" s="899">
        <v>44476</v>
      </c>
      <c r="C219" s="177" t="str">
        <f t="shared" si="35"/>
        <v>(木)</v>
      </c>
      <c r="D219" s="894" t="s">
        <v>522</v>
      </c>
      <c r="E219" s="894" t="s">
        <v>574</v>
      </c>
      <c r="F219" s="768">
        <v>3</v>
      </c>
      <c r="G219" s="1480">
        <v>0</v>
      </c>
      <c r="H219" s="769">
        <v>19</v>
      </c>
      <c r="I219" s="769">
        <v>22</v>
      </c>
      <c r="J219" s="854">
        <v>0.30555555555555552</v>
      </c>
      <c r="K219" s="759">
        <v>25.6</v>
      </c>
      <c r="L219" s="925">
        <v>33.1</v>
      </c>
      <c r="M219" s="1034">
        <v>7.95</v>
      </c>
      <c r="N219" s="776" t="s">
        <v>35</v>
      </c>
      <c r="O219" s="769">
        <v>26.5</v>
      </c>
      <c r="P219" s="735">
        <v>84</v>
      </c>
      <c r="Q219" s="736">
        <v>23.4</v>
      </c>
      <c r="R219" s="736">
        <v>18.600000000000001</v>
      </c>
      <c r="S219" s="735">
        <v>100</v>
      </c>
      <c r="T219" s="735">
        <v>65</v>
      </c>
      <c r="U219" s="735">
        <v>35</v>
      </c>
      <c r="V219" s="775" t="s">
        <v>35</v>
      </c>
      <c r="W219" s="1177" t="s">
        <v>35</v>
      </c>
      <c r="X219" s="774" t="s">
        <v>35</v>
      </c>
      <c r="Y219" s="768" t="s">
        <v>35</v>
      </c>
      <c r="Z219" s="771" t="s">
        <v>35</v>
      </c>
      <c r="AA219" s="775" t="s">
        <v>35</v>
      </c>
      <c r="AB219" s="775" t="s">
        <v>35</v>
      </c>
      <c r="AC219" s="769" t="s">
        <v>35</v>
      </c>
      <c r="AD219" s="830" t="s">
        <v>35</v>
      </c>
      <c r="AE219" s="769" t="s">
        <v>35</v>
      </c>
      <c r="AF219" s="1034" t="s">
        <v>35</v>
      </c>
      <c r="AG219" s="768" t="s">
        <v>35</v>
      </c>
      <c r="AH219" s="768" t="s">
        <v>35</v>
      </c>
      <c r="AI219" s="884" t="s">
        <v>35</v>
      </c>
      <c r="AJ219" s="906" t="s">
        <v>35</v>
      </c>
      <c r="AK219" s="906" t="s">
        <v>35</v>
      </c>
    </row>
    <row r="220" spans="1:37" ht="13.5" customHeight="1" x14ac:dyDescent="0.15">
      <c r="A220" s="1785"/>
      <c r="B220" s="899">
        <v>44477</v>
      </c>
      <c r="C220" s="177" t="str">
        <f>IF(B220="","",IF(WEEKDAY(B220)=1,"(日)",IF(WEEKDAY(B220)=2,"(月)",IF(WEEKDAY(B220)=3,"(火)",IF(WEEKDAY(B220)=4,"(水)",IF(WEEKDAY(B220)=5,"(木)",IF(WEEKDAY(B220)=6,"(金)","(土)")))))))</f>
        <v>(金)</v>
      </c>
      <c r="D220" s="894" t="s">
        <v>580</v>
      </c>
      <c r="E220" s="894" t="s">
        <v>591</v>
      </c>
      <c r="F220" s="768">
        <v>1</v>
      </c>
      <c r="G220" s="1480">
        <v>0.1</v>
      </c>
      <c r="H220" s="769">
        <v>20</v>
      </c>
      <c r="I220" s="769">
        <v>23</v>
      </c>
      <c r="J220" s="854">
        <v>0.3125</v>
      </c>
      <c r="K220" s="768">
        <v>26.1</v>
      </c>
      <c r="L220" s="925">
        <v>33.5</v>
      </c>
      <c r="M220" s="1034">
        <v>8.64</v>
      </c>
      <c r="N220" s="776" t="s">
        <v>35</v>
      </c>
      <c r="O220" s="769">
        <v>20.2</v>
      </c>
      <c r="P220" s="735">
        <v>68</v>
      </c>
      <c r="Q220" s="736">
        <v>19.899999999999999</v>
      </c>
      <c r="R220" s="736">
        <v>19.899999999999999</v>
      </c>
      <c r="S220" s="735">
        <v>86</v>
      </c>
      <c r="T220" s="735">
        <v>56</v>
      </c>
      <c r="U220" s="735">
        <v>30</v>
      </c>
      <c r="V220" s="775" t="s">
        <v>35</v>
      </c>
      <c r="W220" s="1177" t="s">
        <v>35</v>
      </c>
      <c r="X220" s="774" t="s">
        <v>35</v>
      </c>
      <c r="Y220" s="768" t="s">
        <v>35</v>
      </c>
      <c r="Z220" s="771" t="s">
        <v>35</v>
      </c>
      <c r="AA220" s="775" t="s">
        <v>35</v>
      </c>
      <c r="AB220" s="775" t="s">
        <v>35</v>
      </c>
      <c r="AC220" s="769" t="s">
        <v>35</v>
      </c>
      <c r="AD220" s="830" t="s">
        <v>35</v>
      </c>
      <c r="AE220" s="769" t="s">
        <v>35</v>
      </c>
      <c r="AF220" s="1034" t="s">
        <v>35</v>
      </c>
      <c r="AG220" s="768" t="s">
        <v>35</v>
      </c>
      <c r="AH220" s="768" t="s">
        <v>35</v>
      </c>
      <c r="AI220" s="884" t="s">
        <v>35</v>
      </c>
      <c r="AJ220" s="906" t="s">
        <v>35</v>
      </c>
      <c r="AK220" s="906" t="s">
        <v>35</v>
      </c>
    </row>
    <row r="221" spans="1:37" ht="13.5" customHeight="1" x14ac:dyDescent="0.15">
      <c r="A221" s="1785"/>
      <c r="B221" s="899">
        <v>44478</v>
      </c>
      <c r="C221" s="177" t="str">
        <f t="shared" si="35"/>
        <v>(土)</v>
      </c>
      <c r="D221" s="894" t="s">
        <v>628</v>
      </c>
      <c r="E221" s="894" t="s">
        <v>593</v>
      </c>
      <c r="F221" s="768">
        <v>4</v>
      </c>
      <c r="G221" s="1480">
        <v>0</v>
      </c>
      <c r="H221" s="769">
        <v>22</v>
      </c>
      <c r="I221" s="769">
        <v>22.5</v>
      </c>
      <c r="J221" s="854">
        <v>0.3125</v>
      </c>
      <c r="K221" s="768">
        <v>23</v>
      </c>
      <c r="L221" s="925">
        <v>32.6</v>
      </c>
      <c r="M221" s="1034">
        <v>8.68</v>
      </c>
      <c r="N221" s="776" t="s">
        <v>35</v>
      </c>
      <c r="O221" s="769">
        <v>24.6</v>
      </c>
      <c r="P221" s="735">
        <v>70</v>
      </c>
      <c r="Q221" s="736">
        <v>22.4</v>
      </c>
      <c r="R221" s="736">
        <v>21.2</v>
      </c>
      <c r="S221" s="735">
        <v>90</v>
      </c>
      <c r="T221" s="735">
        <v>60</v>
      </c>
      <c r="U221" s="735">
        <v>30</v>
      </c>
      <c r="V221" s="775" t="s">
        <v>35</v>
      </c>
      <c r="W221" s="1177" t="s">
        <v>35</v>
      </c>
      <c r="X221" s="774" t="s">
        <v>35</v>
      </c>
      <c r="Y221" s="768" t="s">
        <v>35</v>
      </c>
      <c r="Z221" s="771" t="s">
        <v>35</v>
      </c>
      <c r="AA221" s="775" t="s">
        <v>35</v>
      </c>
      <c r="AB221" s="775" t="s">
        <v>35</v>
      </c>
      <c r="AC221" s="769" t="s">
        <v>35</v>
      </c>
      <c r="AD221" s="830" t="s">
        <v>35</v>
      </c>
      <c r="AE221" s="769" t="s">
        <v>35</v>
      </c>
      <c r="AF221" s="1034" t="s">
        <v>35</v>
      </c>
      <c r="AG221" s="768" t="s">
        <v>35</v>
      </c>
      <c r="AH221" s="768" t="s">
        <v>35</v>
      </c>
      <c r="AI221" s="884" t="s">
        <v>35</v>
      </c>
      <c r="AJ221" s="906" t="s">
        <v>35</v>
      </c>
      <c r="AK221" s="906" t="s">
        <v>35</v>
      </c>
    </row>
    <row r="222" spans="1:37" ht="13.5" customHeight="1" x14ac:dyDescent="0.15">
      <c r="A222" s="1785"/>
      <c r="B222" s="899">
        <v>44479</v>
      </c>
      <c r="C222" s="177" t="str">
        <f t="shared" si="35"/>
        <v>(日)</v>
      </c>
      <c r="D222" s="894" t="s">
        <v>582</v>
      </c>
      <c r="E222" s="894" t="s">
        <v>574</v>
      </c>
      <c r="F222" s="768">
        <v>2</v>
      </c>
      <c r="G222" s="1480">
        <v>0.1</v>
      </c>
      <c r="H222" s="769">
        <v>20</v>
      </c>
      <c r="I222" s="769">
        <v>22</v>
      </c>
      <c r="J222" s="854">
        <v>0.27777777777777779</v>
      </c>
      <c r="K222" s="768">
        <v>31.8</v>
      </c>
      <c r="L222" s="925">
        <v>39.700000000000003</v>
      </c>
      <c r="M222" s="1034">
        <v>8.23</v>
      </c>
      <c r="N222" s="776" t="s">
        <v>35</v>
      </c>
      <c r="O222" s="769">
        <v>27</v>
      </c>
      <c r="P222" s="735">
        <v>80</v>
      </c>
      <c r="Q222" s="736">
        <v>22.7</v>
      </c>
      <c r="R222" s="736">
        <v>23.2</v>
      </c>
      <c r="S222" s="735">
        <v>96</v>
      </c>
      <c r="T222" s="735">
        <v>65</v>
      </c>
      <c r="U222" s="735">
        <v>31</v>
      </c>
      <c r="V222" s="775" t="s">
        <v>35</v>
      </c>
      <c r="W222" s="1177" t="s">
        <v>35</v>
      </c>
      <c r="X222" s="774" t="s">
        <v>35</v>
      </c>
      <c r="Y222" s="768" t="s">
        <v>35</v>
      </c>
      <c r="Z222" s="771" t="s">
        <v>35</v>
      </c>
      <c r="AA222" s="775" t="s">
        <v>35</v>
      </c>
      <c r="AB222" s="775" t="s">
        <v>35</v>
      </c>
      <c r="AC222" s="769" t="s">
        <v>35</v>
      </c>
      <c r="AD222" s="830" t="s">
        <v>35</v>
      </c>
      <c r="AE222" s="769" t="s">
        <v>35</v>
      </c>
      <c r="AF222" s="1034" t="s">
        <v>35</v>
      </c>
      <c r="AG222" s="768" t="s">
        <v>35</v>
      </c>
      <c r="AH222" s="768" t="s">
        <v>35</v>
      </c>
      <c r="AI222" s="884" t="s">
        <v>35</v>
      </c>
      <c r="AJ222" s="906" t="s">
        <v>35</v>
      </c>
      <c r="AK222" s="906" t="s">
        <v>35</v>
      </c>
    </row>
    <row r="223" spans="1:37" ht="13.5" customHeight="1" x14ac:dyDescent="0.15">
      <c r="A223" s="1785"/>
      <c r="B223" s="899">
        <v>44480</v>
      </c>
      <c r="C223" s="177" t="str">
        <f t="shared" si="35"/>
        <v>(月)</v>
      </c>
      <c r="D223" s="894" t="s">
        <v>566</v>
      </c>
      <c r="E223" s="894" t="s">
        <v>572</v>
      </c>
      <c r="F223" s="768">
        <v>3</v>
      </c>
      <c r="G223" s="1480">
        <v>0</v>
      </c>
      <c r="H223" s="769">
        <v>24</v>
      </c>
      <c r="I223" s="769">
        <v>23</v>
      </c>
      <c r="J223" s="854">
        <v>0.2986111111111111</v>
      </c>
      <c r="K223" s="768">
        <v>29.6</v>
      </c>
      <c r="L223" s="925">
        <v>40.799999999999997</v>
      </c>
      <c r="M223" s="1034">
        <v>8.85</v>
      </c>
      <c r="N223" s="767" t="s">
        <v>35</v>
      </c>
      <c r="O223" s="769">
        <v>20.9</v>
      </c>
      <c r="P223" s="735">
        <v>75</v>
      </c>
      <c r="Q223" s="736">
        <v>23.4</v>
      </c>
      <c r="R223" s="736">
        <v>22.1</v>
      </c>
      <c r="S223" s="735">
        <v>97</v>
      </c>
      <c r="T223" s="735">
        <v>62</v>
      </c>
      <c r="U223" s="735">
        <v>35</v>
      </c>
      <c r="V223" s="775" t="s">
        <v>35</v>
      </c>
      <c r="W223" s="1177" t="s">
        <v>35</v>
      </c>
      <c r="X223" s="774" t="s">
        <v>35</v>
      </c>
      <c r="Y223" s="768" t="s">
        <v>35</v>
      </c>
      <c r="Z223" s="771" t="s">
        <v>35</v>
      </c>
      <c r="AA223" s="775" t="s">
        <v>35</v>
      </c>
      <c r="AB223" s="775" t="s">
        <v>35</v>
      </c>
      <c r="AC223" s="769" t="s">
        <v>35</v>
      </c>
      <c r="AD223" s="830" t="s">
        <v>35</v>
      </c>
      <c r="AE223" s="769" t="s">
        <v>35</v>
      </c>
      <c r="AF223" s="1034" t="s">
        <v>35</v>
      </c>
      <c r="AG223" s="768" t="s">
        <v>35</v>
      </c>
      <c r="AH223" s="768" t="s">
        <v>35</v>
      </c>
      <c r="AI223" s="884" t="s">
        <v>35</v>
      </c>
      <c r="AJ223" s="906" t="s">
        <v>35</v>
      </c>
      <c r="AK223" s="906" t="s">
        <v>35</v>
      </c>
    </row>
    <row r="224" spans="1:37" ht="13.5" customHeight="1" x14ac:dyDescent="0.15">
      <c r="A224" s="1785"/>
      <c r="B224" s="899">
        <v>44481</v>
      </c>
      <c r="C224" s="177" t="str">
        <f t="shared" si="35"/>
        <v>(火)</v>
      </c>
      <c r="D224" s="894" t="s">
        <v>522</v>
      </c>
      <c r="E224" s="894" t="s">
        <v>593</v>
      </c>
      <c r="F224" s="768">
        <v>5</v>
      </c>
      <c r="G224" s="1480">
        <v>0</v>
      </c>
      <c r="H224" s="769">
        <v>19</v>
      </c>
      <c r="I224" s="769">
        <v>22</v>
      </c>
      <c r="J224" s="854">
        <v>0.2986111111111111</v>
      </c>
      <c r="K224" s="768">
        <v>34.9</v>
      </c>
      <c r="L224" s="925">
        <v>42.6</v>
      </c>
      <c r="M224" s="1034">
        <v>8.67</v>
      </c>
      <c r="N224" s="776" t="s">
        <v>35</v>
      </c>
      <c r="O224" s="769">
        <v>22.8</v>
      </c>
      <c r="P224" s="735">
        <v>90</v>
      </c>
      <c r="Q224" s="736">
        <v>24.9</v>
      </c>
      <c r="R224" s="736">
        <v>24.5</v>
      </c>
      <c r="S224" s="735">
        <v>106</v>
      </c>
      <c r="T224" s="735">
        <v>68</v>
      </c>
      <c r="U224" s="735">
        <v>38</v>
      </c>
      <c r="V224" s="775" t="s">
        <v>35</v>
      </c>
      <c r="W224" s="1177" t="s">
        <v>35</v>
      </c>
      <c r="X224" s="774" t="s">
        <v>35</v>
      </c>
      <c r="Y224" s="768" t="s">
        <v>35</v>
      </c>
      <c r="Z224" s="771" t="s">
        <v>35</v>
      </c>
      <c r="AA224" s="775" t="s">
        <v>35</v>
      </c>
      <c r="AB224" s="775" t="s">
        <v>35</v>
      </c>
      <c r="AC224" s="769" t="s">
        <v>35</v>
      </c>
      <c r="AD224" s="830" t="s">
        <v>35</v>
      </c>
      <c r="AE224" s="769" t="s">
        <v>35</v>
      </c>
      <c r="AF224" s="1034" t="s">
        <v>35</v>
      </c>
      <c r="AG224" s="768" t="s">
        <v>35</v>
      </c>
      <c r="AH224" s="768" t="s">
        <v>35</v>
      </c>
      <c r="AI224" s="884" t="s">
        <v>35</v>
      </c>
      <c r="AJ224" s="906" t="s">
        <v>35</v>
      </c>
      <c r="AK224" s="906" t="s">
        <v>35</v>
      </c>
    </row>
    <row r="225" spans="1:37" ht="13.5" customHeight="1" x14ac:dyDescent="0.15">
      <c r="A225" s="1785"/>
      <c r="B225" s="899">
        <v>44482</v>
      </c>
      <c r="C225" s="177" t="str">
        <f t="shared" si="35"/>
        <v>(水)</v>
      </c>
      <c r="D225" s="894" t="s">
        <v>579</v>
      </c>
      <c r="E225" s="894" t="s">
        <v>570</v>
      </c>
      <c r="F225" s="768">
        <v>3</v>
      </c>
      <c r="G225" s="1480">
        <v>9.4</v>
      </c>
      <c r="H225" s="769">
        <v>17</v>
      </c>
      <c r="I225" s="769">
        <v>19.5</v>
      </c>
      <c r="J225" s="854">
        <v>0.3125</v>
      </c>
      <c r="K225" s="768">
        <v>41.5</v>
      </c>
      <c r="L225" s="925">
        <v>48.8</v>
      </c>
      <c r="M225" s="1034">
        <v>8.24</v>
      </c>
      <c r="N225" s="776" t="s">
        <v>35</v>
      </c>
      <c r="O225" s="769">
        <v>28.4</v>
      </c>
      <c r="P225" s="735">
        <v>84</v>
      </c>
      <c r="Q225" s="736">
        <v>24.5</v>
      </c>
      <c r="R225" s="736">
        <v>24.3</v>
      </c>
      <c r="S225" s="735">
        <v>105</v>
      </c>
      <c r="T225" s="735">
        <v>68</v>
      </c>
      <c r="U225" s="735">
        <v>37</v>
      </c>
      <c r="V225" s="775" t="s">
        <v>35</v>
      </c>
      <c r="W225" s="1177" t="s">
        <v>35</v>
      </c>
      <c r="X225" s="774" t="s">
        <v>35</v>
      </c>
      <c r="Y225" s="768" t="s">
        <v>35</v>
      </c>
      <c r="Z225" s="771" t="s">
        <v>35</v>
      </c>
      <c r="AA225" s="775" t="s">
        <v>35</v>
      </c>
      <c r="AB225" s="775" t="s">
        <v>35</v>
      </c>
      <c r="AC225" s="769" t="s">
        <v>35</v>
      </c>
      <c r="AD225" s="830">
        <v>0.17</v>
      </c>
      <c r="AE225" s="769">
        <v>23</v>
      </c>
      <c r="AF225" s="1034">
        <v>15</v>
      </c>
      <c r="AG225" s="768">
        <v>9.8000000000000007</v>
      </c>
      <c r="AH225" s="768">
        <v>4.7</v>
      </c>
      <c r="AI225" s="884">
        <v>7.7</v>
      </c>
      <c r="AJ225" s="906">
        <v>2.8</v>
      </c>
      <c r="AK225" s="906">
        <v>0.19</v>
      </c>
    </row>
    <row r="226" spans="1:37" ht="13.5" customHeight="1" x14ac:dyDescent="0.15">
      <c r="A226" s="1785"/>
      <c r="B226" s="899">
        <v>44483</v>
      </c>
      <c r="C226" s="177" t="str">
        <f t="shared" si="35"/>
        <v>(木)</v>
      </c>
      <c r="D226" s="894" t="s">
        <v>580</v>
      </c>
      <c r="E226" s="894" t="s">
        <v>574</v>
      </c>
      <c r="F226" s="768">
        <v>1</v>
      </c>
      <c r="G226" s="1480">
        <v>0.8</v>
      </c>
      <c r="H226" s="769">
        <v>17</v>
      </c>
      <c r="I226" s="769">
        <v>19</v>
      </c>
      <c r="J226" s="854">
        <v>0.30555555555555552</v>
      </c>
      <c r="K226" s="768">
        <v>21.6</v>
      </c>
      <c r="L226" s="925">
        <v>29.5</v>
      </c>
      <c r="M226" s="1034">
        <v>7.95</v>
      </c>
      <c r="N226" s="767" t="s">
        <v>35</v>
      </c>
      <c r="O226" s="769">
        <v>25.3</v>
      </c>
      <c r="P226" s="735">
        <v>84</v>
      </c>
      <c r="Q226" s="736">
        <v>27.7</v>
      </c>
      <c r="R226" s="736">
        <v>14.9</v>
      </c>
      <c r="S226" s="735">
        <v>112</v>
      </c>
      <c r="T226" s="735">
        <v>76</v>
      </c>
      <c r="U226" s="735">
        <v>36</v>
      </c>
      <c r="V226" s="775" t="s">
        <v>35</v>
      </c>
      <c r="W226" s="1177" t="s">
        <v>35</v>
      </c>
      <c r="X226" s="774" t="s">
        <v>35</v>
      </c>
      <c r="Y226" s="768" t="s">
        <v>35</v>
      </c>
      <c r="Z226" s="771" t="s">
        <v>35</v>
      </c>
      <c r="AA226" s="775" t="s">
        <v>35</v>
      </c>
      <c r="AB226" s="775" t="s">
        <v>35</v>
      </c>
      <c r="AC226" s="769" t="s">
        <v>35</v>
      </c>
      <c r="AD226" s="830" t="s">
        <v>35</v>
      </c>
      <c r="AE226" s="769" t="s">
        <v>35</v>
      </c>
      <c r="AF226" s="1034" t="s">
        <v>35</v>
      </c>
      <c r="AG226" s="768" t="s">
        <v>35</v>
      </c>
      <c r="AH226" s="768" t="s">
        <v>35</v>
      </c>
      <c r="AI226" s="884" t="s">
        <v>35</v>
      </c>
      <c r="AJ226" s="906" t="s">
        <v>35</v>
      </c>
      <c r="AK226" s="906" t="s">
        <v>35</v>
      </c>
    </row>
    <row r="227" spans="1:37" ht="13.5" customHeight="1" x14ac:dyDescent="0.15">
      <c r="A227" s="1785"/>
      <c r="B227" s="899">
        <v>44484</v>
      </c>
      <c r="C227" s="177" t="str">
        <f t="shared" si="35"/>
        <v>(金)</v>
      </c>
      <c r="D227" s="894" t="s">
        <v>566</v>
      </c>
      <c r="E227" s="894" t="s">
        <v>584</v>
      </c>
      <c r="F227" s="768">
        <v>1</v>
      </c>
      <c r="G227" s="1480">
        <v>0</v>
      </c>
      <c r="H227" s="769">
        <v>16</v>
      </c>
      <c r="I227" s="769">
        <v>20</v>
      </c>
      <c r="J227" s="854">
        <v>0.30555555555555552</v>
      </c>
      <c r="K227" s="768">
        <v>26.3</v>
      </c>
      <c r="L227" s="925">
        <v>32.200000000000003</v>
      </c>
      <c r="M227" s="1034">
        <v>8.92</v>
      </c>
      <c r="N227" s="776" t="s">
        <v>35</v>
      </c>
      <c r="O227" s="769">
        <v>23.2</v>
      </c>
      <c r="P227" s="735">
        <v>80</v>
      </c>
      <c r="Q227" s="736">
        <v>26.6</v>
      </c>
      <c r="R227" s="736">
        <v>19.600000000000001</v>
      </c>
      <c r="S227" s="735">
        <v>104</v>
      </c>
      <c r="T227" s="735">
        <v>68</v>
      </c>
      <c r="U227" s="735">
        <v>36</v>
      </c>
      <c r="V227" s="775" t="s">
        <v>35</v>
      </c>
      <c r="W227" s="1177" t="s">
        <v>35</v>
      </c>
      <c r="X227" s="774" t="s">
        <v>35</v>
      </c>
      <c r="Y227" s="768" t="s">
        <v>35</v>
      </c>
      <c r="Z227" s="771" t="s">
        <v>35</v>
      </c>
      <c r="AA227" s="775" t="s">
        <v>35</v>
      </c>
      <c r="AB227" s="775" t="s">
        <v>35</v>
      </c>
      <c r="AC227" s="769" t="s">
        <v>35</v>
      </c>
      <c r="AD227" s="830" t="s">
        <v>35</v>
      </c>
      <c r="AE227" s="769" t="s">
        <v>35</v>
      </c>
      <c r="AF227" s="1034" t="s">
        <v>35</v>
      </c>
      <c r="AG227" s="768" t="s">
        <v>35</v>
      </c>
      <c r="AH227" s="768" t="s">
        <v>35</v>
      </c>
      <c r="AI227" s="884" t="s">
        <v>35</v>
      </c>
      <c r="AJ227" s="906" t="s">
        <v>35</v>
      </c>
      <c r="AK227" s="906" t="s">
        <v>35</v>
      </c>
    </row>
    <row r="228" spans="1:37" ht="13.5" customHeight="1" x14ac:dyDescent="0.15">
      <c r="A228" s="1785"/>
      <c r="B228" s="899">
        <v>44485</v>
      </c>
      <c r="C228" s="177" t="str">
        <f t="shared" si="35"/>
        <v>(土)</v>
      </c>
      <c r="D228" s="894" t="s">
        <v>594</v>
      </c>
      <c r="E228" s="894" t="s">
        <v>570</v>
      </c>
      <c r="F228" s="768">
        <v>1</v>
      </c>
      <c r="G228" s="1480">
        <v>0.3</v>
      </c>
      <c r="H228" s="769">
        <v>19</v>
      </c>
      <c r="I228" s="769">
        <v>21</v>
      </c>
      <c r="J228" s="854">
        <v>0.3125</v>
      </c>
      <c r="K228" s="768">
        <v>27.1</v>
      </c>
      <c r="L228" s="925">
        <v>34.1</v>
      </c>
      <c r="M228" s="1034">
        <v>8.9</v>
      </c>
      <c r="N228" s="767" t="s">
        <v>35</v>
      </c>
      <c r="O228" s="769">
        <v>28.9</v>
      </c>
      <c r="P228" s="735">
        <v>88</v>
      </c>
      <c r="Q228" s="736">
        <v>27</v>
      </c>
      <c r="R228" s="736">
        <v>19.600000000000001</v>
      </c>
      <c r="S228" s="735">
        <v>104</v>
      </c>
      <c r="T228" s="735">
        <v>62</v>
      </c>
      <c r="U228" s="735">
        <v>42</v>
      </c>
      <c r="V228" s="775" t="s">
        <v>35</v>
      </c>
      <c r="W228" s="1177" t="s">
        <v>35</v>
      </c>
      <c r="X228" s="774" t="s">
        <v>35</v>
      </c>
      <c r="Y228" s="768" t="s">
        <v>35</v>
      </c>
      <c r="Z228" s="771" t="s">
        <v>35</v>
      </c>
      <c r="AA228" s="775" t="s">
        <v>35</v>
      </c>
      <c r="AB228" s="775" t="s">
        <v>35</v>
      </c>
      <c r="AC228" s="769" t="s">
        <v>35</v>
      </c>
      <c r="AD228" s="830" t="s">
        <v>35</v>
      </c>
      <c r="AE228" s="769" t="s">
        <v>35</v>
      </c>
      <c r="AF228" s="1034" t="s">
        <v>35</v>
      </c>
      <c r="AG228" s="768" t="s">
        <v>35</v>
      </c>
      <c r="AH228" s="768" t="s">
        <v>35</v>
      </c>
      <c r="AI228" s="884" t="s">
        <v>35</v>
      </c>
      <c r="AJ228" s="906" t="s">
        <v>35</v>
      </c>
      <c r="AK228" s="906" t="s">
        <v>35</v>
      </c>
    </row>
    <row r="229" spans="1:37" ht="13.5" customHeight="1" x14ac:dyDescent="0.15">
      <c r="A229" s="1785"/>
      <c r="B229" s="899">
        <v>44486</v>
      </c>
      <c r="C229" s="177" t="str">
        <f t="shared" si="35"/>
        <v>(日)</v>
      </c>
      <c r="D229" s="894" t="s">
        <v>573</v>
      </c>
      <c r="E229" s="894" t="s">
        <v>581</v>
      </c>
      <c r="F229" s="768">
        <v>3</v>
      </c>
      <c r="G229" s="1480">
        <v>23.1</v>
      </c>
      <c r="H229" s="769">
        <v>17</v>
      </c>
      <c r="I229" s="769">
        <v>20</v>
      </c>
      <c r="J229" s="854">
        <v>0.30555555555555552</v>
      </c>
      <c r="K229" s="768">
        <v>24.3</v>
      </c>
      <c r="L229" s="925">
        <v>30.9</v>
      </c>
      <c r="M229" s="1034">
        <v>8.33</v>
      </c>
      <c r="N229" s="776" t="s">
        <v>35</v>
      </c>
      <c r="O229" s="769">
        <v>30.7</v>
      </c>
      <c r="P229" s="735">
        <v>84</v>
      </c>
      <c r="Q229" s="736">
        <v>23.4</v>
      </c>
      <c r="R229" s="736">
        <v>19.3</v>
      </c>
      <c r="S229" s="735">
        <v>114</v>
      </c>
      <c r="T229" s="735">
        <v>74</v>
      </c>
      <c r="U229" s="735">
        <v>40</v>
      </c>
      <c r="V229" s="775" t="s">
        <v>35</v>
      </c>
      <c r="W229" s="1177" t="s">
        <v>35</v>
      </c>
      <c r="X229" s="774" t="s">
        <v>35</v>
      </c>
      <c r="Y229" s="768" t="s">
        <v>35</v>
      </c>
      <c r="Z229" s="771" t="s">
        <v>35</v>
      </c>
      <c r="AA229" s="775" t="s">
        <v>35</v>
      </c>
      <c r="AB229" s="775" t="s">
        <v>35</v>
      </c>
      <c r="AC229" s="769" t="s">
        <v>35</v>
      </c>
      <c r="AD229" s="830" t="s">
        <v>35</v>
      </c>
      <c r="AE229" s="769" t="s">
        <v>35</v>
      </c>
      <c r="AF229" s="1034" t="s">
        <v>35</v>
      </c>
      <c r="AG229" s="768" t="s">
        <v>35</v>
      </c>
      <c r="AH229" s="768" t="s">
        <v>35</v>
      </c>
      <c r="AI229" s="884" t="s">
        <v>35</v>
      </c>
      <c r="AJ229" s="906" t="s">
        <v>35</v>
      </c>
      <c r="AK229" s="906" t="s">
        <v>35</v>
      </c>
    </row>
    <row r="230" spans="1:37" ht="13.5" customHeight="1" x14ac:dyDescent="0.15">
      <c r="A230" s="1785"/>
      <c r="B230" s="899">
        <v>44487</v>
      </c>
      <c r="C230" s="177" t="str">
        <f t="shared" si="35"/>
        <v>(月)</v>
      </c>
      <c r="D230" s="894" t="s">
        <v>566</v>
      </c>
      <c r="E230" s="894" t="s">
        <v>581</v>
      </c>
      <c r="F230" s="768">
        <v>2</v>
      </c>
      <c r="G230" s="1480">
        <v>0</v>
      </c>
      <c r="H230" s="769">
        <v>11</v>
      </c>
      <c r="I230" s="769">
        <v>17</v>
      </c>
      <c r="J230" s="854">
        <v>0.3125</v>
      </c>
      <c r="K230" s="768">
        <v>28.9</v>
      </c>
      <c r="L230" s="925">
        <v>37.9</v>
      </c>
      <c r="M230" s="1034">
        <v>8.24</v>
      </c>
      <c r="N230" s="767" t="s">
        <v>35</v>
      </c>
      <c r="O230" s="769">
        <v>23.1</v>
      </c>
      <c r="P230" s="735">
        <v>84</v>
      </c>
      <c r="Q230" s="736">
        <v>24.9</v>
      </c>
      <c r="R230" s="736">
        <v>19</v>
      </c>
      <c r="S230" s="735">
        <v>109</v>
      </c>
      <c r="T230" s="735">
        <v>67</v>
      </c>
      <c r="U230" s="735">
        <v>42</v>
      </c>
      <c r="V230" s="775" t="s">
        <v>35</v>
      </c>
      <c r="W230" s="1177" t="s">
        <v>35</v>
      </c>
      <c r="X230" s="774" t="s">
        <v>35</v>
      </c>
      <c r="Y230" s="768" t="s">
        <v>35</v>
      </c>
      <c r="Z230" s="771" t="s">
        <v>35</v>
      </c>
      <c r="AA230" s="775" t="s">
        <v>35</v>
      </c>
      <c r="AB230" s="775" t="s">
        <v>35</v>
      </c>
      <c r="AC230" s="769" t="s">
        <v>35</v>
      </c>
      <c r="AD230" s="830" t="s">
        <v>35</v>
      </c>
      <c r="AE230" s="769" t="s">
        <v>35</v>
      </c>
      <c r="AF230" s="1034" t="s">
        <v>35</v>
      </c>
      <c r="AG230" s="768" t="s">
        <v>35</v>
      </c>
      <c r="AH230" s="768" t="s">
        <v>35</v>
      </c>
      <c r="AI230" s="884" t="s">
        <v>35</v>
      </c>
      <c r="AJ230" s="906" t="s">
        <v>35</v>
      </c>
      <c r="AK230" s="906" t="s">
        <v>35</v>
      </c>
    </row>
    <row r="231" spans="1:37" ht="13.5" customHeight="1" x14ac:dyDescent="0.15">
      <c r="A231" s="1785"/>
      <c r="B231" s="899">
        <v>44488</v>
      </c>
      <c r="C231" s="177" t="str">
        <f t="shared" si="35"/>
        <v>(火)</v>
      </c>
      <c r="D231" s="894" t="s">
        <v>573</v>
      </c>
      <c r="E231" s="894" t="s">
        <v>581</v>
      </c>
      <c r="F231" s="768">
        <v>2</v>
      </c>
      <c r="G231" s="1480">
        <v>1.2</v>
      </c>
      <c r="H231" s="769">
        <v>12</v>
      </c>
      <c r="I231" s="769">
        <v>16</v>
      </c>
      <c r="J231" s="854">
        <v>0.3125</v>
      </c>
      <c r="K231" s="768">
        <v>26.7</v>
      </c>
      <c r="L231" s="925">
        <v>35.799999999999997</v>
      </c>
      <c r="M231" s="1034">
        <v>8</v>
      </c>
      <c r="N231" s="776" t="s">
        <v>35</v>
      </c>
      <c r="O231" s="769">
        <v>25.3</v>
      </c>
      <c r="P231" s="735">
        <v>76</v>
      </c>
      <c r="Q231" s="736">
        <v>23.4</v>
      </c>
      <c r="R231" s="736">
        <v>19.3</v>
      </c>
      <c r="S231" s="735">
        <v>102</v>
      </c>
      <c r="T231" s="735">
        <v>63</v>
      </c>
      <c r="U231" s="735">
        <v>39</v>
      </c>
      <c r="V231" s="775" t="s">
        <v>35</v>
      </c>
      <c r="W231" s="1177" t="s">
        <v>35</v>
      </c>
      <c r="X231" s="774" t="s">
        <v>35</v>
      </c>
      <c r="Y231" s="768" t="s">
        <v>35</v>
      </c>
      <c r="Z231" s="771" t="s">
        <v>35</v>
      </c>
      <c r="AA231" s="775" t="s">
        <v>35</v>
      </c>
      <c r="AB231" s="775" t="s">
        <v>35</v>
      </c>
      <c r="AC231" s="769" t="s">
        <v>35</v>
      </c>
      <c r="AD231" s="830" t="s">
        <v>35</v>
      </c>
      <c r="AE231" s="769" t="s">
        <v>35</v>
      </c>
      <c r="AF231" s="1034" t="s">
        <v>35</v>
      </c>
      <c r="AG231" s="768" t="s">
        <v>35</v>
      </c>
      <c r="AH231" s="768" t="s">
        <v>35</v>
      </c>
      <c r="AI231" s="884" t="s">
        <v>35</v>
      </c>
      <c r="AJ231" s="906" t="s">
        <v>35</v>
      </c>
      <c r="AK231" s="906" t="s">
        <v>35</v>
      </c>
    </row>
    <row r="232" spans="1:37" ht="13.5" customHeight="1" x14ac:dyDescent="0.15">
      <c r="A232" s="1785"/>
      <c r="B232" s="899">
        <v>44489</v>
      </c>
      <c r="C232" s="177" t="str">
        <f t="shared" si="35"/>
        <v>(水)</v>
      </c>
      <c r="D232" s="894" t="s">
        <v>580</v>
      </c>
      <c r="E232" s="894" t="s">
        <v>581</v>
      </c>
      <c r="F232" s="768">
        <v>5</v>
      </c>
      <c r="G232" s="1480">
        <v>4.5</v>
      </c>
      <c r="H232" s="769">
        <v>15</v>
      </c>
      <c r="I232" s="769">
        <v>17.5</v>
      </c>
      <c r="J232" s="854">
        <v>0.3125</v>
      </c>
      <c r="K232" s="768">
        <v>23</v>
      </c>
      <c r="L232" s="925">
        <v>29.3</v>
      </c>
      <c r="M232" s="1034">
        <v>8.5399999999999991</v>
      </c>
      <c r="N232" s="776" t="s">
        <v>35</v>
      </c>
      <c r="O232" s="769">
        <v>26.8</v>
      </c>
      <c r="P232" s="735">
        <v>84</v>
      </c>
      <c r="Q232" s="736">
        <v>27.3</v>
      </c>
      <c r="R232" s="736">
        <v>18.3</v>
      </c>
      <c r="S232" s="735">
        <v>105</v>
      </c>
      <c r="T232" s="735">
        <v>69</v>
      </c>
      <c r="U232" s="735">
        <v>36</v>
      </c>
      <c r="V232" s="775" t="s">
        <v>35</v>
      </c>
      <c r="W232" s="1177" t="s">
        <v>35</v>
      </c>
      <c r="X232" s="774" t="s">
        <v>35</v>
      </c>
      <c r="Y232" s="768" t="s">
        <v>35</v>
      </c>
      <c r="Z232" s="771" t="s">
        <v>35</v>
      </c>
      <c r="AA232" s="775" t="s">
        <v>35</v>
      </c>
      <c r="AB232" s="775" t="s">
        <v>35</v>
      </c>
      <c r="AC232" s="769" t="s">
        <v>35</v>
      </c>
      <c r="AD232" s="830" t="s">
        <v>35</v>
      </c>
      <c r="AE232" s="769" t="s">
        <v>35</v>
      </c>
      <c r="AF232" s="1034" t="s">
        <v>35</v>
      </c>
      <c r="AG232" s="768" t="s">
        <v>35</v>
      </c>
      <c r="AH232" s="768" t="s">
        <v>35</v>
      </c>
      <c r="AI232" s="884" t="s">
        <v>35</v>
      </c>
      <c r="AJ232" s="906" t="s">
        <v>35</v>
      </c>
      <c r="AK232" s="906" t="s">
        <v>35</v>
      </c>
    </row>
    <row r="233" spans="1:37" ht="13.5" customHeight="1" x14ac:dyDescent="0.15">
      <c r="A233" s="1785"/>
      <c r="B233" s="899">
        <v>44490</v>
      </c>
      <c r="C233" s="177" t="str">
        <f t="shared" si="35"/>
        <v>(木)</v>
      </c>
      <c r="D233" s="894" t="s">
        <v>522</v>
      </c>
      <c r="E233" s="894" t="s">
        <v>593</v>
      </c>
      <c r="F233" s="768">
        <v>2</v>
      </c>
      <c r="G233" s="1480">
        <v>0</v>
      </c>
      <c r="H233" s="769">
        <v>15</v>
      </c>
      <c r="I233" s="769">
        <v>16</v>
      </c>
      <c r="J233" s="854">
        <v>0.3125</v>
      </c>
      <c r="K233" s="768">
        <v>23.7</v>
      </c>
      <c r="L233" s="925">
        <v>30.4</v>
      </c>
      <c r="M233" s="1034">
        <v>8.57</v>
      </c>
      <c r="N233" s="776" t="s">
        <v>35</v>
      </c>
      <c r="O233" s="769">
        <v>24.2</v>
      </c>
      <c r="P233" s="735">
        <v>83</v>
      </c>
      <c r="Q233" s="736">
        <v>26.3</v>
      </c>
      <c r="R233" s="736">
        <v>21.5</v>
      </c>
      <c r="S233" s="735">
        <v>112</v>
      </c>
      <c r="T233" s="735">
        <v>74</v>
      </c>
      <c r="U233" s="735">
        <v>38</v>
      </c>
      <c r="V233" s="775" t="s">
        <v>35</v>
      </c>
      <c r="W233" s="1177" t="s">
        <v>35</v>
      </c>
      <c r="X233" s="774" t="s">
        <v>35</v>
      </c>
      <c r="Y233" s="768" t="s">
        <v>35</v>
      </c>
      <c r="Z233" s="771" t="s">
        <v>35</v>
      </c>
      <c r="AA233" s="775" t="s">
        <v>35</v>
      </c>
      <c r="AB233" s="775" t="s">
        <v>35</v>
      </c>
      <c r="AC233" s="769" t="s">
        <v>35</v>
      </c>
      <c r="AD233" s="830" t="s">
        <v>35</v>
      </c>
      <c r="AE233" s="769" t="s">
        <v>35</v>
      </c>
      <c r="AF233" s="1034" t="s">
        <v>35</v>
      </c>
      <c r="AG233" s="768" t="s">
        <v>35</v>
      </c>
      <c r="AH233" s="768" t="s">
        <v>35</v>
      </c>
      <c r="AI233" s="884" t="s">
        <v>35</v>
      </c>
      <c r="AJ233" s="906" t="s">
        <v>35</v>
      </c>
      <c r="AK233" s="906" t="s">
        <v>35</v>
      </c>
    </row>
    <row r="234" spans="1:37" ht="13.5" customHeight="1" x14ac:dyDescent="0.15">
      <c r="A234" s="1785"/>
      <c r="B234" s="899">
        <v>44491</v>
      </c>
      <c r="C234" s="177" t="str">
        <f t="shared" si="35"/>
        <v>(金)</v>
      </c>
      <c r="D234" s="894" t="s">
        <v>579</v>
      </c>
      <c r="E234" s="894" t="s">
        <v>570</v>
      </c>
      <c r="F234" s="768">
        <v>2</v>
      </c>
      <c r="G234" s="1480">
        <v>7.6</v>
      </c>
      <c r="H234" s="769">
        <v>11</v>
      </c>
      <c r="I234" s="769">
        <v>14.5</v>
      </c>
      <c r="J234" s="854">
        <v>0.3125</v>
      </c>
      <c r="K234" s="768">
        <v>28.5</v>
      </c>
      <c r="L234" s="925">
        <v>28.1</v>
      </c>
      <c r="M234" s="1034">
        <v>8.61</v>
      </c>
      <c r="N234" s="776" t="s">
        <v>35</v>
      </c>
      <c r="O234" s="769">
        <v>25.1</v>
      </c>
      <c r="P234" s="735">
        <v>82</v>
      </c>
      <c r="Q234" s="736">
        <v>24.5</v>
      </c>
      <c r="R234" s="736">
        <v>22.8</v>
      </c>
      <c r="S234" s="735">
        <v>112</v>
      </c>
      <c r="T234" s="735">
        <v>72</v>
      </c>
      <c r="U234" s="735">
        <v>40</v>
      </c>
      <c r="V234" s="775">
        <v>0.51</v>
      </c>
      <c r="W234" s="1177">
        <v>0</v>
      </c>
      <c r="X234" s="774">
        <v>290</v>
      </c>
      <c r="Y234" s="768">
        <v>257</v>
      </c>
      <c r="Z234" s="771">
        <v>35</v>
      </c>
      <c r="AA234" s="775">
        <v>1.23</v>
      </c>
      <c r="AB234" s="775">
        <v>0.33</v>
      </c>
      <c r="AC234" s="769">
        <v>7.7</v>
      </c>
      <c r="AD234" s="830" t="s">
        <v>35</v>
      </c>
      <c r="AE234" s="769" t="s">
        <v>35</v>
      </c>
      <c r="AF234" s="1034" t="s">
        <v>35</v>
      </c>
      <c r="AG234" s="768" t="s">
        <v>35</v>
      </c>
      <c r="AH234" s="768" t="s">
        <v>35</v>
      </c>
      <c r="AI234" s="884" t="s">
        <v>35</v>
      </c>
      <c r="AJ234" s="906" t="s">
        <v>35</v>
      </c>
      <c r="AK234" s="906" t="s">
        <v>35</v>
      </c>
    </row>
    <row r="235" spans="1:37" ht="13.5" customHeight="1" x14ac:dyDescent="0.15">
      <c r="A235" s="1785"/>
      <c r="B235" s="899">
        <v>44492</v>
      </c>
      <c r="C235" s="177" t="str">
        <f t="shared" si="35"/>
        <v>(土)</v>
      </c>
      <c r="D235" s="894" t="s">
        <v>566</v>
      </c>
      <c r="E235" s="894" t="s">
        <v>574</v>
      </c>
      <c r="F235" s="768">
        <v>0</v>
      </c>
      <c r="G235" s="1480">
        <v>0</v>
      </c>
      <c r="H235" s="769">
        <v>13</v>
      </c>
      <c r="I235" s="769">
        <v>16</v>
      </c>
      <c r="J235" s="854">
        <v>0.3125</v>
      </c>
      <c r="K235" s="768">
        <v>21.4</v>
      </c>
      <c r="L235" s="925">
        <v>32.299999999999997</v>
      </c>
      <c r="M235" s="1034">
        <v>8.66</v>
      </c>
      <c r="N235" s="776" t="s">
        <v>35</v>
      </c>
      <c r="O235" s="769">
        <v>30.1</v>
      </c>
      <c r="P235" s="735">
        <v>88</v>
      </c>
      <c r="Q235" s="736">
        <v>30.5</v>
      </c>
      <c r="R235" s="736">
        <v>18.3</v>
      </c>
      <c r="S235" s="735">
        <v>114</v>
      </c>
      <c r="T235" s="735">
        <v>74</v>
      </c>
      <c r="U235" s="735">
        <v>40</v>
      </c>
      <c r="V235" s="775" t="s">
        <v>35</v>
      </c>
      <c r="W235" s="1177" t="s">
        <v>35</v>
      </c>
      <c r="X235" s="774" t="s">
        <v>35</v>
      </c>
      <c r="Y235" s="768" t="s">
        <v>35</v>
      </c>
      <c r="Z235" s="771" t="s">
        <v>35</v>
      </c>
      <c r="AA235" s="775" t="s">
        <v>35</v>
      </c>
      <c r="AB235" s="775" t="s">
        <v>35</v>
      </c>
      <c r="AC235" s="769" t="s">
        <v>35</v>
      </c>
      <c r="AD235" s="830" t="s">
        <v>35</v>
      </c>
      <c r="AE235" s="769" t="s">
        <v>35</v>
      </c>
      <c r="AF235" s="1034" t="s">
        <v>35</v>
      </c>
      <c r="AG235" s="768" t="s">
        <v>35</v>
      </c>
      <c r="AH235" s="768" t="s">
        <v>35</v>
      </c>
      <c r="AI235" s="884" t="s">
        <v>35</v>
      </c>
      <c r="AJ235" s="906" t="s">
        <v>35</v>
      </c>
      <c r="AK235" s="906" t="s">
        <v>35</v>
      </c>
    </row>
    <row r="236" spans="1:37" ht="13.5" customHeight="1" x14ac:dyDescent="0.15">
      <c r="A236" s="1785"/>
      <c r="B236" s="899">
        <v>44493</v>
      </c>
      <c r="C236" s="177" t="str">
        <f t="shared" si="35"/>
        <v>(日)</v>
      </c>
      <c r="D236" s="894" t="s">
        <v>566</v>
      </c>
      <c r="E236" s="894" t="s">
        <v>581</v>
      </c>
      <c r="F236" s="768">
        <v>1</v>
      </c>
      <c r="G236" s="1480">
        <v>0</v>
      </c>
      <c r="H236" s="769">
        <v>5</v>
      </c>
      <c r="I236" s="769">
        <v>13.5</v>
      </c>
      <c r="J236" s="854">
        <v>0.29166666666666669</v>
      </c>
      <c r="K236" s="768">
        <v>25.4</v>
      </c>
      <c r="L236" s="925">
        <v>29.3</v>
      </c>
      <c r="M236" s="1034">
        <v>8.7799999999999994</v>
      </c>
      <c r="N236" s="776" t="s">
        <v>35</v>
      </c>
      <c r="O236" s="769">
        <v>26.2</v>
      </c>
      <c r="P236" s="735">
        <v>89</v>
      </c>
      <c r="Q236" s="736">
        <v>29.5</v>
      </c>
      <c r="R236" s="736">
        <v>20.2</v>
      </c>
      <c r="S236" s="735">
        <v>116</v>
      </c>
      <c r="T236" s="735">
        <v>76</v>
      </c>
      <c r="U236" s="735">
        <v>40</v>
      </c>
      <c r="V236" s="775" t="s">
        <v>35</v>
      </c>
      <c r="W236" s="1177" t="s">
        <v>35</v>
      </c>
      <c r="X236" s="774" t="s">
        <v>35</v>
      </c>
      <c r="Y236" s="768" t="s">
        <v>35</v>
      </c>
      <c r="Z236" s="771" t="s">
        <v>35</v>
      </c>
      <c r="AA236" s="775" t="s">
        <v>35</v>
      </c>
      <c r="AB236" s="775" t="s">
        <v>35</v>
      </c>
      <c r="AC236" s="769" t="s">
        <v>35</v>
      </c>
      <c r="AD236" s="830" t="s">
        <v>35</v>
      </c>
      <c r="AE236" s="769" t="s">
        <v>35</v>
      </c>
      <c r="AF236" s="1034" t="s">
        <v>35</v>
      </c>
      <c r="AG236" s="768" t="s">
        <v>35</v>
      </c>
      <c r="AH236" s="768" t="s">
        <v>35</v>
      </c>
      <c r="AI236" s="884" t="s">
        <v>35</v>
      </c>
      <c r="AJ236" s="906" t="s">
        <v>35</v>
      </c>
      <c r="AK236" s="906" t="s">
        <v>35</v>
      </c>
    </row>
    <row r="237" spans="1:37" ht="13.5" customHeight="1" x14ac:dyDescent="0.15">
      <c r="A237" s="1785"/>
      <c r="B237" s="899">
        <v>44494</v>
      </c>
      <c r="C237" s="177" t="str">
        <f t="shared" si="35"/>
        <v>(月)</v>
      </c>
      <c r="D237" s="894" t="s">
        <v>576</v>
      </c>
      <c r="E237" s="894" t="s">
        <v>581</v>
      </c>
      <c r="F237" s="768">
        <v>1</v>
      </c>
      <c r="G237" s="1480">
        <v>0.8</v>
      </c>
      <c r="H237" s="769">
        <v>12</v>
      </c>
      <c r="I237" s="769">
        <v>15.5</v>
      </c>
      <c r="J237" s="854">
        <v>0.30555555555555552</v>
      </c>
      <c r="K237" s="768">
        <v>25.3</v>
      </c>
      <c r="L237" s="925">
        <v>28.9</v>
      </c>
      <c r="M237" s="1034">
        <v>9.18</v>
      </c>
      <c r="N237" s="776" t="s">
        <v>35</v>
      </c>
      <c r="O237" s="769">
        <v>23.4</v>
      </c>
      <c r="P237" s="735">
        <v>90</v>
      </c>
      <c r="Q237" s="736">
        <v>27.7</v>
      </c>
      <c r="R237" s="736">
        <v>19.600000000000001</v>
      </c>
      <c r="S237" s="735">
        <v>116</v>
      </c>
      <c r="T237" s="735">
        <v>72</v>
      </c>
      <c r="U237" s="735">
        <v>44</v>
      </c>
      <c r="V237" s="775" t="s">
        <v>35</v>
      </c>
      <c r="W237" s="1177" t="s">
        <v>35</v>
      </c>
      <c r="X237" s="774" t="s">
        <v>35</v>
      </c>
      <c r="Y237" s="768" t="s">
        <v>35</v>
      </c>
      <c r="Z237" s="771" t="s">
        <v>35</v>
      </c>
      <c r="AA237" s="775" t="s">
        <v>35</v>
      </c>
      <c r="AB237" s="775" t="s">
        <v>35</v>
      </c>
      <c r="AC237" s="769" t="s">
        <v>35</v>
      </c>
      <c r="AD237" s="830" t="s">
        <v>35</v>
      </c>
      <c r="AE237" s="769" t="s">
        <v>35</v>
      </c>
      <c r="AF237" s="1034" t="s">
        <v>35</v>
      </c>
      <c r="AG237" s="768" t="s">
        <v>35</v>
      </c>
      <c r="AH237" s="768" t="s">
        <v>35</v>
      </c>
      <c r="AI237" s="884" t="s">
        <v>35</v>
      </c>
      <c r="AJ237" s="906" t="s">
        <v>35</v>
      </c>
      <c r="AK237" s="906" t="s">
        <v>35</v>
      </c>
    </row>
    <row r="238" spans="1:37" ht="13.5" customHeight="1" x14ac:dyDescent="0.15">
      <c r="A238" s="1785"/>
      <c r="B238" s="899">
        <v>44495</v>
      </c>
      <c r="C238" s="902" t="str">
        <f t="shared" si="35"/>
        <v>(火)</v>
      </c>
      <c r="D238" s="894" t="s">
        <v>582</v>
      </c>
      <c r="E238" s="894" t="s">
        <v>574</v>
      </c>
      <c r="F238" s="768">
        <v>2</v>
      </c>
      <c r="G238" s="1480">
        <v>47.7</v>
      </c>
      <c r="H238" s="769">
        <v>12</v>
      </c>
      <c r="I238" s="769">
        <v>15.5</v>
      </c>
      <c r="J238" s="854">
        <v>0.30555555555555552</v>
      </c>
      <c r="K238" s="768">
        <v>30.7</v>
      </c>
      <c r="L238" s="925">
        <v>33.1</v>
      </c>
      <c r="M238" s="1034">
        <v>9.0299999999999994</v>
      </c>
      <c r="N238" s="776" t="s">
        <v>35</v>
      </c>
      <c r="O238" s="769">
        <v>27.4</v>
      </c>
      <c r="P238" s="735">
        <v>86</v>
      </c>
      <c r="Q238" s="736">
        <v>25.6</v>
      </c>
      <c r="R238" s="736">
        <v>22.1</v>
      </c>
      <c r="S238" s="735">
        <v>108</v>
      </c>
      <c r="T238" s="735">
        <v>66</v>
      </c>
      <c r="U238" s="735">
        <v>42</v>
      </c>
      <c r="V238" s="775" t="s">
        <v>35</v>
      </c>
      <c r="W238" s="1177" t="s">
        <v>35</v>
      </c>
      <c r="X238" s="774" t="s">
        <v>35</v>
      </c>
      <c r="Y238" s="771" t="s">
        <v>35</v>
      </c>
      <c r="Z238" s="771" t="s">
        <v>35</v>
      </c>
      <c r="AA238" s="775" t="s">
        <v>35</v>
      </c>
      <c r="AB238" s="775" t="s">
        <v>35</v>
      </c>
      <c r="AC238" s="769" t="s">
        <v>35</v>
      </c>
      <c r="AD238" s="830" t="s">
        <v>35</v>
      </c>
      <c r="AE238" s="769" t="s">
        <v>35</v>
      </c>
      <c r="AF238" s="1034" t="s">
        <v>35</v>
      </c>
      <c r="AG238" s="768" t="s">
        <v>35</v>
      </c>
      <c r="AH238" s="768" t="s">
        <v>35</v>
      </c>
      <c r="AI238" s="884" t="s">
        <v>35</v>
      </c>
      <c r="AJ238" s="906" t="s">
        <v>35</v>
      </c>
      <c r="AK238" s="906" t="s">
        <v>35</v>
      </c>
    </row>
    <row r="239" spans="1:37" ht="13.5" customHeight="1" x14ac:dyDescent="0.15">
      <c r="A239" s="1785"/>
      <c r="B239" s="899">
        <v>44496</v>
      </c>
      <c r="C239" s="909" t="str">
        <f t="shared" si="35"/>
        <v>(水)</v>
      </c>
      <c r="D239" s="894" t="s">
        <v>577</v>
      </c>
      <c r="E239" s="894" t="s">
        <v>581</v>
      </c>
      <c r="F239" s="768">
        <v>1</v>
      </c>
      <c r="G239" s="1480">
        <v>3.5</v>
      </c>
      <c r="H239" s="769">
        <v>11</v>
      </c>
      <c r="I239" s="769">
        <v>15</v>
      </c>
      <c r="J239" s="854">
        <v>0.2986111111111111</v>
      </c>
      <c r="K239" s="768">
        <v>23.6</v>
      </c>
      <c r="L239" s="925">
        <v>28.1</v>
      </c>
      <c r="M239" s="1034">
        <v>8.4499999999999993</v>
      </c>
      <c r="N239" s="776" t="s">
        <v>35</v>
      </c>
      <c r="O239" s="769">
        <v>26.7</v>
      </c>
      <c r="P239" s="735">
        <v>81</v>
      </c>
      <c r="Q239" s="736">
        <v>25.2</v>
      </c>
      <c r="R239" s="736">
        <v>16.100000000000001</v>
      </c>
      <c r="S239" s="735">
        <v>104</v>
      </c>
      <c r="T239" s="735">
        <v>66</v>
      </c>
      <c r="U239" s="735">
        <v>38</v>
      </c>
      <c r="V239" s="775" t="s">
        <v>35</v>
      </c>
      <c r="W239" s="1177" t="s">
        <v>35</v>
      </c>
      <c r="X239" s="774" t="s">
        <v>35</v>
      </c>
      <c r="Y239" s="768" t="s">
        <v>35</v>
      </c>
      <c r="Z239" s="771" t="s">
        <v>35</v>
      </c>
      <c r="AA239" s="775" t="s">
        <v>35</v>
      </c>
      <c r="AB239" s="775" t="s">
        <v>35</v>
      </c>
      <c r="AC239" s="769" t="s">
        <v>35</v>
      </c>
      <c r="AD239" s="830" t="s">
        <v>35</v>
      </c>
      <c r="AE239" s="769" t="s">
        <v>35</v>
      </c>
      <c r="AF239" s="1034" t="s">
        <v>35</v>
      </c>
      <c r="AG239" s="768" t="s">
        <v>35</v>
      </c>
      <c r="AH239" s="768" t="s">
        <v>35</v>
      </c>
      <c r="AI239" s="884" t="s">
        <v>35</v>
      </c>
      <c r="AJ239" s="906" t="s">
        <v>35</v>
      </c>
      <c r="AK239" s="906" t="s">
        <v>35</v>
      </c>
    </row>
    <row r="240" spans="1:37" ht="13.5" customHeight="1" x14ac:dyDescent="0.15">
      <c r="A240" s="1785"/>
      <c r="B240" s="899">
        <v>44497</v>
      </c>
      <c r="C240" s="910" t="str">
        <f t="shared" si="35"/>
        <v>(木)</v>
      </c>
      <c r="D240" s="894" t="s">
        <v>580</v>
      </c>
      <c r="E240" s="894" t="s">
        <v>592</v>
      </c>
      <c r="F240" s="768">
        <v>0</v>
      </c>
      <c r="G240" s="1480">
        <v>4.5999999999999996</v>
      </c>
      <c r="H240" s="769">
        <v>13</v>
      </c>
      <c r="I240" s="769">
        <v>16</v>
      </c>
      <c r="J240" s="854">
        <v>0.30555555555555552</v>
      </c>
      <c r="K240" s="768">
        <v>23.4</v>
      </c>
      <c r="L240" s="925">
        <v>27.8</v>
      </c>
      <c r="M240" s="1034">
        <v>8.61</v>
      </c>
      <c r="N240" s="776" t="s">
        <v>35</v>
      </c>
      <c r="O240" s="769">
        <v>23.5</v>
      </c>
      <c r="P240" s="735">
        <v>74</v>
      </c>
      <c r="Q240" s="736">
        <v>22</v>
      </c>
      <c r="R240" s="736">
        <v>17.7</v>
      </c>
      <c r="S240" s="735">
        <v>94</v>
      </c>
      <c r="T240" s="735">
        <v>64</v>
      </c>
      <c r="U240" s="735">
        <v>30</v>
      </c>
      <c r="V240" s="775" t="s">
        <v>35</v>
      </c>
      <c r="W240" s="1177" t="s">
        <v>35</v>
      </c>
      <c r="X240" s="774" t="s">
        <v>35</v>
      </c>
      <c r="Y240" s="768" t="s">
        <v>35</v>
      </c>
      <c r="Z240" s="771" t="s">
        <v>35</v>
      </c>
      <c r="AA240" s="775" t="s">
        <v>35</v>
      </c>
      <c r="AB240" s="768" t="s">
        <v>35</v>
      </c>
      <c r="AC240" s="769" t="s">
        <v>35</v>
      </c>
      <c r="AD240" s="830" t="s">
        <v>35</v>
      </c>
      <c r="AE240" s="769" t="s">
        <v>35</v>
      </c>
      <c r="AF240" s="1034" t="s">
        <v>35</v>
      </c>
      <c r="AG240" s="768" t="s">
        <v>35</v>
      </c>
      <c r="AH240" s="768" t="s">
        <v>35</v>
      </c>
      <c r="AI240" s="884" t="s">
        <v>35</v>
      </c>
      <c r="AJ240" s="906" t="s">
        <v>35</v>
      </c>
      <c r="AK240" s="906" t="s">
        <v>35</v>
      </c>
    </row>
    <row r="241" spans="1:37" ht="13.5" customHeight="1" x14ac:dyDescent="0.15">
      <c r="A241" s="1785"/>
      <c r="B241" s="899">
        <v>44498</v>
      </c>
      <c r="C241" s="177" t="str">
        <f t="shared" si="35"/>
        <v>(金)</v>
      </c>
      <c r="D241" s="894" t="s">
        <v>566</v>
      </c>
      <c r="E241" s="894" t="s">
        <v>574</v>
      </c>
      <c r="F241" s="768">
        <v>2</v>
      </c>
      <c r="G241" s="1480">
        <v>0</v>
      </c>
      <c r="H241" s="769">
        <v>10</v>
      </c>
      <c r="I241" s="769">
        <v>14</v>
      </c>
      <c r="J241" s="854">
        <v>0.2986111111111111</v>
      </c>
      <c r="K241" s="768">
        <v>16.2</v>
      </c>
      <c r="L241" s="925">
        <v>20</v>
      </c>
      <c r="M241" s="1034">
        <v>7.62</v>
      </c>
      <c r="N241" s="776" t="s">
        <v>35</v>
      </c>
      <c r="O241" s="769">
        <v>24.4</v>
      </c>
      <c r="P241" s="735">
        <v>78</v>
      </c>
      <c r="Q241" s="736">
        <v>25.6</v>
      </c>
      <c r="R241" s="736">
        <v>14.5</v>
      </c>
      <c r="S241" s="735">
        <v>101</v>
      </c>
      <c r="T241" s="735">
        <v>65</v>
      </c>
      <c r="U241" s="735">
        <v>36</v>
      </c>
      <c r="V241" s="775" t="s">
        <v>35</v>
      </c>
      <c r="W241" s="1177" t="s">
        <v>35</v>
      </c>
      <c r="X241" s="774" t="s">
        <v>35</v>
      </c>
      <c r="Y241" s="771" t="s">
        <v>35</v>
      </c>
      <c r="Z241" s="771" t="s">
        <v>35</v>
      </c>
      <c r="AA241" s="775" t="s">
        <v>35</v>
      </c>
      <c r="AB241" s="775" t="s">
        <v>35</v>
      </c>
      <c r="AC241" s="769" t="s">
        <v>35</v>
      </c>
      <c r="AD241" s="830" t="s">
        <v>35</v>
      </c>
      <c r="AE241" s="769" t="s">
        <v>35</v>
      </c>
      <c r="AF241" s="1034" t="s">
        <v>35</v>
      </c>
      <c r="AG241" s="768" t="s">
        <v>35</v>
      </c>
      <c r="AH241" s="768" t="s">
        <v>35</v>
      </c>
      <c r="AI241" s="884" t="s">
        <v>35</v>
      </c>
      <c r="AJ241" s="906" t="s">
        <v>35</v>
      </c>
      <c r="AK241" s="906" t="s">
        <v>35</v>
      </c>
    </row>
    <row r="242" spans="1:37" ht="13.5" customHeight="1" x14ac:dyDescent="0.15">
      <c r="A242" s="1785"/>
      <c r="B242" s="899">
        <v>44499</v>
      </c>
      <c r="C242" s="911" t="str">
        <f t="shared" si="35"/>
        <v>(土)</v>
      </c>
      <c r="D242" s="894" t="s">
        <v>566</v>
      </c>
      <c r="E242" s="894" t="s">
        <v>581</v>
      </c>
      <c r="F242" s="768">
        <v>3</v>
      </c>
      <c r="G242" s="1480">
        <v>0</v>
      </c>
      <c r="H242" s="769">
        <v>11</v>
      </c>
      <c r="I242" s="769">
        <v>15</v>
      </c>
      <c r="J242" s="854">
        <v>0.2986111111111111</v>
      </c>
      <c r="K242" s="768">
        <v>20.399999999999999</v>
      </c>
      <c r="L242" s="925">
        <v>28.2</v>
      </c>
      <c r="M242" s="1034">
        <v>7.79</v>
      </c>
      <c r="N242" s="776" t="s">
        <v>35</v>
      </c>
      <c r="O242" s="769">
        <v>26.8</v>
      </c>
      <c r="P242" s="735">
        <v>80</v>
      </c>
      <c r="Q242" s="736">
        <v>27.7</v>
      </c>
      <c r="R242" s="736">
        <v>14.9</v>
      </c>
      <c r="S242" s="735">
        <v>105</v>
      </c>
      <c r="T242" s="735">
        <v>70</v>
      </c>
      <c r="U242" s="735">
        <v>35</v>
      </c>
      <c r="V242" s="775" t="s">
        <v>35</v>
      </c>
      <c r="W242" s="1177" t="s">
        <v>35</v>
      </c>
      <c r="X242" s="774" t="s">
        <v>35</v>
      </c>
      <c r="Y242" s="768" t="s">
        <v>35</v>
      </c>
      <c r="Z242" s="771" t="s">
        <v>35</v>
      </c>
      <c r="AA242" s="775" t="s">
        <v>35</v>
      </c>
      <c r="AB242" s="775" t="s">
        <v>35</v>
      </c>
      <c r="AC242" s="769" t="s">
        <v>35</v>
      </c>
      <c r="AD242" s="830" t="s">
        <v>35</v>
      </c>
      <c r="AE242" s="769" t="s">
        <v>35</v>
      </c>
      <c r="AF242" s="1034" t="s">
        <v>35</v>
      </c>
      <c r="AG242" s="768" t="s">
        <v>35</v>
      </c>
      <c r="AH242" s="768" t="s">
        <v>35</v>
      </c>
      <c r="AI242" s="884" t="s">
        <v>35</v>
      </c>
      <c r="AJ242" s="906" t="s">
        <v>35</v>
      </c>
      <c r="AK242" s="906" t="s">
        <v>35</v>
      </c>
    </row>
    <row r="243" spans="1:37" ht="13.5" customHeight="1" x14ac:dyDescent="0.15">
      <c r="A243" s="1785"/>
      <c r="B243" s="899">
        <v>44500</v>
      </c>
      <c r="C243" s="912" t="str">
        <f t="shared" si="35"/>
        <v>(日)</v>
      </c>
      <c r="D243" s="898" t="s">
        <v>571</v>
      </c>
      <c r="E243" s="898" t="s">
        <v>581</v>
      </c>
      <c r="F243" s="780">
        <v>2</v>
      </c>
      <c r="G243" s="1481">
        <v>1.1000000000000001</v>
      </c>
      <c r="H243" s="780">
        <v>11</v>
      </c>
      <c r="I243" s="780">
        <v>17.5</v>
      </c>
      <c r="J243" s="860">
        <v>0.2986111111111111</v>
      </c>
      <c r="K243" s="779">
        <v>22.7</v>
      </c>
      <c r="L243" s="929">
        <v>28.5</v>
      </c>
      <c r="M243" s="1035">
        <v>8.82</v>
      </c>
      <c r="N243" s="787" t="s">
        <v>35</v>
      </c>
      <c r="O243" s="780">
        <v>24.3</v>
      </c>
      <c r="P243" s="737">
        <v>75</v>
      </c>
      <c r="Q243" s="738">
        <v>23.4</v>
      </c>
      <c r="R243" s="738">
        <v>18.3</v>
      </c>
      <c r="S243" s="737">
        <v>97</v>
      </c>
      <c r="T243" s="737">
        <v>63</v>
      </c>
      <c r="U243" s="737">
        <v>34</v>
      </c>
      <c r="V243" s="786" t="s">
        <v>35</v>
      </c>
      <c r="W243" s="1178" t="s">
        <v>35</v>
      </c>
      <c r="X243" s="785" t="s">
        <v>35</v>
      </c>
      <c r="Y243" s="779" t="s">
        <v>35</v>
      </c>
      <c r="Z243" s="782" t="s">
        <v>35</v>
      </c>
      <c r="AA243" s="786" t="s">
        <v>35</v>
      </c>
      <c r="AB243" s="786" t="s">
        <v>35</v>
      </c>
      <c r="AC243" s="780" t="s">
        <v>35</v>
      </c>
      <c r="AD243" s="831" t="s">
        <v>35</v>
      </c>
      <c r="AE243" s="780" t="s">
        <v>35</v>
      </c>
      <c r="AF243" s="1035" t="s">
        <v>35</v>
      </c>
      <c r="AG243" s="779" t="s">
        <v>35</v>
      </c>
      <c r="AH243" s="779" t="s">
        <v>35</v>
      </c>
      <c r="AI243" s="887" t="s">
        <v>35</v>
      </c>
      <c r="AJ243" s="907" t="s">
        <v>35</v>
      </c>
      <c r="AK243" s="907" t="s">
        <v>35</v>
      </c>
    </row>
    <row r="244" spans="1:37" s="426" customFormat="1" ht="13.5" customHeight="1" x14ac:dyDescent="0.15">
      <c r="A244" s="1785"/>
      <c r="B244" s="1783" t="s">
        <v>388</v>
      </c>
      <c r="C244" s="1783"/>
      <c r="D244" s="862"/>
      <c r="E244" s="863"/>
      <c r="F244" s="864">
        <f>MAX(F213:F243)</f>
        <v>5</v>
      </c>
      <c r="G244" s="1478">
        <f>MAX(G213:G243)</f>
        <v>71.8</v>
      </c>
      <c r="H244" s="864">
        <f>MAX(H213:H243)</f>
        <v>24</v>
      </c>
      <c r="I244" s="865">
        <f>MAX(I213:I243)</f>
        <v>23</v>
      </c>
      <c r="J244" s="866"/>
      <c r="K244" s="864">
        <f>MAX(K213:K243)</f>
        <v>46.5</v>
      </c>
      <c r="L244" s="867">
        <f>MAX(L213:L243)</f>
        <v>64.3</v>
      </c>
      <c r="M244" s="865">
        <f>MAX(M213:M243)</f>
        <v>9.18</v>
      </c>
      <c r="N244" s="872"/>
      <c r="O244" s="864">
        <f t="shared" ref="O244:AK244" si="36">MAX(O213:O243)</f>
        <v>30.7</v>
      </c>
      <c r="P244" s="867">
        <f t="shared" si="36"/>
        <v>90</v>
      </c>
      <c r="Q244" s="864">
        <f t="shared" si="36"/>
        <v>30.5</v>
      </c>
      <c r="R244" s="864">
        <f t="shared" si="36"/>
        <v>30.5</v>
      </c>
      <c r="S244" s="867">
        <f t="shared" si="36"/>
        <v>116</v>
      </c>
      <c r="T244" s="867">
        <f t="shared" si="36"/>
        <v>76</v>
      </c>
      <c r="U244" s="867">
        <f t="shared" si="36"/>
        <v>44</v>
      </c>
      <c r="V244" s="903">
        <f t="shared" si="36"/>
        <v>0.51</v>
      </c>
      <c r="W244" s="1179">
        <f t="shared" si="36"/>
        <v>0</v>
      </c>
      <c r="X244" s="869">
        <f t="shared" si="36"/>
        <v>290</v>
      </c>
      <c r="Y244" s="869">
        <f t="shared" si="36"/>
        <v>257</v>
      </c>
      <c r="Z244" s="1115">
        <f t="shared" si="36"/>
        <v>35</v>
      </c>
      <c r="AA244" s="868">
        <f t="shared" si="36"/>
        <v>1.23</v>
      </c>
      <c r="AB244" s="868">
        <f t="shared" si="36"/>
        <v>0.33</v>
      </c>
      <c r="AC244" s="870">
        <f t="shared" si="36"/>
        <v>7.7</v>
      </c>
      <c r="AD244" s="871">
        <f t="shared" si="36"/>
        <v>0.17</v>
      </c>
      <c r="AE244" s="1122">
        <f t="shared" si="36"/>
        <v>23</v>
      </c>
      <c r="AF244" s="865">
        <f t="shared" si="36"/>
        <v>15</v>
      </c>
      <c r="AG244" s="869">
        <f t="shared" si="36"/>
        <v>9.8000000000000007</v>
      </c>
      <c r="AH244" s="869">
        <f t="shared" si="36"/>
        <v>4.7</v>
      </c>
      <c r="AI244" s="864">
        <f t="shared" si="36"/>
        <v>7.7</v>
      </c>
      <c r="AJ244" s="873">
        <f t="shared" si="36"/>
        <v>2.8</v>
      </c>
      <c r="AK244" s="873">
        <f t="shared" si="36"/>
        <v>0.19</v>
      </c>
    </row>
    <row r="245" spans="1:37" s="426" customFormat="1" ht="13.5" customHeight="1" x14ac:dyDescent="0.15">
      <c r="A245" s="1785"/>
      <c r="B245" s="1783" t="s">
        <v>389</v>
      </c>
      <c r="C245" s="1783"/>
      <c r="D245" s="862"/>
      <c r="E245" s="863"/>
      <c r="F245" s="878"/>
      <c r="G245" s="1483"/>
      <c r="H245" s="864">
        <f>MIN(H213:H243)</f>
        <v>5</v>
      </c>
      <c r="I245" s="865">
        <f>MIN(I213:I243)</f>
        <v>13.5</v>
      </c>
      <c r="J245" s="866"/>
      <c r="K245" s="864">
        <f>MIN(K213:K243)</f>
        <v>16.2</v>
      </c>
      <c r="L245" s="867">
        <f>MIN(L213:L243)</f>
        <v>20</v>
      </c>
      <c r="M245" s="865">
        <f>MIN(M213:M243)</f>
        <v>7.51</v>
      </c>
      <c r="N245" s="872"/>
      <c r="O245" s="864">
        <f t="shared" ref="O245:U245" si="37">MIN(O213:O243)</f>
        <v>17.5</v>
      </c>
      <c r="P245" s="867">
        <f t="shared" si="37"/>
        <v>56</v>
      </c>
      <c r="Q245" s="864">
        <f t="shared" si="37"/>
        <v>16.3</v>
      </c>
      <c r="R245" s="864">
        <f t="shared" si="37"/>
        <v>14.5</v>
      </c>
      <c r="S245" s="867">
        <f t="shared" si="37"/>
        <v>69</v>
      </c>
      <c r="T245" s="867">
        <f t="shared" si="37"/>
        <v>45</v>
      </c>
      <c r="U245" s="867">
        <f t="shared" si="37"/>
        <v>23</v>
      </c>
      <c r="V245" s="903">
        <f>MIN(V213:V243)</f>
        <v>0.51</v>
      </c>
      <c r="W245" s="1179">
        <f>MIN(W213:W243)</f>
        <v>0</v>
      </c>
      <c r="X245" s="869">
        <f t="shared" ref="X245:AK245" si="38">MIN(X213:X243)</f>
        <v>290</v>
      </c>
      <c r="Y245" s="869">
        <f t="shared" si="38"/>
        <v>257</v>
      </c>
      <c r="Z245" s="1115">
        <f t="shared" si="38"/>
        <v>35</v>
      </c>
      <c r="AA245" s="868">
        <f t="shared" si="38"/>
        <v>1.23</v>
      </c>
      <c r="AB245" s="868">
        <f t="shared" si="38"/>
        <v>0.33</v>
      </c>
      <c r="AC245" s="870">
        <f t="shared" si="38"/>
        <v>7.7</v>
      </c>
      <c r="AD245" s="874">
        <f t="shared" si="38"/>
        <v>0.17</v>
      </c>
      <c r="AE245" s="1122">
        <f t="shared" si="38"/>
        <v>23</v>
      </c>
      <c r="AF245" s="865">
        <f t="shared" si="38"/>
        <v>15</v>
      </c>
      <c r="AG245" s="869">
        <f t="shared" si="38"/>
        <v>9.8000000000000007</v>
      </c>
      <c r="AH245" s="869">
        <f t="shared" si="38"/>
        <v>4.7</v>
      </c>
      <c r="AI245" s="864">
        <f t="shared" si="38"/>
        <v>7.7</v>
      </c>
      <c r="AJ245" s="873">
        <f t="shared" si="38"/>
        <v>2.8</v>
      </c>
      <c r="AK245" s="873">
        <f t="shared" si="38"/>
        <v>0.19</v>
      </c>
    </row>
    <row r="246" spans="1:37" s="426" customFormat="1" ht="13.5" customHeight="1" x14ac:dyDescent="0.15">
      <c r="A246" s="1785"/>
      <c r="B246" s="1783" t="s">
        <v>390</v>
      </c>
      <c r="C246" s="1783"/>
      <c r="D246" s="862"/>
      <c r="E246" s="863"/>
      <c r="F246" s="866"/>
      <c r="G246" s="1483"/>
      <c r="H246" s="864">
        <f>IF(COUNT(H213:H243)=0,0,AVERAGE(H213:H243))</f>
        <v>16.161290322580644</v>
      </c>
      <c r="I246" s="865">
        <f>IF(COUNT(I213:I243)=0,0,AVERAGE(I213:I243))</f>
        <v>18.887096774193548</v>
      </c>
      <c r="J246" s="866"/>
      <c r="K246" s="864">
        <f>IF(COUNT(K213:K243)=0,0,AVERAGE(K213:K243))</f>
        <v>26.91612903225807</v>
      </c>
      <c r="L246" s="867">
        <f>IF(COUNT(L213:L243)=0,0,AVERAGE(L213:L243))</f>
        <v>34.445161290322574</v>
      </c>
      <c r="M246" s="865">
        <f>IF(COUNT(M213:M243)=0,0,AVERAGE(M213:M243))</f>
        <v>8.427096774193549</v>
      </c>
      <c r="N246" s="866"/>
      <c r="O246" s="864">
        <f t="shared" ref="O246:U246" si="39">IF(COUNT(O213:O243)=0,0,AVERAGE(O213:O243))</f>
        <v>24.412903225806449</v>
      </c>
      <c r="P246" s="867">
        <f t="shared" si="39"/>
        <v>77.612903225806448</v>
      </c>
      <c r="Q246" s="864">
        <f t="shared" si="39"/>
        <v>24.290322580645164</v>
      </c>
      <c r="R246" s="864">
        <f t="shared" si="39"/>
        <v>19.770967741935486</v>
      </c>
      <c r="S246" s="867">
        <f t="shared" si="39"/>
        <v>99.516129032258064</v>
      </c>
      <c r="T246" s="867">
        <f t="shared" si="39"/>
        <v>64.290322580645167</v>
      </c>
      <c r="U246" s="867">
        <f t="shared" si="39"/>
        <v>35.225806451612904</v>
      </c>
      <c r="V246" s="1113"/>
      <c r="W246" s="1180"/>
      <c r="X246" s="869">
        <f t="shared" ref="X246:AJ246" si="40">IF(COUNT(X213:X243)=0,0,AVERAGE(X213:X243))</f>
        <v>290</v>
      </c>
      <c r="Y246" s="869">
        <f t="shared" si="40"/>
        <v>257</v>
      </c>
      <c r="Z246" s="1115">
        <f t="shared" si="40"/>
        <v>35</v>
      </c>
      <c r="AA246" s="868">
        <f t="shared" si="40"/>
        <v>1.23</v>
      </c>
      <c r="AB246" s="868">
        <f t="shared" si="40"/>
        <v>0.33</v>
      </c>
      <c r="AC246" s="870">
        <f t="shared" si="40"/>
        <v>7.7</v>
      </c>
      <c r="AD246" s="874">
        <f t="shared" si="40"/>
        <v>0.17</v>
      </c>
      <c r="AE246" s="1122">
        <f t="shared" si="40"/>
        <v>23</v>
      </c>
      <c r="AF246" s="865">
        <f t="shared" si="40"/>
        <v>15</v>
      </c>
      <c r="AG246" s="869">
        <f t="shared" si="40"/>
        <v>9.8000000000000007</v>
      </c>
      <c r="AH246" s="869">
        <f t="shared" si="40"/>
        <v>4.7</v>
      </c>
      <c r="AI246" s="864">
        <f t="shared" si="40"/>
        <v>7.7</v>
      </c>
      <c r="AJ246" s="873">
        <f t="shared" si="40"/>
        <v>2.8</v>
      </c>
      <c r="AK246" s="875"/>
    </row>
    <row r="247" spans="1:37" s="426" customFormat="1" ht="13.5" customHeight="1" x14ac:dyDescent="0.15">
      <c r="A247" s="1785"/>
      <c r="B247" s="1784" t="s">
        <v>391</v>
      </c>
      <c r="C247" s="1784"/>
      <c r="D247" s="876"/>
      <c r="E247" s="876"/>
      <c r="F247" s="877"/>
      <c r="G247" s="1478">
        <f>SUM(G213:G243)</f>
        <v>182</v>
      </c>
      <c r="H247" s="878"/>
      <c r="I247" s="878"/>
      <c r="J247" s="878"/>
      <c r="K247" s="878"/>
      <c r="L247" s="1112"/>
      <c r="M247" s="866"/>
      <c r="N247" s="878"/>
      <c r="O247" s="878"/>
      <c r="P247" s="878"/>
      <c r="Q247" s="878"/>
      <c r="R247" s="878"/>
      <c r="S247" s="878"/>
      <c r="T247" s="878"/>
      <c r="U247" s="878"/>
      <c r="V247" s="1113"/>
      <c r="W247" s="1180"/>
      <c r="X247" s="878"/>
      <c r="Y247" s="878"/>
      <c r="Z247" s="1116"/>
      <c r="AA247" s="878"/>
      <c r="AB247" s="878"/>
      <c r="AC247" s="879"/>
      <c r="AD247" s="880"/>
      <c r="AE247" s="1123"/>
      <c r="AF247" s="866"/>
      <c r="AG247" s="878"/>
      <c r="AH247" s="878"/>
      <c r="AI247" s="878"/>
      <c r="AJ247" s="875"/>
      <c r="AK247" s="875"/>
    </row>
    <row r="248" spans="1:37" ht="13.5" customHeight="1" x14ac:dyDescent="0.15">
      <c r="A248" s="1782" t="s">
        <v>347</v>
      </c>
      <c r="B248" s="899">
        <v>44501</v>
      </c>
      <c r="C248" s="900" t="str">
        <f>IF(B248="","",IF(WEEKDAY(B248)=1,"(日)",IF(WEEKDAY(B248)=2,"(月)",IF(WEEKDAY(B248)=3,"(火)",IF(WEEKDAY(B248)=4,"(水)",IF(WEEKDAY(B248)=5,"(木)",IF(WEEKDAY(B248)=6,"(金)","(土)")))))))</f>
        <v>(月)</v>
      </c>
      <c r="D248" s="892" t="s">
        <v>594</v>
      </c>
      <c r="E248" s="892" t="s">
        <v>574</v>
      </c>
      <c r="F248" s="759">
        <v>1</v>
      </c>
      <c r="G248" s="1479">
        <v>0.5</v>
      </c>
      <c r="H248" s="760">
        <v>15</v>
      </c>
      <c r="I248" s="760">
        <v>16.5</v>
      </c>
      <c r="J248" s="850">
        <v>0.2986111111111111</v>
      </c>
      <c r="K248" s="759">
        <v>20.8</v>
      </c>
      <c r="L248" s="920">
        <v>22.2</v>
      </c>
      <c r="M248" s="1033">
        <v>9.0500000000000007</v>
      </c>
      <c r="N248" s="767" t="s">
        <v>35</v>
      </c>
      <c r="O248" s="851">
        <v>23.1</v>
      </c>
      <c r="P248" s="852">
        <v>77</v>
      </c>
      <c r="Q248" s="851">
        <v>20.2</v>
      </c>
      <c r="R248" s="851">
        <v>18.600000000000001</v>
      </c>
      <c r="S248" s="852">
        <v>98</v>
      </c>
      <c r="T248" s="852">
        <v>65</v>
      </c>
      <c r="U248" s="852">
        <v>33</v>
      </c>
      <c r="V248" s="766" t="s">
        <v>35</v>
      </c>
      <c r="W248" s="1181" t="s">
        <v>35</v>
      </c>
      <c r="X248" s="765" t="s">
        <v>35</v>
      </c>
      <c r="Y248" s="759" t="s">
        <v>35</v>
      </c>
      <c r="Z248" s="762" t="s">
        <v>35</v>
      </c>
      <c r="AA248" s="766" t="s">
        <v>35</v>
      </c>
      <c r="AB248" s="766" t="s">
        <v>35</v>
      </c>
      <c r="AC248" s="760" t="s">
        <v>35</v>
      </c>
      <c r="AD248" s="829" t="s">
        <v>35</v>
      </c>
      <c r="AE248" s="760" t="s">
        <v>35</v>
      </c>
      <c r="AF248" s="1033" t="s">
        <v>35</v>
      </c>
      <c r="AG248" s="759" t="s">
        <v>35</v>
      </c>
      <c r="AH248" s="759" t="s">
        <v>35</v>
      </c>
      <c r="AI248" s="883" t="s">
        <v>35</v>
      </c>
      <c r="AJ248" s="922" t="s">
        <v>35</v>
      </c>
      <c r="AK248" s="922" t="s">
        <v>35</v>
      </c>
    </row>
    <row r="249" spans="1:37" ht="13.5" customHeight="1" x14ac:dyDescent="0.15">
      <c r="A249" s="1782"/>
      <c r="B249" s="899">
        <v>44502</v>
      </c>
      <c r="C249" s="177" t="str">
        <f t="shared" ref="C249:C277" si="41">IF(B249="","",IF(WEEKDAY(B249)=1,"(日)",IF(WEEKDAY(B249)=2,"(月)",IF(WEEKDAY(B249)=3,"(火)",IF(WEEKDAY(B249)=4,"(水)",IF(WEEKDAY(B249)=5,"(木)",IF(WEEKDAY(B249)=6,"(金)","(土)")))))))</f>
        <v>(火)</v>
      </c>
      <c r="D249" s="894" t="s">
        <v>596</v>
      </c>
      <c r="E249" s="894" t="s">
        <v>606</v>
      </c>
      <c r="F249" s="768">
        <v>1</v>
      </c>
      <c r="G249" s="1480">
        <v>0</v>
      </c>
      <c r="H249" s="769">
        <v>15</v>
      </c>
      <c r="I249" s="769">
        <v>17</v>
      </c>
      <c r="J249" s="854">
        <v>0.2986111111111111</v>
      </c>
      <c r="K249" s="768">
        <v>18.3</v>
      </c>
      <c r="L249" s="925">
        <v>22.3</v>
      </c>
      <c r="M249" s="1034">
        <v>8.65</v>
      </c>
      <c r="N249" s="776" t="s">
        <v>35</v>
      </c>
      <c r="O249" s="769">
        <v>26.5</v>
      </c>
      <c r="P249" s="774">
        <v>86</v>
      </c>
      <c r="Q249" s="769">
        <v>26.6</v>
      </c>
      <c r="R249" s="769">
        <v>20.5</v>
      </c>
      <c r="S249" s="774">
        <v>109</v>
      </c>
      <c r="T249" s="774">
        <v>70</v>
      </c>
      <c r="U249" s="774">
        <v>39</v>
      </c>
      <c r="V249" s="775" t="s">
        <v>35</v>
      </c>
      <c r="W249" s="1177" t="s">
        <v>35</v>
      </c>
      <c r="X249" s="774" t="s">
        <v>35</v>
      </c>
      <c r="Y249" s="768" t="s">
        <v>35</v>
      </c>
      <c r="Z249" s="771" t="s">
        <v>35</v>
      </c>
      <c r="AA249" s="775" t="s">
        <v>35</v>
      </c>
      <c r="AB249" s="775" t="s">
        <v>35</v>
      </c>
      <c r="AC249" s="769" t="s">
        <v>35</v>
      </c>
      <c r="AD249" s="830" t="s">
        <v>35</v>
      </c>
      <c r="AE249" s="769" t="s">
        <v>35</v>
      </c>
      <c r="AF249" s="1034" t="s">
        <v>35</v>
      </c>
      <c r="AG249" s="768" t="s">
        <v>35</v>
      </c>
      <c r="AH249" s="768" t="s">
        <v>35</v>
      </c>
      <c r="AI249" s="884" t="s">
        <v>35</v>
      </c>
      <c r="AJ249" s="906" t="s">
        <v>35</v>
      </c>
      <c r="AK249" s="906" t="s">
        <v>35</v>
      </c>
    </row>
    <row r="250" spans="1:37" ht="13.5" customHeight="1" x14ac:dyDescent="0.15">
      <c r="A250" s="1782"/>
      <c r="B250" s="899">
        <v>44503</v>
      </c>
      <c r="C250" s="177" t="str">
        <f t="shared" si="41"/>
        <v>(水)</v>
      </c>
      <c r="D250" s="894" t="s">
        <v>566</v>
      </c>
      <c r="E250" s="894" t="s">
        <v>581</v>
      </c>
      <c r="F250" s="768">
        <v>2</v>
      </c>
      <c r="G250" s="1480">
        <v>0</v>
      </c>
      <c r="H250" s="769">
        <v>18</v>
      </c>
      <c r="I250" s="769">
        <v>18</v>
      </c>
      <c r="J250" s="854">
        <v>0.38194444444444442</v>
      </c>
      <c r="K250" s="768">
        <v>20.3</v>
      </c>
      <c r="L250" s="925">
        <v>26</v>
      </c>
      <c r="M250" s="1034">
        <v>8.89</v>
      </c>
      <c r="N250" s="776" t="s">
        <v>35</v>
      </c>
      <c r="O250" s="769">
        <v>31.7</v>
      </c>
      <c r="P250" s="774">
        <v>88</v>
      </c>
      <c r="Q250" s="769">
        <v>28.4</v>
      </c>
      <c r="R250" s="769">
        <v>15.8</v>
      </c>
      <c r="S250" s="774">
        <v>120</v>
      </c>
      <c r="T250" s="774">
        <v>78</v>
      </c>
      <c r="U250" s="774">
        <v>42</v>
      </c>
      <c r="V250" s="775" t="s">
        <v>35</v>
      </c>
      <c r="W250" s="1177" t="s">
        <v>35</v>
      </c>
      <c r="X250" s="774" t="s">
        <v>35</v>
      </c>
      <c r="Y250" s="768" t="s">
        <v>35</v>
      </c>
      <c r="Z250" s="771" t="s">
        <v>35</v>
      </c>
      <c r="AA250" s="775" t="s">
        <v>35</v>
      </c>
      <c r="AB250" s="775" t="s">
        <v>35</v>
      </c>
      <c r="AC250" s="769" t="s">
        <v>35</v>
      </c>
      <c r="AD250" s="830" t="s">
        <v>35</v>
      </c>
      <c r="AE250" s="769" t="s">
        <v>35</v>
      </c>
      <c r="AF250" s="1034" t="s">
        <v>35</v>
      </c>
      <c r="AG250" s="768" t="s">
        <v>35</v>
      </c>
      <c r="AH250" s="768" t="s">
        <v>35</v>
      </c>
      <c r="AI250" s="884" t="s">
        <v>35</v>
      </c>
      <c r="AJ250" s="906" t="s">
        <v>35</v>
      </c>
      <c r="AK250" s="906" t="s">
        <v>35</v>
      </c>
    </row>
    <row r="251" spans="1:37" ht="13.5" customHeight="1" x14ac:dyDescent="0.15">
      <c r="A251" s="1782"/>
      <c r="B251" s="899">
        <v>44504</v>
      </c>
      <c r="C251" s="177" t="str">
        <f t="shared" si="41"/>
        <v>(木)</v>
      </c>
      <c r="D251" s="894" t="s">
        <v>566</v>
      </c>
      <c r="E251" s="894" t="s">
        <v>581</v>
      </c>
      <c r="F251" s="768">
        <v>1</v>
      </c>
      <c r="G251" s="1480">
        <v>0</v>
      </c>
      <c r="H251" s="895">
        <v>12</v>
      </c>
      <c r="I251" s="769">
        <v>17</v>
      </c>
      <c r="J251" s="854">
        <v>0.30555555555555552</v>
      </c>
      <c r="K251" s="768">
        <v>19.100000000000001</v>
      </c>
      <c r="L251" s="925">
        <v>23.7</v>
      </c>
      <c r="M251" s="1034">
        <v>9.16</v>
      </c>
      <c r="N251" s="776" t="s">
        <v>35</v>
      </c>
      <c r="O251" s="769">
        <v>26.6</v>
      </c>
      <c r="P251" s="774">
        <v>84</v>
      </c>
      <c r="Q251" s="769">
        <v>24.9</v>
      </c>
      <c r="R251" s="769">
        <v>19.3</v>
      </c>
      <c r="S251" s="774">
        <v>108</v>
      </c>
      <c r="T251" s="774">
        <v>72</v>
      </c>
      <c r="U251" s="774">
        <v>36</v>
      </c>
      <c r="V251" s="775" t="s">
        <v>35</v>
      </c>
      <c r="W251" s="1177" t="s">
        <v>35</v>
      </c>
      <c r="X251" s="774" t="s">
        <v>35</v>
      </c>
      <c r="Y251" s="768" t="s">
        <v>35</v>
      </c>
      <c r="Z251" s="771" t="s">
        <v>35</v>
      </c>
      <c r="AA251" s="775" t="s">
        <v>35</v>
      </c>
      <c r="AB251" s="775" t="s">
        <v>35</v>
      </c>
      <c r="AC251" s="769" t="s">
        <v>35</v>
      </c>
      <c r="AD251" s="830" t="s">
        <v>35</v>
      </c>
      <c r="AE251" s="769" t="s">
        <v>35</v>
      </c>
      <c r="AF251" s="1034" t="s">
        <v>35</v>
      </c>
      <c r="AG251" s="768" t="s">
        <v>35</v>
      </c>
      <c r="AH251" s="768" t="s">
        <v>35</v>
      </c>
      <c r="AI251" s="884" t="s">
        <v>35</v>
      </c>
      <c r="AJ251" s="906" t="s">
        <v>35</v>
      </c>
      <c r="AK251" s="906" t="s">
        <v>35</v>
      </c>
    </row>
    <row r="252" spans="1:37" ht="13.5" customHeight="1" x14ac:dyDescent="0.15">
      <c r="A252" s="1782"/>
      <c r="B252" s="899">
        <v>44505</v>
      </c>
      <c r="C252" s="177" t="str">
        <f t="shared" si="41"/>
        <v>(金)</v>
      </c>
      <c r="D252" s="894" t="s">
        <v>566</v>
      </c>
      <c r="E252" s="894" t="s">
        <v>575</v>
      </c>
      <c r="F252" s="768">
        <v>1</v>
      </c>
      <c r="G252" s="1480">
        <v>0</v>
      </c>
      <c r="H252" s="769">
        <v>12</v>
      </c>
      <c r="I252" s="769">
        <v>16</v>
      </c>
      <c r="J252" s="854">
        <v>0.3125</v>
      </c>
      <c r="K252" s="768">
        <v>20.399999999999999</v>
      </c>
      <c r="L252" s="925">
        <v>25.4</v>
      </c>
      <c r="M252" s="1034">
        <v>9.2100000000000009</v>
      </c>
      <c r="N252" s="776" t="s">
        <v>35</v>
      </c>
      <c r="O252" s="769">
        <v>28.1</v>
      </c>
      <c r="P252" s="774">
        <v>84</v>
      </c>
      <c r="Q252" s="769">
        <v>24.1</v>
      </c>
      <c r="R252" s="769">
        <v>18.3</v>
      </c>
      <c r="S252" s="774">
        <v>114</v>
      </c>
      <c r="T252" s="774">
        <v>70</v>
      </c>
      <c r="U252" s="774">
        <v>44</v>
      </c>
      <c r="V252" s="775" t="s">
        <v>35</v>
      </c>
      <c r="W252" s="1177" t="s">
        <v>35</v>
      </c>
      <c r="X252" s="774" t="s">
        <v>35</v>
      </c>
      <c r="Y252" s="768" t="s">
        <v>35</v>
      </c>
      <c r="Z252" s="771" t="s">
        <v>35</v>
      </c>
      <c r="AA252" s="775" t="s">
        <v>35</v>
      </c>
      <c r="AB252" s="775" t="s">
        <v>35</v>
      </c>
      <c r="AC252" s="769" t="s">
        <v>35</v>
      </c>
      <c r="AD252" s="830" t="s">
        <v>35</v>
      </c>
      <c r="AE252" s="769" t="s">
        <v>35</v>
      </c>
      <c r="AF252" s="1034" t="s">
        <v>35</v>
      </c>
      <c r="AG252" s="768" t="s">
        <v>35</v>
      </c>
      <c r="AH252" s="768" t="s">
        <v>35</v>
      </c>
      <c r="AI252" s="884" t="s">
        <v>35</v>
      </c>
      <c r="AJ252" s="906" t="s">
        <v>35</v>
      </c>
      <c r="AK252" s="906" t="s">
        <v>35</v>
      </c>
    </row>
    <row r="253" spans="1:37" ht="13.5" customHeight="1" x14ac:dyDescent="0.15">
      <c r="A253" s="1782"/>
      <c r="B253" s="899">
        <v>44506</v>
      </c>
      <c r="C253" s="177" t="str">
        <f t="shared" si="41"/>
        <v>(土)</v>
      </c>
      <c r="D253" s="894" t="s">
        <v>566</v>
      </c>
      <c r="E253" s="894" t="s">
        <v>574</v>
      </c>
      <c r="F253" s="768">
        <v>1</v>
      </c>
      <c r="G253" s="1480">
        <v>0</v>
      </c>
      <c r="H253" s="769">
        <v>9</v>
      </c>
      <c r="I253" s="769">
        <v>16</v>
      </c>
      <c r="J253" s="854">
        <v>0.2986111111111111</v>
      </c>
      <c r="K253" s="768">
        <v>17</v>
      </c>
      <c r="L253" s="925">
        <v>24</v>
      </c>
      <c r="M253" s="1034">
        <v>9.19</v>
      </c>
      <c r="N253" s="776" t="s">
        <v>35</v>
      </c>
      <c r="O253" s="769">
        <v>28.8</v>
      </c>
      <c r="P253" s="774">
        <v>84</v>
      </c>
      <c r="Q253" s="769">
        <v>27</v>
      </c>
      <c r="R253" s="769">
        <v>18.600000000000001</v>
      </c>
      <c r="S253" s="774">
        <v>114</v>
      </c>
      <c r="T253" s="774">
        <v>72</v>
      </c>
      <c r="U253" s="774">
        <v>42</v>
      </c>
      <c r="V253" s="775" t="s">
        <v>35</v>
      </c>
      <c r="W253" s="1177" t="s">
        <v>35</v>
      </c>
      <c r="X253" s="774" t="s">
        <v>35</v>
      </c>
      <c r="Y253" s="768" t="s">
        <v>35</v>
      </c>
      <c r="Z253" s="771" t="s">
        <v>35</v>
      </c>
      <c r="AA253" s="775" t="s">
        <v>35</v>
      </c>
      <c r="AB253" s="775" t="s">
        <v>35</v>
      </c>
      <c r="AC253" s="769" t="s">
        <v>35</v>
      </c>
      <c r="AD253" s="830" t="s">
        <v>35</v>
      </c>
      <c r="AE253" s="769" t="s">
        <v>35</v>
      </c>
      <c r="AF253" s="1034" t="s">
        <v>35</v>
      </c>
      <c r="AG253" s="768" t="s">
        <v>35</v>
      </c>
      <c r="AH253" s="768" t="s">
        <v>35</v>
      </c>
      <c r="AI253" s="884" t="s">
        <v>35</v>
      </c>
      <c r="AJ253" s="906" t="s">
        <v>35</v>
      </c>
      <c r="AK253" s="906" t="s">
        <v>35</v>
      </c>
    </row>
    <row r="254" spans="1:37" ht="13.5" customHeight="1" x14ac:dyDescent="0.15">
      <c r="A254" s="1782"/>
      <c r="B254" s="899">
        <v>44507</v>
      </c>
      <c r="C254" s="177" t="str">
        <f t="shared" si="41"/>
        <v>(日)</v>
      </c>
      <c r="D254" s="894" t="s">
        <v>571</v>
      </c>
      <c r="E254" s="894" t="s">
        <v>581</v>
      </c>
      <c r="F254" s="768">
        <v>2</v>
      </c>
      <c r="G254" s="1480">
        <v>2.7</v>
      </c>
      <c r="H254" s="769">
        <v>12</v>
      </c>
      <c r="I254" s="769">
        <v>17</v>
      </c>
      <c r="J254" s="854">
        <v>0.2986111111111111</v>
      </c>
      <c r="K254" s="768">
        <v>21.9</v>
      </c>
      <c r="L254" s="925">
        <v>27.8</v>
      </c>
      <c r="M254" s="1034">
        <v>8.7899999999999991</v>
      </c>
      <c r="N254" s="776" t="s">
        <v>35</v>
      </c>
      <c r="O254" s="769">
        <v>33</v>
      </c>
      <c r="P254" s="774">
        <v>86</v>
      </c>
      <c r="Q254" s="769">
        <v>28.4</v>
      </c>
      <c r="R254" s="769">
        <v>19.3</v>
      </c>
      <c r="S254" s="774">
        <v>118</v>
      </c>
      <c r="T254" s="774">
        <v>72</v>
      </c>
      <c r="U254" s="774">
        <v>46</v>
      </c>
      <c r="V254" s="775" t="s">
        <v>35</v>
      </c>
      <c r="W254" s="1177" t="s">
        <v>35</v>
      </c>
      <c r="X254" s="774" t="s">
        <v>35</v>
      </c>
      <c r="Y254" s="768" t="s">
        <v>35</v>
      </c>
      <c r="Z254" s="771" t="s">
        <v>35</v>
      </c>
      <c r="AA254" s="775" t="s">
        <v>35</v>
      </c>
      <c r="AB254" s="775" t="s">
        <v>35</v>
      </c>
      <c r="AC254" s="769" t="s">
        <v>35</v>
      </c>
      <c r="AD254" s="830" t="s">
        <v>35</v>
      </c>
      <c r="AE254" s="769" t="s">
        <v>35</v>
      </c>
      <c r="AF254" s="1034" t="s">
        <v>35</v>
      </c>
      <c r="AG254" s="768" t="s">
        <v>35</v>
      </c>
      <c r="AH254" s="768" t="s">
        <v>35</v>
      </c>
      <c r="AI254" s="884" t="s">
        <v>35</v>
      </c>
      <c r="AJ254" s="906" t="s">
        <v>35</v>
      </c>
      <c r="AK254" s="906" t="s">
        <v>35</v>
      </c>
    </row>
    <row r="255" spans="1:37" ht="13.5" customHeight="1" x14ac:dyDescent="0.15">
      <c r="A255" s="1782"/>
      <c r="B255" s="899">
        <v>44508</v>
      </c>
      <c r="C255" s="177" t="str">
        <f>IF(B255="","",IF(WEEKDAY(B255)=1,"(日)",IF(WEEKDAY(B255)=2,"(月)",IF(WEEKDAY(B255)=3,"(火)",IF(WEEKDAY(B255)=4,"(水)",IF(WEEKDAY(B255)=5,"(木)",IF(WEEKDAY(B255)=6,"(金)","(土)")))))))</f>
        <v>(月)</v>
      </c>
      <c r="D255" s="894" t="s">
        <v>576</v>
      </c>
      <c r="E255" s="894" t="s">
        <v>581</v>
      </c>
      <c r="F255" s="768">
        <v>2</v>
      </c>
      <c r="G255" s="1480">
        <v>0.2</v>
      </c>
      <c r="H255" s="769">
        <v>14</v>
      </c>
      <c r="I255" s="769">
        <v>16</v>
      </c>
      <c r="J255" s="854">
        <v>0.3125</v>
      </c>
      <c r="K255" s="768">
        <v>19.2</v>
      </c>
      <c r="L255" s="925">
        <v>25.5</v>
      </c>
      <c r="M255" s="1034">
        <v>8.92</v>
      </c>
      <c r="N255" s="776" t="s">
        <v>35</v>
      </c>
      <c r="O255" s="769">
        <v>32.700000000000003</v>
      </c>
      <c r="P255" s="774">
        <v>91</v>
      </c>
      <c r="Q255" s="769">
        <v>29.5</v>
      </c>
      <c r="R255" s="769">
        <v>16.399999999999999</v>
      </c>
      <c r="S255" s="774">
        <v>124</v>
      </c>
      <c r="T255" s="774">
        <v>81</v>
      </c>
      <c r="U255" s="774">
        <v>43</v>
      </c>
      <c r="V255" s="775" t="s">
        <v>35</v>
      </c>
      <c r="W255" s="1177" t="s">
        <v>35</v>
      </c>
      <c r="X255" s="774" t="s">
        <v>35</v>
      </c>
      <c r="Y255" s="768" t="s">
        <v>35</v>
      </c>
      <c r="Z255" s="771" t="s">
        <v>35</v>
      </c>
      <c r="AA255" s="775" t="s">
        <v>35</v>
      </c>
      <c r="AB255" s="775" t="s">
        <v>35</v>
      </c>
      <c r="AC255" s="769" t="s">
        <v>35</v>
      </c>
      <c r="AD255" s="830" t="s">
        <v>35</v>
      </c>
      <c r="AE255" s="769" t="s">
        <v>35</v>
      </c>
      <c r="AF255" s="1034" t="s">
        <v>35</v>
      </c>
      <c r="AG255" s="768" t="s">
        <v>35</v>
      </c>
      <c r="AH255" s="768" t="s">
        <v>35</v>
      </c>
      <c r="AI255" s="884" t="s">
        <v>35</v>
      </c>
      <c r="AJ255" s="906" t="s">
        <v>35</v>
      </c>
      <c r="AK255" s="906" t="s">
        <v>35</v>
      </c>
    </row>
    <row r="256" spans="1:37" ht="13.5" customHeight="1" x14ac:dyDescent="0.15">
      <c r="A256" s="1782"/>
      <c r="B256" s="899">
        <v>44509</v>
      </c>
      <c r="C256" s="177" t="str">
        <f t="shared" si="41"/>
        <v>(火)</v>
      </c>
      <c r="D256" s="894" t="s">
        <v>579</v>
      </c>
      <c r="E256" s="894" t="s">
        <v>574</v>
      </c>
      <c r="F256" s="768">
        <v>1</v>
      </c>
      <c r="G256" s="1480">
        <v>50.3</v>
      </c>
      <c r="H256" s="769">
        <v>17</v>
      </c>
      <c r="I256" s="769">
        <v>18</v>
      </c>
      <c r="J256" s="854">
        <v>0.31944444444444448</v>
      </c>
      <c r="K256" s="768">
        <v>16.8</v>
      </c>
      <c r="L256" s="925">
        <v>21.5</v>
      </c>
      <c r="M256" s="1034">
        <v>8.91</v>
      </c>
      <c r="N256" s="776" t="s">
        <v>35</v>
      </c>
      <c r="O256" s="769">
        <v>31.9</v>
      </c>
      <c r="P256" s="774">
        <v>89</v>
      </c>
      <c r="Q256" s="769">
        <v>30.5</v>
      </c>
      <c r="R256" s="769">
        <v>14.9</v>
      </c>
      <c r="S256" s="774">
        <v>115</v>
      </c>
      <c r="T256" s="774">
        <v>74</v>
      </c>
      <c r="U256" s="774">
        <v>41</v>
      </c>
      <c r="V256" s="775" t="s">
        <v>35</v>
      </c>
      <c r="W256" s="1177" t="s">
        <v>35</v>
      </c>
      <c r="X256" s="774" t="s">
        <v>35</v>
      </c>
      <c r="Y256" s="768" t="s">
        <v>35</v>
      </c>
      <c r="Z256" s="771" t="s">
        <v>35</v>
      </c>
      <c r="AA256" s="775" t="s">
        <v>35</v>
      </c>
      <c r="AB256" s="775" t="s">
        <v>35</v>
      </c>
      <c r="AC256" s="769" t="s">
        <v>35</v>
      </c>
      <c r="AD256" s="830" t="s">
        <v>35</v>
      </c>
      <c r="AE256" s="769" t="s">
        <v>35</v>
      </c>
      <c r="AF256" s="1034" t="s">
        <v>35</v>
      </c>
      <c r="AG256" s="768" t="s">
        <v>35</v>
      </c>
      <c r="AH256" s="768" t="s">
        <v>35</v>
      </c>
      <c r="AI256" s="884" t="s">
        <v>35</v>
      </c>
      <c r="AJ256" s="906" t="s">
        <v>35</v>
      </c>
      <c r="AK256" s="906" t="s">
        <v>35</v>
      </c>
    </row>
    <row r="257" spans="1:37" ht="13.5" customHeight="1" x14ac:dyDescent="0.15">
      <c r="A257" s="1782"/>
      <c r="B257" s="899">
        <v>44510</v>
      </c>
      <c r="C257" s="177" t="str">
        <f t="shared" si="41"/>
        <v>(水)</v>
      </c>
      <c r="D257" s="894" t="s">
        <v>566</v>
      </c>
      <c r="E257" s="894" t="s">
        <v>592</v>
      </c>
      <c r="F257" s="768">
        <v>1</v>
      </c>
      <c r="G257" s="1480">
        <v>0</v>
      </c>
      <c r="H257" s="769">
        <v>17</v>
      </c>
      <c r="I257" s="769">
        <v>18</v>
      </c>
      <c r="J257" s="854">
        <v>0.30555555555555552</v>
      </c>
      <c r="K257" s="768">
        <v>19.2</v>
      </c>
      <c r="L257" s="925">
        <v>24.2</v>
      </c>
      <c r="M257" s="1034">
        <v>9.1</v>
      </c>
      <c r="N257" s="776" t="s">
        <v>35</v>
      </c>
      <c r="O257" s="769">
        <v>26.8</v>
      </c>
      <c r="P257" s="774">
        <v>114</v>
      </c>
      <c r="Q257" s="769">
        <v>37</v>
      </c>
      <c r="R257" s="769">
        <v>16.399999999999999</v>
      </c>
      <c r="S257" s="774">
        <v>105</v>
      </c>
      <c r="T257" s="774">
        <v>70</v>
      </c>
      <c r="U257" s="774">
        <v>35</v>
      </c>
      <c r="V257" s="775" t="s">
        <v>35</v>
      </c>
      <c r="W257" s="1177" t="s">
        <v>35</v>
      </c>
      <c r="X257" s="774" t="s">
        <v>35</v>
      </c>
      <c r="Y257" s="768" t="s">
        <v>35</v>
      </c>
      <c r="Z257" s="771" t="s">
        <v>35</v>
      </c>
      <c r="AA257" s="775" t="s">
        <v>35</v>
      </c>
      <c r="AB257" s="775" t="s">
        <v>35</v>
      </c>
      <c r="AC257" s="769" t="s">
        <v>35</v>
      </c>
      <c r="AD257" s="830" t="s">
        <v>35</v>
      </c>
      <c r="AE257" s="769" t="s">
        <v>35</v>
      </c>
      <c r="AF257" s="1034" t="s">
        <v>35</v>
      </c>
      <c r="AG257" s="768" t="s">
        <v>35</v>
      </c>
      <c r="AH257" s="768" t="s">
        <v>35</v>
      </c>
      <c r="AI257" s="884" t="s">
        <v>35</v>
      </c>
      <c r="AJ257" s="906" t="s">
        <v>35</v>
      </c>
      <c r="AK257" s="906" t="s">
        <v>35</v>
      </c>
    </row>
    <row r="258" spans="1:37" ht="13.5" customHeight="1" x14ac:dyDescent="0.15">
      <c r="A258" s="1782"/>
      <c r="B258" s="899">
        <v>44511</v>
      </c>
      <c r="C258" s="177" t="str">
        <f t="shared" si="41"/>
        <v>(木)</v>
      </c>
      <c r="D258" s="894" t="s">
        <v>566</v>
      </c>
      <c r="E258" s="894" t="s">
        <v>567</v>
      </c>
      <c r="F258" s="768">
        <v>1</v>
      </c>
      <c r="G258" s="1480">
        <v>0</v>
      </c>
      <c r="H258" s="769">
        <v>16</v>
      </c>
      <c r="I258" s="769">
        <v>17</v>
      </c>
      <c r="J258" s="854">
        <v>0.31944444444444448</v>
      </c>
      <c r="K258" s="768">
        <v>27.4</v>
      </c>
      <c r="L258" s="925">
        <v>33.299999999999997</v>
      </c>
      <c r="M258" s="1034">
        <v>8.4</v>
      </c>
      <c r="N258" s="776" t="s">
        <v>35</v>
      </c>
      <c r="O258" s="769">
        <v>23.8</v>
      </c>
      <c r="P258" s="774">
        <v>72</v>
      </c>
      <c r="Q258" s="769">
        <v>27.7</v>
      </c>
      <c r="R258" s="769">
        <v>18</v>
      </c>
      <c r="S258" s="774">
        <v>92</v>
      </c>
      <c r="T258" s="774">
        <v>59</v>
      </c>
      <c r="U258" s="774">
        <v>33</v>
      </c>
      <c r="V258" s="775" t="s">
        <v>35</v>
      </c>
      <c r="W258" s="1177" t="s">
        <v>35</v>
      </c>
      <c r="X258" s="774" t="s">
        <v>35</v>
      </c>
      <c r="Y258" s="768" t="s">
        <v>35</v>
      </c>
      <c r="Z258" s="771" t="s">
        <v>35</v>
      </c>
      <c r="AA258" s="775" t="s">
        <v>35</v>
      </c>
      <c r="AB258" s="775" t="s">
        <v>35</v>
      </c>
      <c r="AC258" s="769" t="s">
        <v>35</v>
      </c>
      <c r="AD258" s="830">
        <v>0</v>
      </c>
      <c r="AE258" s="769">
        <v>22</v>
      </c>
      <c r="AF258" s="1034">
        <v>15</v>
      </c>
      <c r="AG258" s="768">
        <v>7.3</v>
      </c>
      <c r="AH258" s="768">
        <v>5</v>
      </c>
      <c r="AI258" s="884">
        <v>11</v>
      </c>
      <c r="AJ258" s="906">
        <v>2.7</v>
      </c>
      <c r="AK258" s="906">
        <v>0.13</v>
      </c>
    </row>
    <row r="259" spans="1:37" ht="13.5" customHeight="1" x14ac:dyDescent="0.15">
      <c r="A259" s="1782"/>
      <c r="B259" s="899">
        <v>44512</v>
      </c>
      <c r="C259" s="177" t="str">
        <f t="shared" si="41"/>
        <v>(金)</v>
      </c>
      <c r="D259" s="894" t="s">
        <v>566</v>
      </c>
      <c r="E259" s="894" t="s">
        <v>637</v>
      </c>
      <c r="F259" s="768">
        <v>1</v>
      </c>
      <c r="G259" s="1480">
        <v>0</v>
      </c>
      <c r="H259" s="769">
        <v>11</v>
      </c>
      <c r="I259" s="769">
        <v>16</v>
      </c>
      <c r="J259" s="854">
        <v>0.31944444444444448</v>
      </c>
      <c r="K259" s="768">
        <v>23.4</v>
      </c>
      <c r="L259" s="925">
        <v>30</v>
      </c>
      <c r="M259" s="1034">
        <v>8.43</v>
      </c>
      <c r="N259" s="776" t="s">
        <v>35</v>
      </c>
      <c r="O259" s="769">
        <v>23.7</v>
      </c>
      <c r="P259" s="774">
        <v>77</v>
      </c>
      <c r="Q259" s="769">
        <v>21.7</v>
      </c>
      <c r="R259" s="769">
        <v>16.3</v>
      </c>
      <c r="S259" s="774">
        <v>92</v>
      </c>
      <c r="T259" s="774">
        <v>59</v>
      </c>
      <c r="U259" s="774">
        <v>33</v>
      </c>
      <c r="V259" s="775" t="s">
        <v>35</v>
      </c>
      <c r="W259" s="1177" t="s">
        <v>35</v>
      </c>
      <c r="X259" s="774" t="s">
        <v>35</v>
      </c>
      <c r="Y259" s="768" t="s">
        <v>35</v>
      </c>
      <c r="Z259" s="771" t="s">
        <v>35</v>
      </c>
      <c r="AA259" s="775" t="s">
        <v>35</v>
      </c>
      <c r="AB259" s="775" t="s">
        <v>35</v>
      </c>
      <c r="AC259" s="769" t="s">
        <v>35</v>
      </c>
      <c r="AD259" s="830" t="s">
        <v>35</v>
      </c>
      <c r="AE259" s="769" t="s">
        <v>35</v>
      </c>
      <c r="AF259" s="1034" t="s">
        <v>35</v>
      </c>
      <c r="AG259" s="768" t="s">
        <v>35</v>
      </c>
      <c r="AH259" s="768" t="s">
        <v>35</v>
      </c>
      <c r="AI259" s="884" t="s">
        <v>35</v>
      </c>
      <c r="AJ259" s="906" t="s">
        <v>35</v>
      </c>
      <c r="AK259" s="906" t="s">
        <v>35</v>
      </c>
    </row>
    <row r="260" spans="1:37" ht="13.5" customHeight="1" x14ac:dyDescent="0.15">
      <c r="A260" s="1782"/>
      <c r="B260" s="899">
        <v>44513</v>
      </c>
      <c r="C260" s="177" t="str">
        <f t="shared" si="41"/>
        <v>(土)</v>
      </c>
      <c r="D260" s="894" t="s">
        <v>566</v>
      </c>
      <c r="E260" s="894" t="s">
        <v>584</v>
      </c>
      <c r="F260" s="768">
        <v>1</v>
      </c>
      <c r="G260" s="1480">
        <v>0</v>
      </c>
      <c r="H260" s="769">
        <v>9</v>
      </c>
      <c r="I260" s="769">
        <v>14.5</v>
      </c>
      <c r="J260" s="854">
        <v>0.2986111111111111</v>
      </c>
      <c r="K260" s="768">
        <v>19.600000000000001</v>
      </c>
      <c r="L260" s="925">
        <v>27.4</v>
      </c>
      <c r="M260" s="1034">
        <v>8.66</v>
      </c>
      <c r="N260" s="776" t="s">
        <v>35</v>
      </c>
      <c r="O260" s="769">
        <v>25.4</v>
      </c>
      <c r="P260" s="774">
        <v>88</v>
      </c>
      <c r="Q260" s="769">
        <v>25.6</v>
      </c>
      <c r="R260" s="769">
        <v>17.7</v>
      </c>
      <c r="S260" s="774">
        <v>120</v>
      </c>
      <c r="T260" s="774">
        <v>72</v>
      </c>
      <c r="U260" s="774">
        <v>48</v>
      </c>
      <c r="V260" s="775" t="s">
        <v>35</v>
      </c>
      <c r="W260" s="1177" t="s">
        <v>35</v>
      </c>
      <c r="X260" s="774" t="s">
        <v>35</v>
      </c>
      <c r="Y260" s="768" t="s">
        <v>35</v>
      </c>
      <c r="Z260" s="771" t="s">
        <v>35</v>
      </c>
      <c r="AA260" s="775" t="s">
        <v>35</v>
      </c>
      <c r="AB260" s="775" t="s">
        <v>35</v>
      </c>
      <c r="AC260" s="769" t="s">
        <v>35</v>
      </c>
      <c r="AD260" s="830" t="s">
        <v>35</v>
      </c>
      <c r="AE260" s="769" t="s">
        <v>35</v>
      </c>
      <c r="AF260" s="1034" t="s">
        <v>35</v>
      </c>
      <c r="AG260" s="768" t="s">
        <v>35</v>
      </c>
      <c r="AH260" s="768" t="s">
        <v>35</v>
      </c>
      <c r="AI260" s="884" t="s">
        <v>35</v>
      </c>
      <c r="AJ260" s="906" t="s">
        <v>35</v>
      </c>
      <c r="AK260" s="906" t="s">
        <v>35</v>
      </c>
    </row>
    <row r="261" spans="1:37" ht="13.5" customHeight="1" x14ac:dyDescent="0.15">
      <c r="A261" s="1782"/>
      <c r="B261" s="899">
        <v>44514</v>
      </c>
      <c r="C261" s="177" t="str">
        <f t="shared" si="41"/>
        <v>(日)</v>
      </c>
      <c r="D261" s="894" t="s">
        <v>566</v>
      </c>
      <c r="E261" s="894" t="s">
        <v>578</v>
      </c>
      <c r="F261" s="768">
        <v>0</v>
      </c>
      <c r="G261" s="1480">
        <v>0</v>
      </c>
      <c r="H261" s="769">
        <v>7</v>
      </c>
      <c r="I261" s="769">
        <v>15</v>
      </c>
      <c r="J261" s="854">
        <v>0.30555555555555552</v>
      </c>
      <c r="K261" s="768">
        <v>20</v>
      </c>
      <c r="L261" s="925">
        <v>28</v>
      </c>
      <c r="M261" s="1034">
        <v>9.0399999999999991</v>
      </c>
      <c r="N261" s="776" t="s">
        <v>35</v>
      </c>
      <c r="O261" s="769">
        <v>24.4</v>
      </c>
      <c r="P261" s="774">
        <v>78</v>
      </c>
      <c r="Q261" s="769">
        <v>25.9</v>
      </c>
      <c r="R261" s="769">
        <v>18.3</v>
      </c>
      <c r="S261" s="774">
        <v>102</v>
      </c>
      <c r="T261" s="774">
        <v>66</v>
      </c>
      <c r="U261" s="774">
        <v>36</v>
      </c>
      <c r="V261" s="775" t="s">
        <v>35</v>
      </c>
      <c r="W261" s="1177" t="s">
        <v>35</v>
      </c>
      <c r="X261" s="774" t="s">
        <v>35</v>
      </c>
      <c r="Y261" s="768" t="s">
        <v>35</v>
      </c>
      <c r="Z261" s="771" t="s">
        <v>35</v>
      </c>
      <c r="AA261" s="775" t="s">
        <v>35</v>
      </c>
      <c r="AB261" s="775" t="s">
        <v>35</v>
      </c>
      <c r="AC261" s="769" t="s">
        <v>35</v>
      </c>
      <c r="AD261" s="830" t="s">
        <v>35</v>
      </c>
      <c r="AE261" s="769" t="s">
        <v>35</v>
      </c>
      <c r="AF261" s="1034" t="s">
        <v>35</v>
      </c>
      <c r="AG261" s="768" t="s">
        <v>35</v>
      </c>
      <c r="AH261" s="768" t="s">
        <v>35</v>
      </c>
      <c r="AI261" s="884" t="s">
        <v>35</v>
      </c>
      <c r="AJ261" s="906" t="s">
        <v>35</v>
      </c>
      <c r="AK261" s="906" t="s">
        <v>35</v>
      </c>
    </row>
    <row r="262" spans="1:37" ht="13.5" customHeight="1" x14ac:dyDescent="0.15">
      <c r="A262" s="1782"/>
      <c r="B262" s="899">
        <v>44515</v>
      </c>
      <c r="C262" s="177" t="str">
        <f t="shared" si="41"/>
        <v>(月)</v>
      </c>
      <c r="D262" s="894" t="s">
        <v>566</v>
      </c>
      <c r="E262" s="894" t="s">
        <v>574</v>
      </c>
      <c r="F262" s="768">
        <v>1</v>
      </c>
      <c r="G262" s="1480">
        <v>0</v>
      </c>
      <c r="H262" s="769">
        <v>8</v>
      </c>
      <c r="I262" s="769">
        <v>13.5</v>
      </c>
      <c r="J262" s="854">
        <v>0.30555555555555552</v>
      </c>
      <c r="K262" s="768">
        <v>21.5</v>
      </c>
      <c r="L262" s="925">
        <v>28.7</v>
      </c>
      <c r="M262" s="1034">
        <v>8.8699999999999992</v>
      </c>
      <c r="N262" s="776" t="s">
        <v>35</v>
      </c>
      <c r="O262" s="769">
        <v>23.5</v>
      </c>
      <c r="P262" s="774">
        <v>80</v>
      </c>
      <c r="Q262" s="769">
        <v>22.7</v>
      </c>
      <c r="R262" s="769">
        <v>18</v>
      </c>
      <c r="S262" s="774">
        <v>104</v>
      </c>
      <c r="T262" s="774">
        <v>66</v>
      </c>
      <c r="U262" s="774">
        <v>38</v>
      </c>
      <c r="V262" s="775" t="s">
        <v>35</v>
      </c>
      <c r="W262" s="1177" t="s">
        <v>35</v>
      </c>
      <c r="X262" s="774" t="s">
        <v>35</v>
      </c>
      <c r="Y262" s="768" t="s">
        <v>35</v>
      </c>
      <c r="Z262" s="771" t="s">
        <v>35</v>
      </c>
      <c r="AA262" s="775" t="s">
        <v>35</v>
      </c>
      <c r="AB262" s="775" t="s">
        <v>35</v>
      </c>
      <c r="AC262" s="769" t="s">
        <v>35</v>
      </c>
      <c r="AD262" s="830" t="s">
        <v>35</v>
      </c>
      <c r="AE262" s="769" t="s">
        <v>35</v>
      </c>
      <c r="AF262" s="1034" t="s">
        <v>35</v>
      </c>
      <c r="AG262" s="768" t="s">
        <v>35</v>
      </c>
      <c r="AH262" s="768" t="s">
        <v>35</v>
      </c>
      <c r="AI262" s="884" t="s">
        <v>35</v>
      </c>
      <c r="AJ262" s="906" t="s">
        <v>35</v>
      </c>
      <c r="AK262" s="906" t="s">
        <v>35</v>
      </c>
    </row>
    <row r="263" spans="1:37" ht="13.5" customHeight="1" x14ac:dyDescent="0.15">
      <c r="A263" s="1782"/>
      <c r="B263" s="899">
        <v>44516</v>
      </c>
      <c r="C263" s="177" t="str">
        <f t="shared" si="41"/>
        <v>(火)</v>
      </c>
      <c r="D263" s="894" t="s">
        <v>582</v>
      </c>
      <c r="E263" s="894" t="s">
        <v>574</v>
      </c>
      <c r="F263" s="768">
        <v>1</v>
      </c>
      <c r="G263" s="1480">
        <v>0.1</v>
      </c>
      <c r="H263" s="769">
        <v>10</v>
      </c>
      <c r="I263" s="769">
        <v>15</v>
      </c>
      <c r="J263" s="854">
        <v>0.30555555555555552</v>
      </c>
      <c r="K263" s="768">
        <v>19.7</v>
      </c>
      <c r="L263" s="925">
        <v>25.3</v>
      </c>
      <c r="M263" s="1034">
        <v>9.26</v>
      </c>
      <c r="N263" s="776" t="s">
        <v>35</v>
      </c>
      <c r="O263" s="769">
        <v>24.6</v>
      </c>
      <c r="P263" s="774">
        <v>82</v>
      </c>
      <c r="Q263" s="769">
        <v>23.4</v>
      </c>
      <c r="R263" s="769">
        <v>16.399999999999999</v>
      </c>
      <c r="S263" s="774">
        <v>98</v>
      </c>
      <c r="T263" s="774">
        <v>66</v>
      </c>
      <c r="U263" s="774">
        <v>32</v>
      </c>
      <c r="V263" s="775" t="s">
        <v>35</v>
      </c>
      <c r="W263" s="1177" t="s">
        <v>35</v>
      </c>
      <c r="X263" s="774" t="s">
        <v>35</v>
      </c>
      <c r="Y263" s="768" t="s">
        <v>35</v>
      </c>
      <c r="Z263" s="771" t="s">
        <v>35</v>
      </c>
      <c r="AA263" s="775" t="s">
        <v>35</v>
      </c>
      <c r="AB263" s="775" t="s">
        <v>35</v>
      </c>
      <c r="AC263" s="769" t="s">
        <v>35</v>
      </c>
      <c r="AD263" s="830" t="s">
        <v>35</v>
      </c>
      <c r="AE263" s="769" t="s">
        <v>35</v>
      </c>
      <c r="AF263" s="1034" t="s">
        <v>35</v>
      </c>
      <c r="AG263" s="768" t="s">
        <v>35</v>
      </c>
      <c r="AH263" s="768" t="s">
        <v>35</v>
      </c>
      <c r="AI263" s="884" t="s">
        <v>35</v>
      </c>
      <c r="AJ263" s="906" t="s">
        <v>35</v>
      </c>
      <c r="AK263" s="906" t="s">
        <v>35</v>
      </c>
    </row>
    <row r="264" spans="1:37" ht="13.5" customHeight="1" x14ac:dyDescent="0.15">
      <c r="A264" s="1782"/>
      <c r="B264" s="899">
        <v>44517</v>
      </c>
      <c r="C264" s="177" t="str">
        <f t="shared" si="41"/>
        <v>(水)</v>
      </c>
      <c r="D264" s="894" t="s">
        <v>566</v>
      </c>
      <c r="E264" s="894" t="s">
        <v>581</v>
      </c>
      <c r="F264" s="768">
        <v>2</v>
      </c>
      <c r="G264" s="1480">
        <v>0</v>
      </c>
      <c r="H264" s="769">
        <v>8</v>
      </c>
      <c r="I264" s="769">
        <v>13.5</v>
      </c>
      <c r="J264" s="854">
        <v>0.30555555555555552</v>
      </c>
      <c r="K264" s="768">
        <v>24.9</v>
      </c>
      <c r="L264" s="925">
        <v>29.9</v>
      </c>
      <c r="M264" s="1034">
        <v>9.19</v>
      </c>
      <c r="N264" s="776" t="s">
        <v>35</v>
      </c>
      <c r="O264" s="769">
        <v>23</v>
      </c>
      <c r="P264" s="774">
        <v>80</v>
      </c>
      <c r="Q264" s="769">
        <v>22</v>
      </c>
      <c r="R264" s="769">
        <v>19</v>
      </c>
      <c r="S264" s="774">
        <v>98</v>
      </c>
      <c r="T264" s="774">
        <v>64</v>
      </c>
      <c r="U264" s="774">
        <v>34</v>
      </c>
      <c r="V264" s="775" t="s">
        <v>35</v>
      </c>
      <c r="W264" s="1177" t="s">
        <v>35</v>
      </c>
      <c r="X264" s="774" t="s">
        <v>35</v>
      </c>
      <c r="Y264" s="768" t="s">
        <v>35</v>
      </c>
      <c r="Z264" s="771" t="s">
        <v>35</v>
      </c>
      <c r="AA264" s="775" t="s">
        <v>35</v>
      </c>
      <c r="AB264" s="775" t="s">
        <v>35</v>
      </c>
      <c r="AC264" s="769" t="s">
        <v>35</v>
      </c>
      <c r="AD264" s="830" t="s">
        <v>35</v>
      </c>
      <c r="AE264" s="769" t="s">
        <v>35</v>
      </c>
      <c r="AF264" s="1034" t="s">
        <v>35</v>
      </c>
      <c r="AG264" s="768" t="s">
        <v>35</v>
      </c>
      <c r="AH264" s="768" t="s">
        <v>35</v>
      </c>
      <c r="AI264" s="884" t="s">
        <v>35</v>
      </c>
      <c r="AJ264" s="906" t="s">
        <v>35</v>
      </c>
      <c r="AK264" s="906" t="s">
        <v>35</v>
      </c>
    </row>
    <row r="265" spans="1:37" ht="13.5" customHeight="1" x14ac:dyDescent="0.15">
      <c r="A265" s="1782"/>
      <c r="B265" s="899">
        <v>44518</v>
      </c>
      <c r="C265" s="177" t="str">
        <f t="shared" si="41"/>
        <v>(木)</v>
      </c>
      <c r="D265" s="894" t="s">
        <v>566</v>
      </c>
      <c r="E265" s="894" t="s">
        <v>581</v>
      </c>
      <c r="F265" s="768">
        <v>1</v>
      </c>
      <c r="G265" s="1480">
        <v>0</v>
      </c>
      <c r="H265" s="769">
        <v>8</v>
      </c>
      <c r="I265" s="769">
        <v>14</v>
      </c>
      <c r="J265" s="854">
        <v>0.3125</v>
      </c>
      <c r="K265" s="768">
        <v>23.2</v>
      </c>
      <c r="L265" s="925">
        <v>27.9</v>
      </c>
      <c r="M265" s="1034">
        <v>9.24</v>
      </c>
      <c r="N265" s="776" t="s">
        <v>35</v>
      </c>
      <c r="O265" s="769">
        <v>25</v>
      </c>
      <c r="P265" s="774">
        <v>71</v>
      </c>
      <c r="Q265" s="769">
        <v>25.2</v>
      </c>
      <c r="R265" s="769">
        <v>18.5</v>
      </c>
      <c r="S265" s="774">
        <v>103</v>
      </c>
      <c r="T265" s="774">
        <v>66</v>
      </c>
      <c r="U265" s="774">
        <v>37</v>
      </c>
      <c r="V265" s="775" t="s">
        <v>35</v>
      </c>
      <c r="W265" s="1177" t="s">
        <v>35</v>
      </c>
      <c r="X265" s="774" t="s">
        <v>35</v>
      </c>
      <c r="Y265" s="768" t="s">
        <v>35</v>
      </c>
      <c r="Z265" s="771" t="s">
        <v>35</v>
      </c>
      <c r="AA265" s="775" t="s">
        <v>35</v>
      </c>
      <c r="AB265" s="775" t="s">
        <v>35</v>
      </c>
      <c r="AC265" s="769" t="s">
        <v>35</v>
      </c>
      <c r="AD265" s="830" t="s">
        <v>35</v>
      </c>
      <c r="AE265" s="769" t="s">
        <v>35</v>
      </c>
      <c r="AF265" s="1034" t="s">
        <v>35</v>
      </c>
      <c r="AG265" s="768" t="s">
        <v>35</v>
      </c>
      <c r="AH265" s="768" t="s">
        <v>35</v>
      </c>
      <c r="AI265" s="884" t="s">
        <v>35</v>
      </c>
      <c r="AJ265" s="906" t="s">
        <v>35</v>
      </c>
      <c r="AK265" s="906" t="s">
        <v>35</v>
      </c>
    </row>
    <row r="266" spans="1:37" ht="13.5" customHeight="1" x14ac:dyDescent="0.15">
      <c r="A266" s="1782"/>
      <c r="B266" s="899">
        <v>44519</v>
      </c>
      <c r="C266" s="177" t="str">
        <f t="shared" si="41"/>
        <v>(金)</v>
      </c>
      <c r="D266" s="894" t="s">
        <v>566</v>
      </c>
      <c r="E266" s="894" t="s">
        <v>578</v>
      </c>
      <c r="F266" s="768">
        <v>1</v>
      </c>
      <c r="G266" s="1480">
        <v>0</v>
      </c>
      <c r="H266" s="769">
        <v>6</v>
      </c>
      <c r="I266" s="769">
        <v>13.5</v>
      </c>
      <c r="J266" s="854">
        <v>0.30555555555555552</v>
      </c>
      <c r="K266" s="768">
        <v>17.899999999999999</v>
      </c>
      <c r="L266" s="925">
        <v>17.5</v>
      </c>
      <c r="M266" s="1034">
        <v>9.35</v>
      </c>
      <c r="N266" s="776" t="s">
        <v>35</v>
      </c>
      <c r="O266" s="769">
        <v>25.9</v>
      </c>
      <c r="P266" s="774">
        <v>84</v>
      </c>
      <c r="Q266" s="769">
        <v>26.3</v>
      </c>
      <c r="R266" s="769">
        <v>18</v>
      </c>
      <c r="S266" s="774">
        <v>110</v>
      </c>
      <c r="T266" s="774">
        <v>70</v>
      </c>
      <c r="U266" s="774">
        <v>40</v>
      </c>
      <c r="V266" s="775" t="s">
        <v>35</v>
      </c>
      <c r="W266" s="1177" t="s">
        <v>35</v>
      </c>
      <c r="X266" s="774" t="s">
        <v>35</v>
      </c>
      <c r="Y266" s="768" t="s">
        <v>35</v>
      </c>
      <c r="Z266" s="771" t="s">
        <v>35</v>
      </c>
      <c r="AA266" s="775" t="s">
        <v>35</v>
      </c>
      <c r="AB266" s="775" t="s">
        <v>35</v>
      </c>
      <c r="AC266" s="769" t="s">
        <v>35</v>
      </c>
      <c r="AD266" s="830" t="s">
        <v>35</v>
      </c>
      <c r="AE266" s="769" t="s">
        <v>35</v>
      </c>
      <c r="AF266" s="1034" t="s">
        <v>35</v>
      </c>
      <c r="AG266" s="768" t="s">
        <v>35</v>
      </c>
      <c r="AH266" s="768" t="s">
        <v>35</v>
      </c>
      <c r="AI266" s="884" t="s">
        <v>35</v>
      </c>
      <c r="AJ266" s="906" t="s">
        <v>35</v>
      </c>
      <c r="AK266" s="906" t="s">
        <v>35</v>
      </c>
    </row>
    <row r="267" spans="1:37" ht="13.5" customHeight="1" x14ac:dyDescent="0.15">
      <c r="A267" s="1782"/>
      <c r="B267" s="899">
        <v>44520</v>
      </c>
      <c r="C267" s="177" t="str">
        <f t="shared" si="41"/>
        <v>(土)</v>
      </c>
      <c r="D267" s="894" t="s">
        <v>566</v>
      </c>
      <c r="E267" s="894" t="s">
        <v>581</v>
      </c>
      <c r="F267" s="768">
        <v>0</v>
      </c>
      <c r="G267" s="1480">
        <v>0</v>
      </c>
      <c r="H267" s="769">
        <v>7</v>
      </c>
      <c r="I267" s="769">
        <v>14.5</v>
      </c>
      <c r="J267" s="854">
        <v>0.3125</v>
      </c>
      <c r="K267" s="768">
        <v>18.7</v>
      </c>
      <c r="L267" s="925">
        <v>25.2</v>
      </c>
      <c r="M267" s="1034">
        <v>9.4600000000000009</v>
      </c>
      <c r="N267" s="776" t="s">
        <v>35</v>
      </c>
      <c r="O267" s="769">
        <v>26.8</v>
      </c>
      <c r="P267" s="774">
        <v>87</v>
      </c>
      <c r="Q267" s="769">
        <v>26.3</v>
      </c>
      <c r="R267" s="769">
        <v>21.5</v>
      </c>
      <c r="S267" s="774">
        <v>109</v>
      </c>
      <c r="T267" s="774">
        <v>69</v>
      </c>
      <c r="U267" s="774">
        <v>40</v>
      </c>
      <c r="V267" s="775" t="s">
        <v>35</v>
      </c>
      <c r="W267" s="1177" t="s">
        <v>35</v>
      </c>
      <c r="X267" s="774" t="s">
        <v>35</v>
      </c>
      <c r="Y267" s="768" t="s">
        <v>35</v>
      </c>
      <c r="Z267" s="771" t="s">
        <v>35</v>
      </c>
      <c r="AA267" s="775" t="s">
        <v>35</v>
      </c>
      <c r="AB267" s="775" t="s">
        <v>35</v>
      </c>
      <c r="AC267" s="769" t="s">
        <v>35</v>
      </c>
      <c r="AD267" s="830" t="s">
        <v>35</v>
      </c>
      <c r="AE267" s="769" t="s">
        <v>35</v>
      </c>
      <c r="AF267" s="1034" t="s">
        <v>35</v>
      </c>
      <c r="AG267" s="768" t="s">
        <v>35</v>
      </c>
      <c r="AH267" s="768" t="s">
        <v>35</v>
      </c>
      <c r="AI267" s="884" t="s">
        <v>35</v>
      </c>
      <c r="AJ267" s="906" t="s">
        <v>35</v>
      </c>
      <c r="AK267" s="906" t="s">
        <v>35</v>
      </c>
    </row>
    <row r="268" spans="1:37" ht="13.5" customHeight="1" x14ac:dyDescent="0.15">
      <c r="A268" s="1782"/>
      <c r="B268" s="899">
        <v>44521</v>
      </c>
      <c r="C268" s="177" t="str">
        <f t="shared" si="41"/>
        <v>(日)</v>
      </c>
      <c r="D268" s="894" t="s">
        <v>571</v>
      </c>
      <c r="E268" s="894" t="s">
        <v>637</v>
      </c>
      <c r="F268" s="768">
        <v>1</v>
      </c>
      <c r="G268" s="1480">
        <v>5.5</v>
      </c>
      <c r="H268" s="769">
        <v>7</v>
      </c>
      <c r="I268" s="769">
        <v>14.5</v>
      </c>
      <c r="J268" s="854">
        <v>0.3125</v>
      </c>
      <c r="K268" s="768">
        <v>19.899999999999999</v>
      </c>
      <c r="L268" s="925">
        <v>26.2</v>
      </c>
      <c r="M268" s="1034">
        <v>9.31</v>
      </c>
      <c r="N268" s="776" t="s">
        <v>35</v>
      </c>
      <c r="O268" s="769">
        <v>26.9</v>
      </c>
      <c r="P268" s="774">
        <v>88</v>
      </c>
      <c r="Q268" s="769">
        <v>26.3</v>
      </c>
      <c r="R268" s="769">
        <v>19</v>
      </c>
      <c r="S268" s="774">
        <v>111</v>
      </c>
      <c r="T268" s="774">
        <v>74</v>
      </c>
      <c r="U268" s="774">
        <v>37</v>
      </c>
      <c r="V268" s="775" t="s">
        <v>35</v>
      </c>
      <c r="W268" s="1177" t="s">
        <v>35</v>
      </c>
      <c r="X268" s="774" t="s">
        <v>35</v>
      </c>
      <c r="Y268" s="768" t="s">
        <v>35</v>
      </c>
      <c r="Z268" s="771" t="s">
        <v>35</v>
      </c>
      <c r="AA268" s="775" t="s">
        <v>35</v>
      </c>
      <c r="AB268" s="775" t="s">
        <v>35</v>
      </c>
      <c r="AC268" s="769" t="s">
        <v>35</v>
      </c>
      <c r="AD268" s="830" t="s">
        <v>35</v>
      </c>
      <c r="AE268" s="769" t="s">
        <v>35</v>
      </c>
      <c r="AF268" s="1034" t="s">
        <v>35</v>
      </c>
      <c r="AG268" s="768" t="s">
        <v>35</v>
      </c>
      <c r="AH268" s="768" t="s">
        <v>35</v>
      </c>
      <c r="AI268" s="884" t="s">
        <v>35</v>
      </c>
      <c r="AJ268" s="906" t="s">
        <v>35</v>
      </c>
      <c r="AK268" s="906" t="s">
        <v>35</v>
      </c>
    </row>
    <row r="269" spans="1:37" ht="13.5" customHeight="1" x14ac:dyDescent="0.15">
      <c r="A269" s="1782"/>
      <c r="B269" s="899">
        <v>44522</v>
      </c>
      <c r="C269" s="177" t="str">
        <f t="shared" si="41"/>
        <v>(月)</v>
      </c>
      <c r="D269" s="894" t="s">
        <v>579</v>
      </c>
      <c r="E269" s="894" t="s">
        <v>575</v>
      </c>
      <c r="F269" s="768">
        <v>1</v>
      </c>
      <c r="G269" s="1480">
        <v>28.5</v>
      </c>
      <c r="H269" s="769">
        <v>12</v>
      </c>
      <c r="I269" s="769">
        <v>14.5</v>
      </c>
      <c r="J269" s="854">
        <v>0.30555555555555552</v>
      </c>
      <c r="K269" s="768">
        <v>16.3</v>
      </c>
      <c r="L269" s="925">
        <v>19.899999999999999</v>
      </c>
      <c r="M269" s="1034">
        <v>9.3800000000000008</v>
      </c>
      <c r="N269" s="776" t="s">
        <v>35</v>
      </c>
      <c r="O269" s="769">
        <v>27.1</v>
      </c>
      <c r="P269" s="774">
        <v>84</v>
      </c>
      <c r="Q269" s="769">
        <v>25.6</v>
      </c>
      <c r="R269" s="769">
        <v>15.8</v>
      </c>
      <c r="S269" s="774">
        <v>109</v>
      </c>
      <c r="T269" s="774">
        <v>71</v>
      </c>
      <c r="U269" s="774">
        <v>38</v>
      </c>
      <c r="V269" s="775" t="s">
        <v>35</v>
      </c>
      <c r="W269" s="1177" t="s">
        <v>35</v>
      </c>
      <c r="X269" s="774" t="s">
        <v>35</v>
      </c>
      <c r="Y269" s="768" t="s">
        <v>35</v>
      </c>
      <c r="Z269" s="771" t="s">
        <v>35</v>
      </c>
      <c r="AA269" s="775" t="s">
        <v>35</v>
      </c>
      <c r="AB269" s="775" t="s">
        <v>35</v>
      </c>
      <c r="AC269" s="769" t="s">
        <v>35</v>
      </c>
      <c r="AD269" s="830" t="s">
        <v>35</v>
      </c>
      <c r="AE269" s="769" t="s">
        <v>35</v>
      </c>
      <c r="AF269" s="1034" t="s">
        <v>35</v>
      </c>
      <c r="AG269" s="768" t="s">
        <v>35</v>
      </c>
      <c r="AH269" s="768" t="s">
        <v>35</v>
      </c>
      <c r="AI269" s="884" t="s">
        <v>35</v>
      </c>
      <c r="AJ269" s="906" t="s">
        <v>35</v>
      </c>
      <c r="AK269" s="906" t="s">
        <v>35</v>
      </c>
    </row>
    <row r="270" spans="1:37" ht="13.5" customHeight="1" x14ac:dyDescent="0.15">
      <c r="A270" s="1782"/>
      <c r="B270" s="899">
        <v>44523</v>
      </c>
      <c r="C270" s="177" t="str">
        <f t="shared" si="41"/>
        <v>(火)</v>
      </c>
      <c r="D270" s="894" t="s">
        <v>580</v>
      </c>
      <c r="E270" s="894" t="s">
        <v>581</v>
      </c>
      <c r="F270" s="768">
        <v>1</v>
      </c>
      <c r="G270" s="1480">
        <v>0.1</v>
      </c>
      <c r="H270" s="769">
        <v>11</v>
      </c>
      <c r="I270" s="769">
        <v>15</v>
      </c>
      <c r="J270" s="854">
        <v>0.3125</v>
      </c>
      <c r="K270" s="768">
        <v>16.600000000000001</v>
      </c>
      <c r="L270" s="925">
        <v>22.8</v>
      </c>
      <c r="M270" s="1034">
        <v>9.5</v>
      </c>
      <c r="N270" s="776" t="s">
        <v>35</v>
      </c>
      <c r="O270" s="769">
        <v>26.1</v>
      </c>
      <c r="P270" s="774">
        <v>76</v>
      </c>
      <c r="Q270" s="769">
        <v>22</v>
      </c>
      <c r="R270" s="769">
        <v>19</v>
      </c>
      <c r="S270" s="774">
        <v>100</v>
      </c>
      <c r="T270" s="774">
        <v>62</v>
      </c>
      <c r="U270" s="774">
        <v>38</v>
      </c>
      <c r="V270" s="775" t="s">
        <v>35</v>
      </c>
      <c r="W270" s="1177" t="s">
        <v>35</v>
      </c>
      <c r="X270" s="774" t="s">
        <v>35</v>
      </c>
      <c r="Y270" s="768" t="s">
        <v>35</v>
      </c>
      <c r="Z270" s="771" t="s">
        <v>35</v>
      </c>
      <c r="AA270" s="775" t="s">
        <v>35</v>
      </c>
      <c r="AB270" s="775" t="s">
        <v>35</v>
      </c>
      <c r="AC270" s="769" t="s">
        <v>35</v>
      </c>
      <c r="AD270" s="830" t="s">
        <v>35</v>
      </c>
      <c r="AE270" s="769" t="s">
        <v>35</v>
      </c>
      <c r="AF270" s="1034" t="s">
        <v>35</v>
      </c>
      <c r="AG270" s="768" t="s">
        <v>35</v>
      </c>
      <c r="AH270" s="768" t="s">
        <v>35</v>
      </c>
      <c r="AI270" s="884" t="s">
        <v>35</v>
      </c>
      <c r="AJ270" s="906" t="s">
        <v>35</v>
      </c>
      <c r="AK270" s="906" t="s">
        <v>35</v>
      </c>
    </row>
    <row r="271" spans="1:37" ht="13.5" customHeight="1" x14ac:dyDescent="0.15">
      <c r="A271" s="1782"/>
      <c r="B271" s="899">
        <v>44524</v>
      </c>
      <c r="C271" s="177" t="str">
        <f t="shared" si="41"/>
        <v>(水)</v>
      </c>
      <c r="D271" s="894" t="s">
        <v>566</v>
      </c>
      <c r="E271" s="894" t="s">
        <v>592</v>
      </c>
      <c r="F271" s="768">
        <v>4</v>
      </c>
      <c r="G271" s="1480">
        <v>0</v>
      </c>
      <c r="H271" s="769">
        <v>11</v>
      </c>
      <c r="I271" s="769">
        <v>13</v>
      </c>
      <c r="J271" s="854">
        <v>0.2986111111111111</v>
      </c>
      <c r="K271" s="768">
        <v>16.399999999999999</v>
      </c>
      <c r="L271" s="925">
        <v>24.7</v>
      </c>
      <c r="M271" s="1034">
        <v>8.9</v>
      </c>
      <c r="N271" s="776" t="s">
        <v>35</v>
      </c>
      <c r="O271" s="769">
        <v>24</v>
      </c>
      <c r="P271" s="774">
        <v>78</v>
      </c>
      <c r="Q271" s="769">
        <v>22</v>
      </c>
      <c r="R271" s="769">
        <v>15.8</v>
      </c>
      <c r="S271" s="774">
        <v>110</v>
      </c>
      <c r="T271" s="774">
        <v>68</v>
      </c>
      <c r="U271" s="774">
        <v>42</v>
      </c>
      <c r="V271" s="775" t="s">
        <v>35</v>
      </c>
      <c r="W271" s="1177" t="s">
        <v>35</v>
      </c>
      <c r="X271" s="774" t="s">
        <v>35</v>
      </c>
      <c r="Y271" s="768" t="s">
        <v>35</v>
      </c>
      <c r="Z271" s="771" t="s">
        <v>35</v>
      </c>
      <c r="AA271" s="775" t="s">
        <v>35</v>
      </c>
      <c r="AB271" s="775" t="s">
        <v>35</v>
      </c>
      <c r="AC271" s="769" t="s">
        <v>35</v>
      </c>
      <c r="AD271" s="830" t="s">
        <v>35</v>
      </c>
      <c r="AE271" s="769" t="s">
        <v>35</v>
      </c>
      <c r="AF271" s="1034" t="s">
        <v>35</v>
      </c>
      <c r="AG271" s="768" t="s">
        <v>35</v>
      </c>
      <c r="AH271" s="768" t="s">
        <v>35</v>
      </c>
      <c r="AI271" s="884" t="s">
        <v>35</v>
      </c>
      <c r="AJ271" s="906" t="s">
        <v>35</v>
      </c>
      <c r="AK271" s="906" t="s">
        <v>35</v>
      </c>
    </row>
    <row r="272" spans="1:37" ht="13.5" customHeight="1" x14ac:dyDescent="0.15">
      <c r="A272" s="1782"/>
      <c r="B272" s="899">
        <v>44525</v>
      </c>
      <c r="C272" s="177" t="str">
        <f t="shared" si="41"/>
        <v>(木)</v>
      </c>
      <c r="D272" s="894" t="s">
        <v>566</v>
      </c>
      <c r="E272" s="894" t="s">
        <v>574</v>
      </c>
      <c r="F272" s="768">
        <v>1</v>
      </c>
      <c r="G272" s="1480">
        <v>0</v>
      </c>
      <c r="H272" s="769">
        <v>2</v>
      </c>
      <c r="I272" s="769">
        <v>12</v>
      </c>
      <c r="J272" s="854">
        <v>0.2986111111111111</v>
      </c>
      <c r="K272" s="768">
        <v>15.7</v>
      </c>
      <c r="L272" s="925">
        <v>20.7</v>
      </c>
      <c r="M272" s="1034">
        <v>9.1300000000000008</v>
      </c>
      <c r="N272" s="776" t="s">
        <v>35</v>
      </c>
      <c r="O272" s="769">
        <v>25.6</v>
      </c>
      <c r="P272" s="774">
        <v>90</v>
      </c>
      <c r="Q272" s="769">
        <v>24.1</v>
      </c>
      <c r="R272" s="769">
        <v>18</v>
      </c>
      <c r="S272" s="774">
        <v>110</v>
      </c>
      <c r="T272" s="774">
        <v>78</v>
      </c>
      <c r="U272" s="774">
        <v>32</v>
      </c>
      <c r="V272" s="775">
        <v>0.51</v>
      </c>
      <c r="W272" s="1177">
        <v>0</v>
      </c>
      <c r="X272" s="774">
        <v>220</v>
      </c>
      <c r="Y272" s="768">
        <v>193.3</v>
      </c>
      <c r="Z272" s="771">
        <v>30.7</v>
      </c>
      <c r="AA272" s="775">
        <v>1.96</v>
      </c>
      <c r="AB272" s="775">
        <v>0.86</v>
      </c>
      <c r="AC272" s="769">
        <v>7.2</v>
      </c>
      <c r="AD272" s="830" t="s">
        <v>35</v>
      </c>
      <c r="AE272" s="769" t="s">
        <v>35</v>
      </c>
      <c r="AF272" s="1034" t="s">
        <v>35</v>
      </c>
      <c r="AG272" s="768" t="s">
        <v>35</v>
      </c>
      <c r="AH272" s="768" t="s">
        <v>35</v>
      </c>
      <c r="AI272" s="884" t="s">
        <v>35</v>
      </c>
      <c r="AJ272" s="906" t="s">
        <v>35</v>
      </c>
      <c r="AK272" s="906" t="s">
        <v>35</v>
      </c>
    </row>
    <row r="273" spans="1:37" ht="13.5" customHeight="1" x14ac:dyDescent="0.15">
      <c r="A273" s="1782"/>
      <c r="B273" s="899">
        <v>44526</v>
      </c>
      <c r="C273" s="177" t="str">
        <f t="shared" si="41"/>
        <v>(金)</v>
      </c>
      <c r="D273" s="894" t="s">
        <v>566</v>
      </c>
      <c r="E273" s="894" t="s">
        <v>567</v>
      </c>
      <c r="F273" s="768">
        <v>1</v>
      </c>
      <c r="G273" s="1480">
        <v>0</v>
      </c>
      <c r="H273" s="769">
        <v>4</v>
      </c>
      <c r="I273" s="769">
        <v>13</v>
      </c>
      <c r="J273" s="854">
        <v>0.30555555555555552</v>
      </c>
      <c r="K273" s="768">
        <v>14.6</v>
      </c>
      <c r="L273" s="925">
        <v>18.600000000000001</v>
      </c>
      <c r="M273" s="1034">
        <v>9.2200000000000006</v>
      </c>
      <c r="N273" s="776" t="s">
        <v>35</v>
      </c>
      <c r="O273" s="769">
        <v>28.9</v>
      </c>
      <c r="P273" s="774">
        <v>86</v>
      </c>
      <c r="Q273" s="769">
        <v>24.9</v>
      </c>
      <c r="R273" s="769">
        <v>17.399999999999999</v>
      </c>
      <c r="S273" s="774">
        <v>112</v>
      </c>
      <c r="T273" s="774">
        <v>78</v>
      </c>
      <c r="U273" s="774">
        <v>34</v>
      </c>
      <c r="V273" s="775" t="s">
        <v>35</v>
      </c>
      <c r="W273" s="1177" t="s">
        <v>35</v>
      </c>
      <c r="X273" s="774" t="s">
        <v>35</v>
      </c>
      <c r="Y273" s="771" t="s">
        <v>35</v>
      </c>
      <c r="Z273" s="771" t="s">
        <v>35</v>
      </c>
      <c r="AA273" s="775" t="s">
        <v>35</v>
      </c>
      <c r="AB273" s="775" t="s">
        <v>35</v>
      </c>
      <c r="AC273" s="769" t="s">
        <v>35</v>
      </c>
      <c r="AD273" s="830" t="s">
        <v>35</v>
      </c>
      <c r="AE273" s="769" t="s">
        <v>35</v>
      </c>
      <c r="AF273" s="1034" t="s">
        <v>35</v>
      </c>
      <c r="AG273" s="768" t="s">
        <v>35</v>
      </c>
      <c r="AH273" s="768" t="s">
        <v>35</v>
      </c>
      <c r="AI273" s="884" t="s">
        <v>35</v>
      </c>
      <c r="AJ273" s="906" t="s">
        <v>35</v>
      </c>
      <c r="AK273" s="906" t="s">
        <v>35</v>
      </c>
    </row>
    <row r="274" spans="1:37" ht="13.5" customHeight="1" x14ac:dyDescent="0.15">
      <c r="A274" s="1782"/>
      <c r="B274" s="899">
        <v>44527</v>
      </c>
      <c r="C274" s="177" t="str">
        <f t="shared" si="41"/>
        <v>(土)</v>
      </c>
      <c r="D274" s="894" t="s">
        <v>566</v>
      </c>
      <c r="E274" s="894" t="s">
        <v>592</v>
      </c>
      <c r="F274" s="768">
        <v>1</v>
      </c>
      <c r="G274" s="1480">
        <v>0</v>
      </c>
      <c r="H274" s="769">
        <v>6</v>
      </c>
      <c r="I274" s="769">
        <v>12</v>
      </c>
      <c r="J274" s="854">
        <v>0.3125</v>
      </c>
      <c r="K274" s="768">
        <v>16.600000000000001</v>
      </c>
      <c r="L274" s="925">
        <v>23.1</v>
      </c>
      <c r="M274" s="1034">
        <v>9.18</v>
      </c>
      <c r="N274" s="776" t="s">
        <v>35</v>
      </c>
      <c r="O274" s="769">
        <v>28.1</v>
      </c>
      <c r="P274" s="774">
        <v>82</v>
      </c>
      <c r="Q274" s="769">
        <v>24.9</v>
      </c>
      <c r="R274" s="769">
        <v>17.399999999999999</v>
      </c>
      <c r="S274" s="774">
        <v>114</v>
      </c>
      <c r="T274" s="774">
        <v>70</v>
      </c>
      <c r="U274" s="774">
        <v>44</v>
      </c>
      <c r="V274" s="775" t="s">
        <v>35</v>
      </c>
      <c r="W274" s="1177" t="s">
        <v>35</v>
      </c>
      <c r="X274" s="774" t="s">
        <v>35</v>
      </c>
      <c r="Y274" s="771" t="s">
        <v>35</v>
      </c>
      <c r="Z274" s="771" t="s">
        <v>35</v>
      </c>
      <c r="AA274" s="775" t="s">
        <v>35</v>
      </c>
      <c r="AB274" s="775" t="s">
        <v>35</v>
      </c>
      <c r="AC274" s="769" t="s">
        <v>35</v>
      </c>
      <c r="AD274" s="830" t="s">
        <v>35</v>
      </c>
      <c r="AE274" s="769" t="s">
        <v>35</v>
      </c>
      <c r="AF274" s="1034" t="s">
        <v>35</v>
      </c>
      <c r="AG274" s="768" t="s">
        <v>35</v>
      </c>
      <c r="AH274" s="768" t="s">
        <v>35</v>
      </c>
      <c r="AI274" s="884" t="s">
        <v>35</v>
      </c>
      <c r="AJ274" s="906" t="s">
        <v>35</v>
      </c>
      <c r="AK274" s="906" t="s">
        <v>35</v>
      </c>
    </row>
    <row r="275" spans="1:37" ht="13.5" customHeight="1" x14ac:dyDescent="0.15">
      <c r="A275" s="1782"/>
      <c r="B275" s="899">
        <v>44528</v>
      </c>
      <c r="C275" s="177" t="str">
        <f t="shared" si="41"/>
        <v>(日)</v>
      </c>
      <c r="D275" s="894" t="s">
        <v>566</v>
      </c>
      <c r="E275" s="894" t="s">
        <v>581</v>
      </c>
      <c r="F275" s="768">
        <v>3</v>
      </c>
      <c r="G275" s="1480">
        <v>0</v>
      </c>
      <c r="H275" s="769">
        <v>6</v>
      </c>
      <c r="I275" s="769">
        <v>11</v>
      </c>
      <c r="J275" s="854">
        <v>0.3125</v>
      </c>
      <c r="K275" s="768">
        <v>15.4</v>
      </c>
      <c r="L275" s="925">
        <v>21.3</v>
      </c>
      <c r="M275" s="1034">
        <v>9.06</v>
      </c>
      <c r="N275" s="776" t="s">
        <v>35</v>
      </c>
      <c r="O275" s="769">
        <v>28.1</v>
      </c>
      <c r="P275" s="774">
        <v>98</v>
      </c>
      <c r="Q275" s="769">
        <v>27.7</v>
      </c>
      <c r="R275" s="769">
        <v>16.7</v>
      </c>
      <c r="S275" s="774">
        <v>123</v>
      </c>
      <c r="T275" s="774">
        <v>81</v>
      </c>
      <c r="U275" s="774">
        <v>42</v>
      </c>
      <c r="V275" s="775" t="s">
        <v>35</v>
      </c>
      <c r="W275" s="1177" t="s">
        <v>35</v>
      </c>
      <c r="X275" s="774" t="s">
        <v>35</v>
      </c>
      <c r="Y275" s="768" t="s">
        <v>35</v>
      </c>
      <c r="Z275" s="771" t="s">
        <v>35</v>
      </c>
      <c r="AA275" s="775" t="s">
        <v>35</v>
      </c>
      <c r="AB275" s="768" t="s">
        <v>35</v>
      </c>
      <c r="AC275" s="769" t="s">
        <v>35</v>
      </c>
      <c r="AD275" s="830" t="s">
        <v>35</v>
      </c>
      <c r="AE275" s="769" t="s">
        <v>35</v>
      </c>
      <c r="AF275" s="1034" t="s">
        <v>35</v>
      </c>
      <c r="AG275" s="768" t="s">
        <v>35</v>
      </c>
      <c r="AH275" s="768" t="s">
        <v>35</v>
      </c>
      <c r="AI275" s="884" t="s">
        <v>35</v>
      </c>
      <c r="AJ275" s="906" t="s">
        <v>35</v>
      </c>
      <c r="AK275" s="906" t="s">
        <v>35</v>
      </c>
    </row>
    <row r="276" spans="1:37" ht="13.5" customHeight="1" x14ac:dyDescent="0.15">
      <c r="A276" s="1782"/>
      <c r="B276" s="899">
        <v>44529</v>
      </c>
      <c r="C276" s="177" t="str">
        <f t="shared" si="41"/>
        <v>(月)</v>
      </c>
      <c r="D276" s="894" t="s">
        <v>566</v>
      </c>
      <c r="E276" s="894" t="s">
        <v>575</v>
      </c>
      <c r="F276" s="768">
        <v>2</v>
      </c>
      <c r="G276" s="1480">
        <v>0</v>
      </c>
      <c r="H276" s="769">
        <v>10</v>
      </c>
      <c r="I276" s="769">
        <v>15.8</v>
      </c>
      <c r="J276" s="854">
        <v>0.3125</v>
      </c>
      <c r="K276" s="768">
        <v>15.8</v>
      </c>
      <c r="L276" s="925">
        <v>18.2</v>
      </c>
      <c r="M276" s="1034">
        <v>8.85</v>
      </c>
      <c r="N276" s="776" t="s">
        <v>35</v>
      </c>
      <c r="O276" s="769">
        <v>30.3</v>
      </c>
      <c r="P276" s="774">
        <v>91</v>
      </c>
      <c r="Q276" s="769">
        <v>28.4</v>
      </c>
      <c r="R276" s="769">
        <v>13.3</v>
      </c>
      <c r="S276" s="774">
        <v>120</v>
      </c>
      <c r="T276" s="774">
        <v>82</v>
      </c>
      <c r="U276" s="774">
        <v>38</v>
      </c>
      <c r="V276" s="775" t="s">
        <v>35</v>
      </c>
      <c r="W276" s="1177" t="s">
        <v>35</v>
      </c>
      <c r="X276" s="774" t="s">
        <v>35</v>
      </c>
      <c r="Y276" s="768" t="s">
        <v>35</v>
      </c>
      <c r="Z276" s="771" t="s">
        <v>35</v>
      </c>
      <c r="AA276" s="775" t="s">
        <v>35</v>
      </c>
      <c r="AB276" s="775" t="s">
        <v>35</v>
      </c>
      <c r="AC276" s="769" t="s">
        <v>35</v>
      </c>
      <c r="AD276" s="830" t="s">
        <v>35</v>
      </c>
      <c r="AE276" s="769" t="s">
        <v>35</v>
      </c>
      <c r="AF276" s="1034" t="s">
        <v>35</v>
      </c>
      <c r="AG276" s="768" t="s">
        <v>35</v>
      </c>
      <c r="AH276" s="768" t="s">
        <v>35</v>
      </c>
      <c r="AI276" s="884" t="s">
        <v>35</v>
      </c>
      <c r="AJ276" s="906" t="s">
        <v>35</v>
      </c>
      <c r="AK276" s="906" t="s">
        <v>35</v>
      </c>
    </row>
    <row r="277" spans="1:37" ht="13.5" customHeight="1" x14ac:dyDescent="0.15">
      <c r="A277" s="1782"/>
      <c r="B277" s="899">
        <v>44530</v>
      </c>
      <c r="C277" s="902" t="str">
        <f t="shared" si="41"/>
        <v>(火)</v>
      </c>
      <c r="D277" s="898" t="s">
        <v>576</v>
      </c>
      <c r="E277" s="898" t="s">
        <v>584</v>
      </c>
      <c r="F277" s="779">
        <v>1</v>
      </c>
      <c r="G277" s="1481">
        <v>0.1</v>
      </c>
      <c r="H277" s="780">
        <v>4</v>
      </c>
      <c r="I277" s="780">
        <v>9.5</v>
      </c>
      <c r="J277" s="860">
        <v>0.3125</v>
      </c>
      <c r="K277" s="779">
        <v>15.4</v>
      </c>
      <c r="L277" s="929">
        <v>18.100000000000001</v>
      </c>
      <c r="M277" s="1035">
        <v>9.27</v>
      </c>
      <c r="N277" s="787" t="s">
        <v>35</v>
      </c>
      <c r="O277" s="780">
        <v>30.5</v>
      </c>
      <c r="P277" s="785">
        <v>95</v>
      </c>
      <c r="Q277" s="780">
        <v>30.9</v>
      </c>
      <c r="R277" s="780">
        <v>15.8</v>
      </c>
      <c r="S277" s="785">
        <v>127</v>
      </c>
      <c r="T277" s="785">
        <v>79</v>
      </c>
      <c r="U277" s="785">
        <v>48</v>
      </c>
      <c r="V277" s="786" t="s">
        <v>35</v>
      </c>
      <c r="W277" s="1178" t="s">
        <v>35</v>
      </c>
      <c r="X277" s="785" t="s">
        <v>35</v>
      </c>
      <c r="Y277" s="779" t="s">
        <v>35</v>
      </c>
      <c r="Z277" s="782" t="s">
        <v>35</v>
      </c>
      <c r="AA277" s="786" t="s">
        <v>35</v>
      </c>
      <c r="AB277" s="786" t="s">
        <v>35</v>
      </c>
      <c r="AC277" s="780" t="s">
        <v>35</v>
      </c>
      <c r="AD277" s="831" t="s">
        <v>35</v>
      </c>
      <c r="AE277" s="780" t="s">
        <v>35</v>
      </c>
      <c r="AF277" s="1035" t="s">
        <v>35</v>
      </c>
      <c r="AG277" s="779" t="s">
        <v>35</v>
      </c>
      <c r="AH277" s="779" t="s">
        <v>35</v>
      </c>
      <c r="AI277" s="887" t="s">
        <v>35</v>
      </c>
      <c r="AJ277" s="907" t="s">
        <v>35</v>
      </c>
      <c r="AK277" s="907" t="s">
        <v>35</v>
      </c>
    </row>
    <row r="278" spans="1:37" s="426" customFormat="1" ht="13.5" customHeight="1" x14ac:dyDescent="0.15">
      <c r="A278" s="1782"/>
      <c r="B278" s="1783" t="s">
        <v>388</v>
      </c>
      <c r="C278" s="1783"/>
      <c r="D278" s="862"/>
      <c r="E278" s="863"/>
      <c r="F278" s="864">
        <f>MAX(F248:F277)</f>
        <v>4</v>
      </c>
      <c r="G278" s="1478">
        <f>MAX(G248:G277)</f>
        <v>50.3</v>
      </c>
      <c r="H278" s="864">
        <f>MAX(H248:H277)</f>
        <v>18</v>
      </c>
      <c r="I278" s="865">
        <f>MAX(I248:I277)</f>
        <v>18</v>
      </c>
      <c r="J278" s="866"/>
      <c r="K278" s="864">
        <f>MAX(K248:K277)</f>
        <v>27.4</v>
      </c>
      <c r="L278" s="867">
        <f>MAX(L248:L277)</f>
        <v>33.299999999999997</v>
      </c>
      <c r="M278" s="865">
        <f>MAX(M248:M277)</f>
        <v>9.5</v>
      </c>
      <c r="N278" s="872"/>
      <c r="O278" s="864">
        <f t="shared" ref="O278:AK278" si="42">MAX(O248:O277)</f>
        <v>33</v>
      </c>
      <c r="P278" s="867">
        <f t="shared" si="42"/>
        <v>114</v>
      </c>
      <c r="Q278" s="864">
        <f t="shared" si="42"/>
        <v>37</v>
      </c>
      <c r="R278" s="864">
        <f t="shared" si="42"/>
        <v>21.5</v>
      </c>
      <c r="S278" s="867">
        <f t="shared" si="42"/>
        <v>127</v>
      </c>
      <c r="T278" s="867">
        <f t="shared" si="42"/>
        <v>82</v>
      </c>
      <c r="U278" s="867">
        <f t="shared" si="42"/>
        <v>48</v>
      </c>
      <c r="V278" s="903">
        <f t="shared" si="42"/>
        <v>0.51</v>
      </c>
      <c r="W278" s="1179">
        <f t="shared" si="42"/>
        <v>0</v>
      </c>
      <c r="X278" s="869">
        <f t="shared" si="42"/>
        <v>220</v>
      </c>
      <c r="Y278" s="869">
        <f t="shared" si="42"/>
        <v>193.3</v>
      </c>
      <c r="Z278" s="1115">
        <f t="shared" si="42"/>
        <v>30.7</v>
      </c>
      <c r="AA278" s="868">
        <f t="shared" si="42"/>
        <v>1.96</v>
      </c>
      <c r="AB278" s="868">
        <f t="shared" si="42"/>
        <v>0.86</v>
      </c>
      <c r="AC278" s="870">
        <f t="shared" si="42"/>
        <v>7.2</v>
      </c>
      <c r="AD278" s="871">
        <f t="shared" si="42"/>
        <v>0</v>
      </c>
      <c r="AE278" s="1122">
        <f t="shared" si="42"/>
        <v>22</v>
      </c>
      <c r="AF278" s="865">
        <f t="shared" si="42"/>
        <v>15</v>
      </c>
      <c r="AG278" s="869">
        <f t="shared" si="42"/>
        <v>7.3</v>
      </c>
      <c r="AH278" s="869">
        <f t="shared" si="42"/>
        <v>5</v>
      </c>
      <c r="AI278" s="864">
        <f t="shared" si="42"/>
        <v>11</v>
      </c>
      <c r="AJ278" s="873">
        <f t="shared" si="42"/>
        <v>2.7</v>
      </c>
      <c r="AK278" s="873">
        <f t="shared" si="42"/>
        <v>0.13</v>
      </c>
    </row>
    <row r="279" spans="1:37" s="426" customFormat="1" ht="13.5" customHeight="1" x14ac:dyDescent="0.15">
      <c r="A279" s="1782"/>
      <c r="B279" s="1783" t="s">
        <v>389</v>
      </c>
      <c r="C279" s="1783"/>
      <c r="D279" s="862"/>
      <c r="E279" s="863"/>
      <c r="F279" s="878"/>
      <c r="G279" s="1483"/>
      <c r="H279" s="864">
        <f>MIN(H248:H277)</f>
        <v>2</v>
      </c>
      <c r="I279" s="865">
        <f>MIN(I248:I277)</f>
        <v>9.5</v>
      </c>
      <c r="J279" s="866"/>
      <c r="K279" s="864">
        <f>MIN(K248:K277)</f>
        <v>14.6</v>
      </c>
      <c r="L279" s="867">
        <f>MIN(L248:L277)</f>
        <v>17.5</v>
      </c>
      <c r="M279" s="865">
        <f>MIN(M248:M277)</f>
        <v>8.4</v>
      </c>
      <c r="N279" s="872"/>
      <c r="O279" s="864">
        <f t="shared" ref="O279:AK279" si="43">MIN(O248:O277)</f>
        <v>23</v>
      </c>
      <c r="P279" s="867">
        <f t="shared" si="43"/>
        <v>71</v>
      </c>
      <c r="Q279" s="864">
        <f t="shared" si="43"/>
        <v>20.2</v>
      </c>
      <c r="R279" s="864">
        <f t="shared" si="43"/>
        <v>13.3</v>
      </c>
      <c r="S279" s="867">
        <f t="shared" si="43"/>
        <v>92</v>
      </c>
      <c r="T279" s="867">
        <f t="shared" si="43"/>
        <v>59</v>
      </c>
      <c r="U279" s="867">
        <f t="shared" si="43"/>
        <v>32</v>
      </c>
      <c r="V279" s="903">
        <f t="shared" si="43"/>
        <v>0.51</v>
      </c>
      <c r="W279" s="1179">
        <f t="shared" si="43"/>
        <v>0</v>
      </c>
      <c r="X279" s="869">
        <f t="shared" si="43"/>
        <v>220</v>
      </c>
      <c r="Y279" s="869">
        <f t="shared" si="43"/>
        <v>193.3</v>
      </c>
      <c r="Z279" s="1115">
        <f t="shared" si="43"/>
        <v>30.7</v>
      </c>
      <c r="AA279" s="868">
        <f t="shared" si="43"/>
        <v>1.96</v>
      </c>
      <c r="AB279" s="868">
        <f t="shared" si="43"/>
        <v>0.86</v>
      </c>
      <c r="AC279" s="870">
        <f t="shared" si="43"/>
        <v>7.2</v>
      </c>
      <c r="AD279" s="874">
        <f t="shared" si="43"/>
        <v>0</v>
      </c>
      <c r="AE279" s="1122">
        <f t="shared" si="43"/>
        <v>22</v>
      </c>
      <c r="AF279" s="865">
        <f t="shared" si="43"/>
        <v>15</v>
      </c>
      <c r="AG279" s="869">
        <f t="shared" si="43"/>
        <v>7.3</v>
      </c>
      <c r="AH279" s="869">
        <f t="shared" si="43"/>
        <v>5</v>
      </c>
      <c r="AI279" s="864">
        <f t="shared" si="43"/>
        <v>11</v>
      </c>
      <c r="AJ279" s="873">
        <f t="shared" si="43"/>
        <v>2.7</v>
      </c>
      <c r="AK279" s="873">
        <f t="shared" si="43"/>
        <v>0.13</v>
      </c>
    </row>
    <row r="280" spans="1:37" s="426" customFormat="1" ht="13.5" customHeight="1" x14ac:dyDescent="0.15">
      <c r="A280" s="1782"/>
      <c r="B280" s="1783" t="s">
        <v>390</v>
      </c>
      <c r="C280" s="1783"/>
      <c r="D280" s="862"/>
      <c r="E280" s="863"/>
      <c r="F280" s="866"/>
      <c r="G280" s="1483"/>
      <c r="H280" s="864">
        <f>IF(COUNT(H248:H277)=0,0,AVERAGE(H248:H277))</f>
        <v>10.133333333333333</v>
      </c>
      <c r="I280" s="865">
        <f>IF(COUNT(I248:I277)=0,0,AVERAGE(I248:I277))</f>
        <v>14.876666666666667</v>
      </c>
      <c r="J280" s="866"/>
      <c r="K280" s="864">
        <f>IF(COUNT(K248:K277)=0,0,AVERAGE(K248:K277))</f>
        <v>19.066666666666663</v>
      </c>
      <c r="L280" s="867">
        <f>IF(COUNT(L248:L277)=0,0,AVERAGE(L248:L277))</f>
        <v>24.313333333333336</v>
      </c>
      <c r="M280" s="865">
        <f>IF(COUNT(M248:M277)=0,0,AVERAGE(M248:M277))</f>
        <v>9.0523333333333333</v>
      </c>
      <c r="N280" s="866"/>
      <c r="O280" s="864">
        <f t="shared" ref="O280:U280" si="44">IF(COUNT(O248:O277)=0,0,AVERAGE(O248:O277))</f>
        <v>27.029999999999998</v>
      </c>
      <c r="P280" s="867">
        <f t="shared" si="44"/>
        <v>85</v>
      </c>
      <c r="Q280" s="864">
        <f t="shared" si="44"/>
        <v>26.006666666666664</v>
      </c>
      <c r="R280" s="864">
        <f t="shared" si="44"/>
        <v>17.599999999999998</v>
      </c>
      <c r="S280" s="867">
        <f t="shared" si="44"/>
        <v>109.63333333333334</v>
      </c>
      <c r="T280" s="867">
        <f t="shared" si="44"/>
        <v>70.8</v>
      </c>
      <c r="U280" s="867">
        <f t="shared" si="44"/>
        <v>38.833333333333336</v>
      </c>
      <c r="V280" s="1113"/>
      <c r="W280" s="1180"/>
      <c r="X280" s="869">
        <f t="shared" ref="X280:AJ280" si="45">IF(COUNT(X248:X277)=0,0,AVERAGE(X248:X277))</f>
        <v>220</v>
      </c>
      <c r="Y280" s="869">
        <f t="shared" si="45"/>
        <v>193.3</v>
      </c>
      <c r="Z280" s="1115">
        <f t="shared" si="45"/>
        <v>30.7</v>
      </c>
      <c r="AA280" s="868">
        <f t="shared" si="45"/>
        <v>1.96</v>
      </c>
      <c r="AB280" s="868">
        <f t="shared" si="45"/>
        <v>0.86</v>
      </c>
      <c r="AC280" s="870">
        <f t="shared" si="45"/>
        <v>7.2</v>
      </c>
      <c r="AD280" s="874">
        <f t="shared" si="45"/>
        <v>0</v>
      </c>
      <c r="AE280" s="1122">
        <f t="shared" si="45"/>
        <v>22</v>
      </c>
      <c r="AF280" s="865">
        <f t="shared" si="45"/>
        <v>15</v>
      </c>
      <c r="AG280" s="869">
        <f t="shared" si="45"/>
        <v>7.3</v>
      </c>
      <c r="AH280" s="869">
        <f t="shared" si="45"/>
        <v>5</v>
      </c>
      <c r="AI280" s="864">
        <f t="shared" si="45"/>
        <v>11</v>
      </c>
      <c r="AJ280" s="873">
        <f t="shared" si="45"/>
        <v>2.7</v>
      </c>
      <c r="AK280" s="875"/>
    </row>
    <row r="281" spans="1:37" s="426" customFormat="1" ht="13.5" customHeight="1" x14ac:dyDescent="0.15">
      <c r="A281" s="1782"/>
      <c r="B281" s="1784" t="s">
        <v>391</v>
      </c>
      <c r="C281" s="1784"/>
      <c r="D281" s="876"/>
      <c r="E281" s="876"/>
      <c r="F281" s="877"/>
      <c r="G281" s="1478">
        <f>SUM(G248:G277)</f>
        <v>87.999999999999986</v>
      </c>
      <c r="H281" s="878"/>
      <c r="I281" s="878"/>
      <c r="J281" s="878"/>
      <c r="K281" s="878"/>
      <c r="L281" s="1112"/>
      <c r="M281" s="866"/>
      <c r="N281" s="878"/>
      <c r="O281" s="878"/>
      <c r="P281" s="878"/>
      <c r="Q281" s="878"/>
      <c r="R281" s="878"/>
      <c r="S281" s="878"/>
      <c r="T281" s="878"/>
      <c r="U281" s="878"/>
      <c r="V281" s="1113"/>
      <c r="W281" s="1180"/>
      <c r="X281" s="878"/>
      <c r="Y281" s="878"/>
      <c r="Z281" s="1116"/>
      <c r="AA281" s="878"/>
      <c r="AB281" s="878"/>
      <c r="AC281" s="879"/>
      <c r="AD281" s="880"/>
      <c r="AE281" s="1123"/>
      <c r="AF281" s="866"/>
      <c r="AG281" s="878"/>
      <c r="AH281" s="878"/>
      <c r="AI281" s="878"/>
      <c r="AJ281" s="875"/>
      <c r="AK281" s="875"/>
    </row>
    <row r="282" spans="1:37" ht="13.5" customHeight="1" x14ac:dyDescent="0.15">
      <c r="A282" s="1782" t="s">
        <v>348</v>
      </c>
      <c r="B282" s="899">
        <v>44531</v>
      </c>
      <c r="C282" s="900" t="str">
        <f>IF(B282="","",IF(WEEKDAY(B282)=1,"(日)",IF(WEEKDAY(B282)=2,"(月)",IF(WEEKDAY(B282)=3,"(火)",IF(WEEKDAY(B282)=4,"(水)",IF(WEEKDAY(B282)=5,"(木)",IF(WEEKDAY(B282)=6,"(金)","(土)")))))))</f>
        <v>(水)</v>
      </c>
      <c r="D282" s="892" t="s">
        <v>580</v>
      </c>
      <c r="E282" s="892" t="s">
        <v>581</v>
      </c>
      <c r="F282" s="759">
        <v>2</v>
      </c>
      <c r="G282" s="1479">
        <v>58.1</v>
      </c>
      <c r="H282" s="760">
        <v>17</v>
      </c>
      <c r="I282" s="760">
        <v>16.5</v>
      </c>
      <c r="J282" s="850">
        <v>0.3125</v>
      </c>
      <c r="K282" s="759">
        <v>16.3</v>
      </c>
      <c r="L282" s="920">
        <v>18.7</v>
      </c>
      <c r="M282" s="1033">
        <v>9.34</v>
      </c>
      <c r="N282" s="767" t="s">
        <v>35</v>
      </c>
      <c r="O282" s="764">
        <v>31.8</v>
      </c>
      <c r="P282" s="765">
        <v>91</v>
      </c>
      <c r="Q282" s="760">
        <v>27.3</v>
      </c>
      <c r="R282" s="765">
        <v>16.7</v>
      </c>
      <c r="S282" s="765">
        <v>124</v>
      </c>
      <c r="T282" s="765">
        <v>83</v>
      </c>
      <c r="U282" s="765">
        <v>41</v>
      </c>
      <c r="V282" s="766" t="s">
        <v>35</v>
      </c>
      <c r="W282" s="1181" t="s">
        <v>35</v>
      </c>
      <c r="X282" s="762" t="s">
        <v>35</v>
      </c>
      <c r="Y282" s="762" t="s">
        <v>35</v>
      </c>
      <c r="Z282" s="762" t="s">
        <v>35</v>
      </c>
      <c r="AA282" s="759" t="s">
        <v>35</v>
      </c>
      <c r="AB282" s="759" t="s">
        <v>35</v>
      </c>
      <c r="AC282" s="760" t="s">
        <v>35</v>
      </c>
      <c r="AD282" s="829" t="s">
        <v>35</v>
      </c>
      <c r="AE282" s="760" t="s">
        <v>35</v>
      </c>
      <c r="AF282" s="1033" t="s">
        <v>35</v>
      </c>
      <c r="AG282" s="759" t="s">
        <v>35</v>
      </c>
      <c r="AH282" s="759" t="s">
        <v>35</v>
      </c>
      <c r="AI282" s="883" t="s">
        <v>35</v>
      </c>
      <c r="AJ282" s="922" t="s">
        <v>35</v>
      </c>
      <c r="AK282" s="922" t="s">
        <v>35</v>
      </c>
    </row>
    <row r="283" spans="1:37" ht="13.5" customHeight="1" x14ac:dyDescent="0.15">
      <c r="A283" s="1782"/>
      <c r="B283" s="899">
        <v>44532</v>
      </c>
      <c r="C283" s="177" t="str">
        <f t="shared" ref="C283:C312" si="46">IF(B283="","",IF(WEEKDAY(B283)=1,"(日)",IF(WEEKDAY(B283)=2,"(月)",IF(WEEKDAY(B283)=3,"(火)",IF(WEEKDAY(B283)=4,"(水)",IF(WEEKDAY(B283)=5,"(木)",IF(WEEKDAY(B283)=6,"(金)","(土)")))))))</f>
        <v>(木)</v>
      </c>
      <c r="D283" s="894" t="s">
        <v>582</v>
      </c>
      <c r="E283" s="894" t="s">
        <v>581</v>
      </c>
      <c r="F283" s="768">
        <v>2</v>
      </c>
      <c r="G283" s="1480">
        <v>0.6</v>
      </c>
      <c r="H283" s="769">
        <v>11</v>
      </c>
      <c r="I283" s="769">
        <v>12</v>
      </c>
      <c r="J283" s="854">
        <v>0.30555555555555552</v>
      </c>
      <c r="K283" s="768">
        <v>19.2</v>
      </c>
      <c r="L283" s="925">
        <v>23.2</v>
      </c>
      <c r="M283" s="1034">
        <v>9.0299999999999994</v>
      </c>
      <c r="N283" s="776" t="s">
        <v>35</v>
      </c>
      <c r="O283" s="773">
        <v>24.2</v>
      </c>
      <c r="P283" s="774">
        <v>80</v>
      </c>
      <c r="Q283" s="769">
        <v>24.9</v>
      </c>
      <c r="R283" s="774">
        <v>15.6</v>
      </c>
      <c r="S283" s="774">
        <v>109</v>
      </c>
      <c r="T283" s="774">
        <v>69</v>
      </c>
      <c r="U283" s="774">
        <v>40</v>
      </c>
      <c r="V283" s="775" t="s">
        <v>35</v>
      </c>
      <c r="W283" s="1177" t="s">
        <v>35</v>
      </c>
      <c r="X283" s="771" t="s">
        <v>35</v>
      </c>
      <c r="Y283" s="771" t="s">
        <v>35</v>
      </c>
      <c r="Z283" s="771" t="s">
        <v>35</v>
      </c>
      <c r="AA283" s="768" t="s">
        <v>35</v>
      </c>
      <c r="AB283" s="768" t="s">
        <v>35</v>
      </c>
      <c r="AC283" s="769" t="s">
        <v>35</v>
      </c>
      <c r="AD283" s="830" t="s">
        <v>35</v>
      </c>
      <c r="AE283" s="769" t="s">
        <v>35</v>
      </c>
      <c r="AF283" s="1034" t="s">
        <v>35</v>
      </c>
      <c r="AG283" s="768" t="s">
        <v>35</v>
      </c>
      <c r="AH283" s="768" t="s">
        <v>35</v>
      </c>
      <c r="AI283" s="884" t="s">
        <v>35</v>
      </c>
      <c r="AJ283" s="906" t="s">
        <v>35</v>
      </c>
      <c r="AK283" s="906" t="s">
        <v>35</v>
      </c>
    </row>
    <row r="284" spans="1:37" ht="13.5" customHeight="1" x14ac:dyDescent="0.15">
      <c r="A284" s="1782"/>
      <c r="B284" s="899">
        <v>44533</v>
      </c>
      <c r="C284" s="177" t="str">
        <f t="shared" si="46"/>
        <v>(金)</v>
      </c>
      <c r="D284" s="894" t="s">
        <v>566</v>
      </c>
      <c r="E284" s="894" t="s">
        <v>581</v>
      </c>
      <c r="F284" s="768">
        <v>2</v>
      </c>
      <c r="G284" s="1480">
        <v>0</v>
      </c>
      <c r="H284" s="769">
        <v>4</v>
      </c>
      <c r="I284" s="769">
        <v>12</v>
      </c>
      <c r="J284" s="854">
        <v>0.30555555555555552</v>
      </c>
      <c r="K284" s="768">
        <v>19.3</v>
      </c>
      <c r="L284" s="925">
        <v>26.5</v>
      </c>
      <c r="M284" s="1034">
        <v>8.49</v>
      </c>
      <c r="N284" s="776" t="s">
        <v>35</v>
      </c>
      <c r="O284" s="773">
        <v>23.4</v>
      </c>
      <c r="P284" s="774">
        <v>76</v>
      </c>
      <c r="Q284" s="769">
        <v>22.7</v>
      </c>
      <c r="R284" s="774">
        <v>16.399999999999999</v>
      </c>
      <c r="S284" s="774">
        <v>104</v>
      </c>
      <c r="T284" s="774">
        <v>68</v>
      </c>
      <c r="U284" s="774">
        <v>36</v>
      </c>
      <c r="V284" s="775" t="s">
        <v>35</v>
      </c>
      <c r="W284" s="1177" t="s">
        <v>35</v>
      </c>
      <c r="X284" s="771" t="s">
        <v>35</v>
      </c>
      <c r="Y284" s="771" t="s">
        <v>35</v>
      </c>
      <c r="Z284" s="771" t="s">
        <v>35</v>
      </c>
      <c r="AA284" s="768" t="s">
        <v>35</v>
      </c>
      <c r="AB284" s="768" t="s">
        <v>35</v>
      </c>
      <c r="AC284" s="769" t="s">
        <v>35</v>
      </c>
      <c r="AD284" s="830" t="s">
        <v>35</v>
      </c>
      <c r="AE284" s="769" t="s">
        <v>35</v>
      </c>
      <c r="AF284" s="1034" t="s">
        <v>35</v>
      </c>
      <c r="AG284" s="768" t="s">
        <v>35</v>
      </c>
      <c r="AH284" s="768" t="s">
        <v>35</v>
      </c>
      <c r="AI284" s="884" t="s">
        <v>35</v>
      </c>
      <c r="AJ284" s="906" t="s">
        <v>35</v>
      </c>
      <c r="AK284" s="906" t="s">
        <v>35</v>
      </c>
    </row>
    <row r="285" spans="1:37" ht="13.5" customHeight="1" x14ac:dyDescent="0.15">
      <c r="A285" s="1782"/>
      <c r="B285" s="899">
        <v>44534</v>
      </c>
      <c r="C285" s="177" t="str">
        <f t="shared" si="46"/>
        <v>(土)</v>
      </c>
      <c r="D285" s="894" t="s">
        <v>566</v>
      </c>
      <c r="E285" s="894" t="s">
        <v>593</v>
      </c>
      <c r="F285" s="768">
        <v>1</v>
      </c>
      <c r="G285" s="1480">
        <v>0</v>
      </c>
      <c r="H285" s="895">
        <v>2</v>
      </c>
      <c r="I285" s="769">
        <v>12</v>
      </c>
      <c r="J285" s="854">
        <v>0.30555555555555552</v>
      </c>
      <c r="K285" s="768">
        <v>18.8</v>
      </c>
      <c r="L285" s="925">
        <v>25.5</v>
      </c>
      <c r="M285" s="1034">
        <v>8.5299999999999994</v>
      </c>
      <c r="N285" s="776" t="s">
        <v>35</v>
      </c>
      <c r="O285" s="773">
        <v>24.3</v>
      </c>
      <c r="P285" s="774">
        <v>70</v>
      </c>
      <c r="Q285" s="769">
        <v>22</v>
      </c>
      <c r="R285" s="774">
        <v>16.7</v>
      </c>
      <c r="S285" s="774">
        <v>100</v>
      </c>
      <c r="T285" s="774">
        <v>62</v>
      </c>
      <c r="U285" s="774">
        <v>38</v>
      </c>
      <c r="V285" s="775" t="s">
        <v>35</v>
      </c>
      <c r="W285" s="1177" t="s">
        <v>35</v>
      </c>
      <c r="X285" s="771" t="s">
        <v>35</v>
      </c>
      <c r="Y285" s="771" t="s">
        <v>35</v>
      </c>
      <c r="Z285" s="771" t="s">
        <v>35</v>
      </c>
      <c r="AA285" s="768" t="s">
        <v>35</v>
      </c>
      <c r="AB285" s="768" t="s">
        <v>35</v>
      </c>
      <c r="AC285" s="769" t="s">
        <v>35</v>
      </c>
      <c r="AD285" s="830" t="s">
        <v>35</v>
      </c>
      <c r="AE285" s="769" t="s">
        <v>35</v>
      </c>
      <c r="AF285" s="1034" t="s">
        <v>35</v>
      </c>
      <c r="AG285" s="768" t="s">
        <v>35</v>
      </c>
      <c r="AH285" s="768" t="s">
        <v>35</v>
      </c>
      <c r="AI285" s="884" t="s">
        <v>35</v>
      </c>
      <c r="AJ285" s="906" t="s">
        <v>35</v>
      </c>
      <c r="AK285" s="906" t="s">
        <v>35</v>
      </c>
    </row>
    <row r="286" spans="1:37" ht="13.5" customHeight="1" x14ac:dyDescent="0.15">
      <c r="A286" s="1782"/>
      <c r="B286" s="899">
        <v>44535</v>
      </c>
      <c r="C286" s="177" t="str">
        <f t="shared" si="46"/>
        <v>(日)</v>
      </c>
      <c r="D286" s="894" t="s">
        <v>566</v>
      </c>
      <c r="E286" s="894" t="s">
        <v>575</v>
      </c>
      <c r="F286" s="768">
        <v>1</v>
      </c>
      <c r="G286" s="1480">
        <v>0</v>
      </c>
      <c r="H286" s="769">
        <v>0</v>
      </c>
      <c r="I286" s="769">
        <v>11</v>
      </c>
      <c r="J286" s="854">
        <v>0.3125</v>
      </c>
      <c r="K286" s="768">
        <v>17.2</v>
      </c>
      <c r="L286" s="925">
        <v>24.4</v>
      </c>
      <c r="M286" s="1034">
        <v>8.85</v>
      </c>
      <c r="N286" s="776" t="s">
        <v>35</v>
      </c>
      <c r="O286" s="773">
        <v>21.9</v>
      </c>
      <c r="P286" s="774">
        <v>75</v>
      </c>
      <c r="Q286" s="769">
        <v>22</v>
      </c>
      <c r="R286" s="774">
        <v>17.100000000000001</v>
      </c>
      <c r="S286" s="774">
        <v>96</v>
      </c>
      <c r="T286" s="774">
        <v>60</v>
      </c>
      <c r="U286" s="774">
        <v>36</v>
      </c>
      <c r="V286" s="775" t="s">
        <v>35</v>
      </c>
      <c r="W286" s="1177" t="s">
        <v>35</v>
      </c>
      <c r="X286" s="771" t="s">
        <v>35</v>
      </c>
      <c r="Y286" s="771" t="s">
        <v>35</v>
      </c>
      <c r="Z286" s="771" t="s">
        <v>35</v>
      </c>
      <c r="AA286" s="768" t="s">
        <v>35</v>
      </c>
      <c r="AB286" s="768" t="s">
        <v>35</v>
      </c>
      <c r="AC286" s="769" t="s">
        <v>35</v>
      </c>
      <c r="AD286" s="830" t="s">
        <v>35</v>
      </c>
      <c r="AE286" s="769" t="s">
        <v>35</v>
      </c>
      <c r="AF286" s="1034" t="s">
        <v>35</v>
      </c>
      <c r="AG286" s="768" t="s">
        <v>35</v>
      </c>
      <c r="AH286" s="768" t="s">
        <v>35</v>
      </c>
      <c r="AI286" s="884" t="s">
        <v>35</v>
      </c>
      <c r="AJ286" s="906" t="s">
        <v>35</v>
      </c>
      <c r="AK286" s="906" t="s">
        <v>35</v>
      </c>
    </row>
    <row r="287" spans="1:37" ht="13.5" customHeight="1" x14ac:dyDescent="0.15">
      <c r="A287" s="1782"/>
      <c r="B287" s="899">
        <v>44536</v>
      </c>
      <c r="C287" s="177" t="str">
        <f t="shared" si="46"/>
        <v>(月)</v>
      </c>
      <c r="D287" s="894" t="s">
        <v>522</v>
      </c>
      <c r="E287" s="894" t="s">
        <v>581</v>
      </c>
      <c r="F287" s="768">
        <v>2</v>
      </c>
      <c r="G287" s="1480">
        <v>0</v>
      </c>
      <c r="H287" s="769">
        <v>6</v>
      </c>
      <c r="I287" s="769">
        <v>11</v>
      </c>
      <c r="J287" s="854">
        <v>0.2986111111111111</v>
      </c>
      <c r="K287" s="768">
        <v>15.6</v>
      </c>
      <c r="L287" s="925">
        <v>22.9</v>
      </c>
      <c r="M287" s="1034">
        <v>8.93</v>
      </c>
      <c r="N287" s="776" t="s">
        <v>35</v>
      </c>
      <c r="O287" s="773">
        <v>24.1</v>
      </c>
      <c r="P287" s="774">
        <v>80</v>
      </c>
      <c r="Q287" s="769">
        <v>23.4</v>
      </c>
      <c r="R287" s="774">
        <v>15.2</v>
      </c>
      <c r="S287" s="774">
        <v>104</v>
      </c>
      <c r="T287" s="774">
        <v>68</v>
      </c>
      <c r="U287" s="774">
        <v>36</v>
      </c>
      <c r="V287" s="775" t="s">
        <v>35</v>
      </c>
      <c r="W287" s="1177" t="s">
        <v>35</v>
      </c>
      <c r="X287" s="771" t="s">
        <v>35</v>
      </c>
      <c r="Y287" s="771" t="s">
        <v>35</v>
      </c>
      <c r="Z287" s="771" t="s">
        <v>35</v>
      </c>
      <c r="AA287" s="768" t="s">
        <v>35</v>
      </c>
      <c r="AB287" s="768" t="s">
        <v>35</v>
      </c>
      <c r="AC287" s="769" t="s">
        <v>35</v>
      </c>
      <c r="AD287" s="830" t="s">
        <v>35</v>
      </c>
      <c r="AE287" s="769" t="s">
        <v>35</v>
      </c>
      <c r="AF287" s="1034" t="s">
        <v>35</v>
      </c>
      <c r="AG287" s="768" t="s">
        <v>35</v>
      </c>
      <c r="AH287" s="768" t="s">
        <v>35</v>
      </c>
      <c r="AI287" s="884" t="s">
        <v>35</v>
      </c>
      <c r="AJ287" s="906" t="s">
        <v>35</v>
      </c>
      <c r="AK287" s="906" t="s">
        <v>35</v>
      </c>
    </row>
    <row r="288" spans="1:37" ht="13.5" customHeight="1" x14ac:dyDescent="0.15">
      <c r="A288" s="1782"/>
      <c r="B288" s="899">
        <v>44537</v>
      </c>
      <c r="C288" s="177" t="str">
        <f t="shared" si="46"/>
        <v>(火)</v>
      </c>
      <c r="D288" s="894" t="s">
        <v>577</v>
      </c>
      <c r="E288" s="894" t="s">
        <v>574</v>
      </c>
      <c r="F288" s="768">
        <v>4</v>
      </c>
      <c r="G288" s="1480">
        <v>32.1</v>
      </c>
      <c r="H288" s="769">
        <v>9</v>
      </c>
      <c r="I288" s="769">
        <v>11.5</v>
      </c>
      <c r="J288" s="854">
        <v>0.2986111111111111</v>
      </c>
      <c r="K288" s="768">
        <v>14.2</v>
      </c>
      <c r="L288" s="925">
        <v>19.899999999999999</v>
      </c>
      <c r="M288" s="1034">
        <v>8.69</v>
      </c>
      <c r="N288" s="776" t="s">
        <v>35</v>
      </c>
      <c r="O288" s="773">
        <v>26.3</v>
      </c>
      <c r="P288" s="774">
        <v>74</v>
      </c>
      <c r="Q288" s="769">
        <v>23.4</v>
      </c>
      <c r="R288" s="774">
        <v>15.5</v>
      </c>
      <c r="S288" s="774">
        <v>102</v>
      </c>
      <c r="T288" s="774">
        <v>66</v>
      </c>
      <c r="U288" s="774">
        <v>36</v>
      </c>
      <c r="V288" s="775" t="s">
        <v>35</v>
      </c>
      <c r="W288" s="1177" t="s">
        <v>35</v>
      </c>
      <c r="X288" s="771" t="s">
        <v>35</v>
      </c>
      <c r="Y288" s="771" t="s">
        <v>35</v>
      </c>
      <c r="Z288" s="771" t="s">
        <v>35</v>
      </c>
      <c r="AA288" s="768" t="s">
        <v>35</v>
      </c>
      <c r="AB288" s="768" t="s">
        <v>35</v>
      </c>
      <c r="AC288" s="769" t="s">
        <v>35</v>
      </c>
      <c r="AD288" s="830" t="s">
        <v>35</v>
      </c>
      <c r="AE288" s="769" t="s">
        <v>35</v>
      </c>
      <c r="AF288" s="1034" t="s">
        <v>35</v>
      </c>
      <c r="AG288" s="768" t="s">
        <v>35</v>
      </c>
      <c r="AH288" s="768" t="s">
        <v>35</v>
      </c>
      <c r="AI288" s="884" t="s">
        <v>35</v>
      </c>
      <c r="AJ288" s="906" t="s">
        <v>35</v>
      </c>
      <c r="AK288" s="906" t="s">
        <v>35</v>
      </c>
    </row>
    <row r="289" spans="1:37" ht="13.5" customHeight="1" x14ac:dyDescent="0.15">
      <c r="A289" s="1782"/>
      <c r="B289" s="899">
        <v>44538</v>
      </c>
      <c r="C289" s="177" t="str">
        <f>IF(B289="","",IF(WEEKDAY(B289)=1,"(日)",IF(WEEKDAY(B289)=2,"(月)",IF(WEEKDAY(B289)=3,"(火)",IF(WEEKDAY(B289)=4,"(水)",IF(WEEKDAY(B289)=5,"(木)",IF(WEEKDAY(B289)=6,"(金)","(土)")))))))</f>
        <v>(水)</v>
      </c>
      <c r="D289" s="894" t="s">
        <v>579</v>
      </c>
      <c r="E289" s="894" t="s">
        <v>637</v>
      </c>
      <c r="F289" s="768">
        <v>7</v>
      </c>
      <c r="G289" s="1480">
        <v>58.5</v>
      </c>
      <c r="H289" s="769">
        <v>11</v>
      </c>
      <c r="I289" s="769">
        <v>11</v>
      </c>
      <c r="J289" s="854">
        <v>0.2986111111111111</v>
      </c>
      <c r="K289" s="768">
        <v>47.5</v>
      </c>
      <c r="L289" s="925">
        <v>48.5</v>
      </c>
      <c r="M289" s="1034">
        <v>8.02</v>
      </c>
      <c r="N289" s="776" t="s">
        <v>35</v>
      </c>
      <c r="O289" s="773">
        <v>24.1</v>
      </c>
      <c r="P289" s="774">
        <v>45</v>
      </c>
      <c r="Q289" s="769">
        <v>28</v>
      </c>
      <c r="R289" s="774">
        <v>22.4</v>
      </c>
      <c r="S289" s="774">
        <v>106</v>
      </c>
      <c r="T289" s="774">
        <v>69</v>
      </c>
      <c r="U289" s="774">
        <v>37</v>
      </c>
      <c r="V289" s="775" t="s">
        <v>35</v>
      </c>
      <c r="W289" s="1177" t="s">
        <v>35</v>
      </c>
      <c r="X289" s="771" t="s">
        <v>35</v>
      </c>
      <c r="Y289" s="771" t="s">
        <v>35</v>
      </c>
      <c r="Z289" s="771" t="s">
        <v>35</v>
      </c>
      <c r="AA289" s="768" t="s">
        <v>35</v>
      </c>
      <c r="AB289" s="768" t="s">
        <v>35</v>
      </c>
      <c r="AC289" s="769" t="s">
        <v>35</v>
      </c>
      <c r="AD289" s="830" t="s">
        <v>35</v>
      </c>
      <c r="AE289" s="769" t="s">
        <v>35</v>
      </c>
      <c r="AF289" s="1034" t="s">
        <v>35</v>
      </c>
      <c r="AG289" s="768" t="s">
        <v>35</v>
      </c>
      <c r="AH289" s="768" t="s">
        <v>35</v>
      </c>
      <c r="AI289" s="884" t="s">
        <v>35</v>
      </c>
      <c r="AJ289" s="906" t="s">
        <v>35</v>
      </c>
      <c r="AK289" s="906" t="s">
        <v>35</v>
      </c>
    </row>
    <row r="290" spans="1:37" ht="13.5" customHeight="1" x14ac:dyDescent="0.15">
      <c r="A290" s="1782"/>
      <c r="B290" s="899">
        <v>44539</v>
      </c>
      <c r="C290" s="177" t="str">
        <f t="shared" si="46"/>
        <v>(木)</v>
      </c>
      <c r="D290" s="894" t="s">
        <v>580</v>
      </c>
      <c r="E290" s="894" t="s">
        <v>574</v>
      </c>
      <c r="F290" s="768">
        <v>2</v>
      </c>
      <c r="G290" s="1480">
        <v>1</v>
      </c>
      <c r="H290" s="769">
        <v>9</v>
      </c>
      <c r="I290" s="769">
        <v>11</v>
      </c>
      <c r="J290" s="854">
        <v>0.30555555555555552</v>
      </c>
      <c r="K290" s="768">
        <v>39.5</v>
      </c>
      <c r="L290" s="925">
        <v>53.2</v>
      </c>
      <c r="M290" s="1034">
        <v>7.5</v>
      </c>
      <c r="N290" s="776" t="s">
        <v>35</v>
      </c>
      <c r="O290" s="773">
        <v>16.2</v>
      </c>
      <c r="P290" s="774">
        <v>51</v>
      </c>
      <c r="Q290" s="769">
        <v>16.3</v>
      </c>
      <c r="R290" s="774">
        <v>18.8</v>
      </c>
      <c r="S290" s="774">
        <v>88</v>
      </c>
      <c r="T290" s="774">
        <v>43</v>
      </c>
      <c r="U290" s="774">
        <v>45</v>
      </c>
      <c r="V290" s="775" t="s">
        <v>35</v>
      </c>
      <c r="W290" s="1177" t="s">
        <v>35</v>
      </c>
      <c r="X290" s="771" t="s">
        <v>35</v>
      </c>
      <c r="Y290" s="771" t="s">
        <v>35</v>
      </c>
      <c r="Z290" s="771" t="s">
        <v>35</v>
      </c>
      <c r="AA290" s="768" t="s">
        <v>35</v>
      </c>
      <c r="AB290" s="768" t="s">
        <v>35</v>
      </c>
      <c r="AC290" s="769" t="s">
        <v>35</v>
      </c>
      <c r="AD290" s="830">
        <v>0</v>
      </c>
      <c r="AE290" s="769">
        <v>18</v>
      </c>
      <c r="AF290" s="1034">
        <v>14</v>
      </c>
      <c r="AG290" s="768">
        <v>7.2</v>
      </c>
      <c r="AH290" s="768">
        <v>2.1</v>
      </c>
      <c r="AI290" s="884">
        <v>10</v>
      </c>
      <c r="AJ290" s="906">
        <v>1.8</v>
      </c>
      <c r="AK290" s="906">
        <v>0.15</v>
      </c>
    </row>
    <row r="291" spans="1:37" ht="13.5" customHeight="1" x14ac:dyDescent="0.15">
      <c r="A291" s="1782"/>
      <c r="B291" s="899">
        <v>44540</v>
      </c>
      <c r="C291" s="177" t="str">
        <f t="shared" si="46"/>
        <v>(金)</v>
      </c>
      <c r="D291" s="894" t="s">
        <v>566</v>
      </c>
      <c r="E291" s="894" t="s">
        <v>581</v>
      </c>
      <c r="F291" s="768">
        <v>1</v>
      </c>
      <c r="G291" s="1480">
        <v>0</v>
      </c>
      <c r="H291" s="769">
        <v>6</v>
      </c>
      <c r="I291" s="769">
        <v>10</v>
      </c>
      <c r="J291" s="854">
        <v>0.2986111111111111</v>
      </c>
      <c r="K291" s="768">
        <v>38.1</v>
      </c>
      <c r="L291" s="925">
        <v>42.8</v>
      </c>
      <c r="M291" s="1034">
        <v>7.78</v>
      </c>
      <c r="N291" s="776" t="s">
        <v>35</v>
      </c>
      <c r="O291" s="773">
        <v>16.3</v>
      </c>
      <c r="P291" s="774">
        <v>50</v>
      </c>
      <c r="Q291" s="769">
        <v>17.8</v>
      </c>
      <c r="R291" s="774">
        <v>18</v>
      </c>
      <c r="S291" s="774">
        <v>80</v>
      </c>
      <c r="T291" s="774">
        <v>45</v>
      </c>
      <c r="U291" s="774">
        <v>35</v>
      </c>
      <c r="V291" s="775" t="s">
        <v>35</v>
      </c>
      <c r="W291" s="1177" t="s">
        <v>35</v>
      </c>
      <c r="X291" s="771" t="s">
        <v>35</v>
      </c>
      <c r="Y291" s="771" t="s">
        <v>35</v>
      </c>
      <c r="Z291" s="771" t="s">
        <v>35</v>
      </c>
      <c r="AA291" s="768" t="s">
        <v>35</v>
      </c>
      <c r="AB291" s="768" t="s">
        <v>35</v>
      </c>
      <c r="AC291" s="769" t="s">
        <v>35</v>
      </c>
      <c r="AD291" s="830" t="s">
        <v>35</v>
      </c>
      <c r="AE291" s="769" t="s">
        <v>35</v>
      </c>
      <c r="AF291" s="1034" t="s">
        <v>35</v>
      </c>
      <c r="AG291" s="768" t="s">
        <v>35</v>
      </c>
      <c r="AH291" s="768" t="s">
        <v>35</v>
      </c>
      <c r="AI291" s="884" t="s">
        <v>35</v>
      </c>
      <c r="AJ291" s="906" t="s">
        <v>35</v>
      </c>
      <c r="AK291" s="906" t="s">
        <v>35</v>
      </c>
    </row>
    <row r="292" spans="1:37" ht="13.5" customHeight="1" x14ac:dyDescent="0.15">
      <c r="A292" s="1782"/>
      <c r="B292" s="899">
        <v>44541</v>
      </c>
      <c r="C292" s="177" t="str">
        <f t="shared" si="46"/>
        <v>(土)</v>
      </c>
      <c r="D292" s="894" t="s">
        <v>566</v>
      </c>
      <c r="E292" s="894" t="s">
        <v>575</v>
      </c>
      <c r="F292" s="768">
        <v>0</v>
      </c>
      <c r="G292" s="1480">
        <v>0</v>
      </c>
      <c r="H292" s="769">
        <v>2</v>
      </c>
      <c r="I292" s="769">
        <v>12</v>
      </c>
      <c r="J292" s="854">
        <v>0.29166666666666669</v>
      </c>
      <c r="K292" s="768">
        <v>16.399999999999999</v>
      </c>
      <c r="L292" s="925">
        <v>26.4</v>
      </c>
      <c r="M292" s="1034">
        <v>7.62</v>
      </c>
      <c r="N292" s="776" t="s">
        <v>35</v>
      </c>
      <c r="O292" s="773">
        <v>21.9</v>
      </c>
      <c r="P292" s="774">
        <v>68</v>
      </c>
      <c r="Q292" s="769">
        <v>19.899999999999999</v>
      </c>
      <c r="R292" s="774">
        <v>12.3</v>
      </c>
      <c r="S292" s="774">
        <v>85</v>
      </c>
      <c r="T292" s="774">
        <v>56</v>
      </c>
      <c r="U292" s="774">
        <v>29</v>
      </c>
      <c r="V292" s="775" t="s">
        <v>35</v>
      </c>
      <c r="W292" s="1177" t="s">
        <v>35</v>
      </c>
      <c r="X292" s="771" t="s">
        <v>35</v>
      </c>
      <c r="Y292" s="771" t="s">
        <v>35</v>
      </c>
      <c r="Z292" s="771" t="s">
        <v>35</v>
      </c>
      <c r="AA292" s="768" t="s">
        <v>35</v>
      </c>
      <c r="AB292" s="768" t="s">
        <v>35</v>
      </c>
      <c r="AC292" s="769" t="s">
        <v>35</v>
      </c>
      <c r="AD292" s="830" t="s">
        <v>35</v>
      </c>
      <c r="AE292" s="769" t="s">
        <v>35</v>
      </c>
      <c r="AF292" s="1034" t="s">
        <v>35</v>
      </c>
      <c r="AG292" s="768" t="s">
        <v>35</v>
      </c>
      <c r="AH292" s="768" t="s">
        <v>35</v>
      </c>
      <c r="AI292" s="884" t="s">
        <v>35</v>
      </c>
      <c r="AJ292" s="906" t="s">
        <v>35</v>
      </c>
      <c r="AK292" s="826" t="s">
        <v>35</v>
      </c>
    </row>
    <row r="293" spans="1:37" ht="13.5" customHeight="1" x14ac:dyDescent="0.15">
      <c r="A293" s="1782"/>
      <c r="B293" s="899">
        <v>44542</v>
      </c>
      <c r="C293" s="177" t="str">
        <f t="shared" si="46"/>
        <v>(日)</v>
      </c>
      <c r="D293" s="894" t="s">
        <v>566</v>
      </c>
      <c r="E293" s="894" t="s">
        <v>637</v>
      </c>
      <c r="F293" s="768">
        <v>0</v>
      </c>
      <c r="G293" s="1480">
        <v>0</v>
      </c>
      <c r="H293" s="769">
        <v>5</v>
      </c>
      <c r="I293" s="769">
        <v>10</v>
      </c>
      <c r="J293" s="854">
        <v>0.30555555555555552</v>
      </c>
      <c r="K293" s="768">
        <v>18.5</v>
      </c>
      <c r="L293" s="925">
        <v>24.3</v>
      </c>
      <c r="M293" s="1034">
        <v>8.1300000000000008</v>
      </c>
      <c r="N293" s="776" t="s">
        <v>35</v>
      </c>
      <c r="O293" s="773">
        <v>18.600000000000001</v>
      </c>
      <c r="P293" s="774">
        <v>57</v>
      </c>
      <c r="Q293" s="769">
        <v>18.8</v>
      </c>
      <c r="R293" s="774">
        <v>14.2</v>
      </c>
      <c r="S293" s="774">
        <v>77</v>
      </c>
      <c r="T293" s="774">
        <v>52</v>
      </c>
      <c r="U293" s="774">
        <v>25</v>
      </c>
      <c r="V293" s="775" t="s">
        <v>35</v>
      </c>
      <c r="W293" s="1177" t="s">
        <v>35</v>
      </c>
      <c r="X293" s="771" t="s">
        <v>35</v>
      </c>
      <c r="Y293" s="771" t="s">
        <v>35</v>
      </c>
      <c r="Z293" s="771" t="s">
        <v>35</v>
      </c>
      <c r="AA293" s="768" t="s">
        <v>35</v>
      </c>
      <c r="AB293" s="768" t="s">
        <v>35</v>
      </c>
      <c r="AC293" s="769" t="s">
        <v>35</v>
      </c>
      <c r="AD293" s="830" t="s">
        <v>35</v>
      </c>
      <c r="AE293" s="769" t="s">
        <v>35</v>
      </c>
      <c r="AF293" s="1034" t="s">
        <v>35</v>
      </c>
      <c r="AG293" s="768" t="s">
        <v>35</v>
      </c>
      <c r="AH293" s="768" t="s">
        <v>35</v>
      </c>
      <c r="AI293" s="884" t="s">
        <v>35</v>
      </c>
      <c r="AJ293" s="906" t="s">
        <v>35</v>
      </c>
      <c r="AK293" s="906" t="s">
        <v>35</v>
      </c>
    </row>
    <row r="294" spans="1:37" ht="13.5" customHeight="1" x14ac:dyDescent="0.15">
      <c r="A294" s="1782"/>
      <c r="B294" s="899">
        <v>44543</v>
      </c>
      <c r="C294" s="177" t="str">
        <f t="shared" si="46"/>
        <v>(月)</v>
      </c>
      <c r="D294" s="894" t="s">
        <v>566</v>
      </c>
      <c r="E294" s="894" t="s">
        <v>581</v>
      </c>
      <c r="F294" s="768">
        <v>4</v>
      </c>
      <c r="G294" s="1480">
        <v>0</v>
      </c>
      <c r="H294" s="769">
        <v>9</v>
      </c>
      <c r="I294" s="769">
        <v>11.5</v>
      </c>
      <c r="J294" s="854">
        <v>0.3125</v>
      </c>
      <c r="K294" s="768">
        <v>16.899999999999999</v>
      </c>
      <c r="L294" s="925">
        <v>22.7</v>
      </c>
      <c r="M294" s="1034">
        <v>8.24</v>
      </c>
      <c r="N294" s="776" t="s">
        <v>35</v>
      </c>
      <c r="O294" s="773">
        <v>20.100000000000001</v>
      </c>
      <c r="P294" s="774">
        <v>58</v>
      </c>
      <c r="Q294" s="769">
        <v>14.9</v>
      </c>
      <c r="R294" s="774">
        <v>12.6</v>
      </c>
      <c r="S294" s="774">
        <v>80</v>
      </c>
      <c r="T294" s="774">
        <v>56</v>
      </c>
      <c r="U294" s="774">
        <v>24</v>
      </c>
      <c r="V294" s="775" t="s">
        <v>35</v>
      </c>
      <c r="W294" s="1177" t="s">
        <v>35</v>
      </c>
      <c r="X294" s="771" t="s">
        <v>35</v>
      </c>
      <c r="Y294" s="771" t="s">
        <v>35</v>
      </c>
      <c r="Z294" s="771" t="s">
        <v>35</v>
      </c>
      <c r="AA294" s="768" t="s">
        <v>35</v>
      </c>
      <c r="AB294" s="768" t="s">
        <v>35</v>
      </c>
      <c r="AC294" s="769" t="s">
        <v>35</v>
      </c>
      <c r="AD294" s="830" t="s">
        <v>35</v>
      </c>
      <c r="AE294" s="769" t="s">
        <v>35</v>
      </c>
      <c r="AF294" s="1034" t="s">
        <v>35</v>
      </c>
      <c r="AG294" s="768" t="s">
        <v>35</v>
      </c>
      <c r="AH294" s="768" t="s">
        <v>35</v>
      </c>
      <c r="AI294" s="884" t="s">
        <v>35</v>
      </c>
      <c r="AJ294" s="906" t="s">
        <v>35</v>
      </c>
      <c r="AK294" s="906" t="s">
        <v>35</v>
      </c>
    </row>
    <row r="295" spans="1:37" ht="13.5" customHeight="1" x14ac:dyDescent="0.15">
      <c r="A295" s="1782"/>
      <c r="B295" s="899">
        <v>44544</v>
      </c>
      <c r="C295" s="177" t="str">
        <f t="shared" si="46"/>
        <v>(火)</v>
      </c>
      <c r="D295" s="894" t="s">
        <v>571</v>
      </c>
      <c r="E295" s="894" t="s">
        <v>584</v>
      </c>
      <c r="F295" s="768">
        <v>0</v>
      </c>
      <c r="G295" s="1480">
        <v>4.2</v>
      </c>
      <c r="H295" s="769">
        <v>8</v>
      </c>
      <c r="I295" s="769">
        <v>14.5</v>
      </c>
      <c r="J295" s="854">
        <v>0.30555555555555552</v>
      </c>
      <c r="K295" s="768">
        <v>14.5</v>
      </c>
      <c r="L295" s="925">
        <v>19.600000000000001</v>
      </c>
      <c r="M295" s="1034">
        <v>8.51</v>
      </c>
      <c r="N295" s="776" t="s">
        <v>35</v>
      </c>
      <c r="O295" s="773">
        <v>22.5</v>
      </c>
      <c r="P295" s="774">
        <v>64</v>
      </c>
      <c r="Q295" s="769">
        <v>19.2</v>
      </c>
      <c r="R295" s="774">
        <v>12.3</v>
      </c>
      <c r="S295" s="774">
        <v>90</v>
      </c>
      <c r="T295" s="774">
        <v>62</v>
      </c>
      <c r="U295" s="774">
        <v>28</v>
      </c>
      <c r="V295" s="775" t="s">
        <v>35</v>
      </c>
      <c r="W295" s="1177" t="s">
        <v>35</v>
      </c>
      <c r="X295" s="771" t="s">
        <v>35</v>
      </c>
      <c r="Y295" s="771" t="s">
        <v>35</v>
      </c>
      <c r="Z295" s="771" t="s">
        <v>35</v>
      </c>
      <c r="AA295" s="768" t="s">
        <v>35</v>
      </c>
      <c r="AB295" s="768" t="s">
        <v>35</v>
      </c>
      <c r="AC295" s="769" t="s">
        <v>35</v>
      </c>
      <c r="AD295" s="830" t="s">
        <v>35</v>
      </c>
      <c r="AE295" s="769" t="s">
        <v>35</v>
      </c>
      <c r="AF295" s="1034" t="s">
        <v>35</v>
      </c>
      <c r="AG295" s="768" t="s">
        <v>35</v>
      </c>
      <c r="AH295" s="768" t="s">
        <v>35</v>
      </c>
      <c r="AI295" s="884" t="s">
        <v>35</v>
      </c>
      <c r="AJ295" s="906" t="s">
        <v>35</v>
      </c>
      <c r="AK295" s="906" t="s">
        <v>35</v>
      </c>
    </row>
    <row r="296" spans="1:37" ht="13.5" customHeight="1" x14ac:dyDescent="0.15">
      <c r="A296" s="1782"/>
      <c r="B296" s="899">
        <v>44545</v>
      </c>
      <c r="C296" s="177" t="str">
        <f t="shared" si="46"/>
        <v>(水)</v>
      </c>
      <c r="D296" s="894" t="s">
        <v>566</v>
      </c>
      <c r="E296" s="894" t="s">
        <v>574</v>
      </c>
      <c r="F296" s="768">
        <v>1</v>
      </c>
      <c r="G296" s="1480">
        <v>0</v>
      </c>
      <c r="H296" s="769">
        <v>0</v>
      </c>
      <c r="I296" s="769">
        <v>7</v>
      </c>
      <c r="J296" s="854">
        <v>0.30555555555555552</v>
      </c>
      <c r="K296" s="768">
        <v>11.4</v>
      </c>
      <c r="L296" s="925">
        <v>17</v>
      </c>
      <c r="M296" s="1034">
        <v>7.82</v>
      </c>
      <c r="N296" s="776" t="s">
        <v>35</v>
      </c>
      <c r="O296" s="773">
        <v>27.5</v>
      </c>
      <c r="P296" s="774">
        <v>80</v>
      </c>
      <c r="Q296" s="769">
        <v>24.9</v>
      </c>
      <c r="R296" s="774">
        <v>10.1</v>
      </c>
      <c r="S296" s="774">
        <v>108</v>
      </c>
      <c r="T296" s="774">
        <v>64</v>
      </c>
      <c r="U296" s="774">
        <v>44</v>
      </c>
      <c r="V296" s="775" t="s">
        <v>35</v>
      </c>
      <c r="W296" s="1177" t="s">
        <v>35</v>
      </c>
      <c r="X296" s="771" t="s">
        <v>35</v>
      </c>
      <c r="Y296" s="771" t="s">
        <v>35</v>
      </c>
      <c r="Z296" s="771" t="s">
        <v>35</v>
      </c>
      <c r="AA296" s="768" t="s">
        <v>35</v>
      </c>
      <c r="AB296" s="768" t="s">
        <v>35</v>
      </c>
      <c r="AC296" s="769" t="s">
        <v>35</v>
      </c>
      <c r="AD296" s="830" t="s">
        <v>35</v>
      </c>
      <c r="AE296" s="769" t="s">
        <v>35</v>
      </c>
      <c r="AF296" s="1034" t="s">
        <v>35</v>
      </c>
      <c r="AG296" s="768" t="s">
        <v>35</v>
      </c>
      <c r="AH296" s="768" t="s">
        <v>35</v>
      </c>
      <c r="AI296" s="884" t="s">
        <v>35</v>
      </c>
      <c r="AJ296" s="906" t="s">
        <v>35</v>
      </c>
      <c r="AK296" s="906" t="s">
        <v>35</v>
      </c>
    </row>
    <row r="297" spans="1:37" ht="13.5" customHeight="1" x14ac:dyDescent="0.15">
      <c r="A297" s="1782"/>
      <c r="B297" s="899">
        <v>44546</v>
      </c>
      <c r="C297" s="177" t="str">
        <f t="shared" si="46"/>
        <v>(木)</v>
      </c>
      <c r="D297" s="894" t="s">
        <v>566</v>
      </c>
      <c r="E297" s="894" t="s">
        <v>575</v>
      </c>
      <c r="F297" s="768">
        <v>1</v>
      </c>
      <c r="G297" s="1480">
        <v>0</v>
      </c>
      <c r="H297" s="769">
        <v>0</v>
      </c>
      <c r="I297" s="769">
        <v>8</v>
      </c>
      <c r="J297" s="854">
        <v>0.3125</v>
      </c>
      <c r="K297" s="768">
        <v>14.1</v>
      </c>
      <c r="L297" s="925">
        <v>18.2</v>
      </c>
      <c r="M297" s="1034">
        <v>8.93</v>
      </c>
      <c r="N297" s="776" t="s">
        <v>35</v>
      </c>
      <c r="O297" s="773">
        <v>24.1</v>
      </c>
      <c r="P297" s="774">
        <v>74</v>
      </c>
      <c r="Q297" s="769">
        <v>19.899999999999999</v>
      </c>
      <c r="R297" s="774">
        <v>13.6</v>
      </c>
      <c r="S297" s="774">
        <v>100</v>
      </c>
      <c r="T297" s="774">
        <v>78</v>
      </c>
      <c r="U297" s="774">
        <v>22</v>
      </c>
      <c r="V297" s="775" t="s">
        <v>35</v>
      </c>
      <c r="W297" s="1177" t="s">
        <v>35</v>
      </c>
      <c r="X297" s="771" t="s">
        <v>35</v>
      </c>
      <c r="Y297" s="771" t="s">
        <v>35</v>
      </c>
      <c r="Z297" s="771" t="s">
        <v>35</v>
      </c>
      <c r="AA297" s="768" t="s">
        <v>35</v>
      </c>
      <c r="AB297" s="768" t="s">
        <v>35</v>
      </c>
      <c r="AC297" s="769" t="s">
        <v>35</v>
      </c>
      <c r="AD297" s="830" t="s">
        <v>35</v>
      </c>
      <c r="AE297" s="769" t="s">
        <v>35</v>
      </c>
      <c r="AF297" s="1034" t="s">
        <v>35</v>
      </c>
      <c r="AG297" s="768" t="s">
        <v>35</v>
      </c>
      <c r="AH297" s="768" t="s">
        <v>35</v>
      </c>
      <c r="AI297" s="884" t="s">
        <v>35</v>
      </c>
      <c r="AJ297" s="906" t="s">
        <v>35</v>
      </c>
      <c r="AK297" s="906" t="s">
        <v>35</v>
      </c>
    </row>
    <row r="298" spans="1:37" ht="13.5" customHeight="1" x14ac:dyDescent="0.15">
      <c r="A298" s="1782"/>
      <c r="B298" s="899">
        <v>44547</v>
      </c>
      <c r="C298" s="177" t="str">
        <f t="shared" si="46"/>
        <v>(金)</v>
      </c>
      <c r="D298" s="894" t="s">
        <v>573</v>
      </c>
      <c r="E298" s="894" t="s">
        <v>581</v>
      </c>
      <c r="F298" s="768">
        <v>4</v>
      </c>
      <c r="G298" s="1480">
        <v>18.100000000000001</v>
      </c>
      <c r="H298" s="769">
        <v>7</v>
      </c>
      <c r="I298" s="769">
        <v>10</v>
      </c>
      <c r="J298" s="854">
        <v>0.30555555555555552</v>
      </c>
      <c r="K298" s="768">
        <v>15.1</v>
      </c>
      <c r="L298" s="925">
        <v>14.2</v>
      </c>
      <c r="M298" s="1034">
        <v>9.15</v>
      </c>
      <c r="N298" s="776" t="s">
        <v>35</v>
      </c>
      <c r="O298" s="773">
        <v>25.6</v>
      </c>
      <c r="P298" s="774">
        <v>76</v>
      </c>
      <c r="Q298" s="769">
        <v>22</v>
      </c>
      <c r="R298" s="774">
        <v>14.5</v>
      </c>
      <c r="S298" s="774">
        <v>108</v>
      </c>
      <c r="T298" s="774">
        <v>68</v>
      </c>
      <c r="U298" s="774">
        <v>40</v>
      </c>
      <c r="V298" s="775" t="s">
        <v>35</v>
      </c>
      <c r="W298" s="1177" t="s">
        <v>35</v>
      </c>
      <c r="X298" s="771" t="s">
        <v>35</v>
      </c>
      <c r="Y298" s="771" t="s">
        <v>35</v>
      </c>
      <c r="Z298" s="771" t="s">
        <v>35</v>
      </c>
      <c r="AA298" s="768" t="s">
        <v>35</v>
      </c>
      <c r="AB298" s="768" t="s">
        <v>35</v>
      </c>
      <c r="AC298" s="769" t="s">
        <v>35</v>
      </c>
      <c r="AD298" s="830" t="s">
        <v>35</v>
      </c>
      <c r="AE298" s="769" t="s">
        <v>35</v>
      </c>
      <c r="AF298" s="1034" t="s">
        <v>35</v>
      </c>
      <c r="AG298" s="768" t="s">
        <v>35</v>
      </c>
      <c r="AH298" s="768" t="s">
        <v>35</v>
      </c>
      <c r="AI298" s="884" t="s">
        <v>35</v>
      </c>
      <c r="AJ298" s="906" t="s">
        <v>35</v>
      </c>
      <c r="AK298" s="906" t="s">
        <v>35</v>
      </c>
    </row>
    <row r="299" spans="1:37" ht="13.5" customHeight="1" x14ac:dyDescent="0.15">
      <c r="A299" s="1782"/>
      <c r="B299" s="899">
        <v>44548</v>
      </c>
      <c r="C299" s="177" t="str">
        <f t="shared" si="46"/>
        <v>(土)</v>
      </c>
      <c r="D299" s="894" t="s">
        <v>566</v>
      </c>
      <c r="E299" s="894" t="s">
        <v>581</v>
      </c>
      <c r="F299" s="768">
        <v>4</v>
      </c>
      <c r="G299" s="1480">
        <v>0</v>
      </c>
      <c r="H299" s="769">
        <v>4</v>
      </c>
      <c r="I299" s="769">
        <v>12</v>
      </c>
      <c r="J299" s="854">
        <v>0.3125</v>
      </c>
      <c r="K299" s="768">
        <v>17.899999999999999</v>
      </c>
      <c r="L299" s="925">
        <v>22.8</v>
      </c>
      <c r="M299" s="1034">
        <v>8.24</v>
      </c>
      <c r="N299" s="776" t="s">
        <v>35</v>
      </c>
      <c r="O299" s="773">
        <v>27.7</v>
      </c>
      <c r="P299" s="774">
        <v>86</v>
      </c>
      <c r="Q299" s="769">
        <v>22</v>
      </c>
      <c r="R299" s="774">
        <v>14.4</v>
      </c>
      <c r="S299" s="774">
        <v>114</v>
      </c>
      <c r="T299" s="774">
        <v>80</v>
      </c>
      <c r="U299" s="774">
        <v>34</v>
      </c>
      <c r="V299" s="775" t="s">
        <v>35</v>
      </c>
      <c r="W299" s="1177" t="s">
        <v>35</v>
      </c>
      <c r="X299" s="771" t="s">
        <v>35</v>
      </c>
      <c r="Y299" s="771" t="s">
        <v>35</v>
      </c>
      <c r="Z299" s="771" t="s">
        <v>35</v>
      </c>
      <c r="AA299" s="768" t="s">
        <v>35</v>
      </c>
      <c r="AB299" s="768" t="s">
        <v>35</v>
      </c>
      <c r="AC299" s="769" t="s">
        <v>35</v>
      </c>
      <c r="AD299" s="830" t="s">
        <v>35</v>
      </c>
      <c r="AE299" s="769" t="s">
        <v>35</v>
      </c>
      <c r="AF299" s="1034" t="s">
        <v>35</v>
      </c>
      <c r="AG299" s="768" t="s">
        <v>35</v>
      </c>
      <c r="AH299" s="768" t="s">
        <v>35</v>
      </c>
      <c r="AI299" s="884" t="s">
        <v>35</v>
      </c>
      <c r="AJ299" s="906" t="s">
        <v>35</v>
      </c>
      <c r="AK299" s="906" t="s">
        <v>35</v>
      </c>
    </row>
    <row r="300" spans="1:37" ht="13.5" customHeight="1" x14ac:dyDescent="0.15">
      <c r="A300" s="1782"/>
      <c r="B300" s="899">
        <v>44549</v>
      </c>
      <c r="C300" s="177" t="str">
        <f t="shared" si="46"/>
        <v>(日)</v>
      </c>
      <c r="D300" s="894" t="s">
        <v>566</v>
      </c>
      <c r="E300" s="894" t="s">
        <v>604</v>
      </c>
      <c r="F300" s="768">
        <v>0</v>
      </c>
      <c r="G300" s="1480">
        <v>0</v>
      </c>
      <c r="H300" s="769">
        <v>0</v>
      </c>
      <c r="I300" s="769">
        <v>8.5</v>
      </c>
      <c r="J300" s="854">
        <v>0.31944444444444448</v>
      </c>
      <c r="K300" s="768">
        <v>17.2</v>
      </c>
      <c r="L300" s="925">
        <v>18.2</v>
      </c>
      <c r="M300" s="1034">
        <v>8.7200000000000006</v>
      </c>
      <c r="N300" s="776" t="s">
        <v>35</v>
      </c>
      <c r="O300" s="773">
        <v>27.5</v>
      </c>
      <c r="P300" s="774">
        <v>80</v>
      </c>
      <c r="Q300" s="769">
        <v>24.9</v>
      </c>
      <c r="R300" s="774">
        <v>13.4</v>
      </c>
      <c r="S300" s="774">
        <v>109</v>
      </c>
      <c r="T300" s="774">
        <v>73</v>
      </c>
      <c r="U300" s="774">
        <v>36</v>
      </c>
      <c r="V300" s="775" t="s">
        <v>35</v>
      </c>
      <c r="W300" s="1177" t="s">
        <v>35</v>
      </c>
      <c r="X300" s="771" t="s">
        <v>35</v>
      </c>
      <c r="Y300" s="771" t="s">
        <v>35</v>
      </c>
      <c r="Z300" s="771" t="s">
        <v>35</v>
      </c>
      <c r="AA300" s="768" t="s">
        <v>35</v>
      </c>
      <c r="AB300" s="768" t="s">
        <v>35</v>
      </c>
      <c r="AC300" s="769" t="s">
        <v>35</v>
      </c>
      <c r="AD300" s="830" t="s">
        <v>35</v>
      </c>
      <c r="AE300" s="769" t="s">
        <v>35</v>
      </c>
      <c r="AF300" s="1034" t="s">
        <v>35</v>
      </c>
      <c r="AG300" s="768" t="s">
        <v>35</v>
      </c>
      <c r="AH300" s="768" t="s">
        <v>35</v>
      </c>
      <c r="AI300" s="884" t="s">
        <v>35</v>
      </c>
      <c r="AJ300" s="906" t="s">
        <v>35</v>
      </c>
      <c r="AK300" s="906" t="s">
        <v>35</v>
      </c>
    </row>
    <row r="301" spans="1:37" ht="13.5" customHeight="1" x14ac:dyDescent="0.15">
      <c r="A301" s="1782"/>
      <c r="B301" s="899">
        <v>44550</v>
      </c>
      <c r="C301" s="177" t="str">
        <f t="shared" si="46"/>
        <v>(月)</v>
      </c>
      <c r="D301" s="894" t="s">
        <v>566</v>
      </c>
      <c r="E301" s="894" t="s">
        <v>575</v>
      </c>
      <c r="F301" s="768">
        <v>0</v>
      </c>
      <c r="G301" s="1480">
        <v>0</v>
      </c>
      <c r="H301" s="769">
        <v>0</v>
      </c>
      <c r="I301" s="769">
        <v>6.5</v>
      </c>
      <c r="J301" s="854">
        <v>0.3125</v>
      </c>
      <c r="K301" s="768">
        <v>19.100000000000001</v>
      </c>
      <c r="L301" s="925">
        <v>22.4</v>
      </c>
      <c r="M301" s="1034">
        <v>8.4499999999999993</v>
      </c>
      <c r="N301" s="776" t="s">
        <v>35</v>
      </c>
      <c r="O301" s="773">
        <v>25.8</v>
      </c>
      <c r="P301" s="774">
        <v>81</v>
      </c>
      <c r="Q301" s="769">
        <v>20.6</v>
      </c>
      <c r="R301" s="774">
        <v>13.9</v>
      </c>
      <c r="S301" s="774">
        <v>110</v>
      </c>
      <c r="T301" s="774">
        <v>74</v>
      </c>
      <c r="U301" s="774">
        <v>36</v>
      </c>
      <c r="V301" s="775" t="s">
        <v>35</v>
      </c>
      <c r="W301" s="1177" t="s">
        <v>35</v>
      </c>
      <c r="X301" s="771" t="s">
        <v>35</v>
      </c>
      <c r="Y301" s="771" t="s">
        <v>35</v>
      </c>
      <c r="Z301" s="771" t="s">
        <v>35</v>
      </c>
      <c r="AA301" s="768" t="s">
        <v>35</v>
      </c>
      <c r="AB301" s="768" t="s">
        <v>35</v>
      </c>
      <c r="AC301" s="769" t="s">
        <v>35</v>
      </c>
      <c r="AD301" s="830" t="s">
        <v>35</v>
      </c>
      <c r="AE301" s="769" t="s">
        <v>35</v>
      </c>
      <c r="AF301" s="1034" t="s">
        <v>35</v>
      </c>
      <c r="AG301" s="768" t="s">
        <v>35</v>
      </c>
      <c r="AH301" s="768" t="s">
        <v>35</v>
      </c>
      <c r="AI301" s="884" t="s">
        <v>35</v>
      </c>
      <c r="AJ301" s="906" t="s">
        <v>35</v>
      </c>
      <c r="AK301" s="906" t="s">
        <v>35</v>
      </c>
    </row>
    <row r="302" spans="1:37" ht="13.5" customHeight="1" x14ac:dyDescent="0.15">
      <c r="A302" s="1782"/>
      <c r="B302" s="899">
        <v>44551</v>
      </c>
      <c r="C302" s="177" t="str">
        <f t="shared" si="46"/>
        <v>(火)</v>
      </c>
      <c r="D302" s="894" t="s">
        <v>566</v>
      </c>
      <c r="E302" s="894" t="s">
        <v>584</v>
      </c>
      <c r="F302" s="768">
        <v>0</v>
      </c>
      <c r="G302" s="1480">
        <v>0</v>
      </c>
      <c r="H302" s="769">
        <v>3</v>
      </c>
      <c r="I302" s="769">
        <v>8.5</v>
      </c>
      <c r="J302" s="854">
        <v>0.31944444444444448</v>
      </c>
      <c r="K302" s="768">
        <v>18.3</v>
      </c>
      <c r="L302" s="925">
        <v>16.600000000000001</v>
      </c>
      <c r="M302" s="1034">
        <v>8.91</v>
      </c>
      <c r="N302" s="776" t="s">
        <v>35</v>
      </c>
      <c r="O302" s="773">
        <v>27.8</v>
      </c>
      <c r="P302" s="774">
        <v>87</v>
      </c>
      <c r="Q302" s="769">
        <v>26.3</v>
      </c>
      <c r="R302" s="774">
        <v>13.6</v>
      </c>
      <c r="S302" s="774">
        <v>118</v>
      </c>
      <c r="T302" s="774">
        <v>80</v>
      </c>
      <c r="U302" s="774">
        <v>38</v>
      </c>
      <c r="V302" s="775">
        <v>0.88</v>
      </c>
      <c r="W302" s="1177">
        <v>0</v>
      </c>
      <c r="X302" s="771">
        <v>220</v>
      </c>
      <c r="Y302" s="771">
        <v>202</v>
      </c>
      <c r="Z302" s="771">
        <v>16</v>
      </c>
      <c r="AA302" s="768">
        <v>0.87</v>
      </c>
      <c r="AB302" s="768">
        <v>0.56000000000000005</v>
      </c>
      <c r="AC302" s="769">
        <v>6.2</v>
      </c>
      <c r="AD302" s="830" t="s">
        <v>35</v>
      </c>
      <c r="AE302" s="769" t="s">
        <v>35</v>
      </c>
      <c r="AF302" s="1034" t="s">
        <v>35</v>
      </c>
      <c r="AG302" s="768" t="s">
        <v>35</v>
      </c>
      <c r="AH302" s="768" t="s">
        <v>35</v>
      </c>
      <c r="AI302" s="884" t="s">
        <v>35</v>
      </c>
      <c r="AJ302" s="906" t="s">
        <v>35</v>
      </c>
      <c r="AK302" s="906" t="s">
        <v>35</v>
      </c>
    </row>
    <row r="303" spans="1:37" ht="13.5" customHeight="1" x14ac:dyDescent="0.15">
      <c r="A303" s="1782"/>
      <c r="B303" s="899">
        <v>44552</v>
      </c>
      <c r="C303" s="177" t="str">
        <f t="shared" si="46"/>
        <v>(水)</v>
      </c>
      <c r="D303" s="894" t="s">
        <v>566</v>
      </c>
      <c r="E303" s="894" t="s">
        <v>581</v>
      </c>
      <c r="F303" s="768">
        <v>0</v>
      </c>
      <c r="G303" s="1480">
        <v>0</v>
      </c>
      <c r="H303" s="769">
        <v>2</v>
      </c>
      <c r="I303" s="769">
        <v>8.5</v>
      </c>
      <c r="J303" s="854">
        <v>0.3125</v>
      </c>
      <c r="K303" s="768">
        <v>16</v>
      </c>
      <c r="L303" s="925">
        <v>19.100000000000001</v>
      </c>
      <c r="M303" s="1034">
        <v>9.15</v>
      </c>
      <c r="N303" s="776" t="s">
        <v>35</v>
      </c>
      <c r="O303" s="773">
        <v>28.6</v>
      </c>
      <c r="P303" s="774">
        <v>94</v>
      </c>
      <c r="Q303" s="769">
        <v>26.3</v>
      </c>
      <c r="R303" s="774">
        <v>13.9</v>
      </c>
      <c r="S303" s="774">
        <v>119</v>
      </c>
      <c r="T303" s="774">
        <v>79</v>
      </c>
      <c r="U303" s="774">
        <v>40</v>
      </c>
      <c r="V303" s="775" t="s">
        <v>35</v>
      </c>
      <c r="W303" s="1177" t="s">
        <v>35</v>
      </c>
      <c r="X303" s="771" t="s">
        <v>35</v>
      </c>
      <c r="Y303" s="771" t="s">
        <v>35</v>
      </c>
      <c r="Z303" s="771" t="s">
        <v>35</v>
      </c>
      <c r="AA303" s="768" t="s">
        <v>35</v>
      </c>
      <c r="AB303" s="768" t="s">
        <v>35</v>
      </c>
      <c r="AC303" s="769" t="s">
        <v>35</v>
      </c>
      <c r="AD303" s="830" t="s">
        <v>35</v>
      </c>
      <c r="AE303" s="769" t="s">
        <v>35</v>
      </c>
      <c r="AF303" s="1034" t="s">
        <v>35</v>
      </c>
      <c r="AG303" s="768" t="s">
        <v>35</v>
      </c>
      <c r="AH303" s="768" t="s">
        <v>35</v>
      </c>
      <c r="AI303" s="884" t="s">
        <v>35</v>
      </c>
      <c r="AJ303" s="906" t="s">
        <v>35</v>
      </c>
      <c r="AK303" s="906" t="s">
        <v>35</v>
      </c>
    </row>
    <row r="304" spans="1:37" ht="13.5" customHeight="1" x14ac:dyDescent="0.15">
      <c r="A304" s="1782"/>
      <c r="B304" s="899">
        <v>44553</v>
      </c>
      <c r="C304" s="177" t="str">
        <f t="shared" si="46"/>
        <v>(木)</v>
      </c>
      <c r="D304" s="894" t="s">
        <v>566</v>
      </c>
      <c r="E304" s="894" t="s">
        <v>574</v>
      </c>
      <c r="F304" s="768">
        <v>1</v>
      </c>
      <c r="G304" s="1480">
        <v>0</v>
      </c>
      <c r="H304" s="769">
        <v>3</v>
      </c>
      <c r="I304" s="769">
        <v>8.5</v>
      </c>
      <c r="J304" s="854">
        <v>0.30555555555555552</v>
      </c>
      <c r="K304" s="768">
        <v>19.399999999999999</v>
      </c>
      <c r="L304" s="925">
        <v>22.4</v>
      </c>
      <c r="M304" s="1034">
        <v>8.1199999999999992</v>
      </c>
      <c r="N304" s="776" t="s">
        <v>35</v>
      </c>
      <c r="O304" s="773">
        <v>30.2</v>
      </c>
      <c r="P304" s="774">
        <v>94</v>
      </c>
      <c r="Q304" s="769">
        <v>27.7</v>
      </c>
      <c r="R304" s="774">
        <v>11.1</v>
      </c>
      <c r="S304" s="774">
        <v>127</v>
      </c>
      <c r="T304" s="774">
        <v>82</v>
      </c>
      <c r="U304" s="774">
        <v>45</v>
      </c>
      <c r="V304" s="775" t="s">
        <v>35</v>
      </c>
      <c r="W304" s="1177" t="s">
        <v>35</v>
      </c>
      <c r="X304" s="771" t="s">
        <v>35</v>
      </c>
      <c r="Y304" s="771" t="s">
        <v>35</v>
      </c>
      <c r="Z304" s="771" t="s">
        <v>35</v>
      </c>
      <c r="AA304" s="768" t="s">
        <v>35</v>
      </c>
      <c r="AB304" s="768" t="s">
        <v>35</v>
      </c>
      <c r="AC304" s="769" t="s">
        <v>35</v>
      </c>
      <c r="AD304" s="830" t="s">
        <v>35</v>
      </c>
      <c r="AE304" s="769" t="s">
        <v>35</v>
      </c>
      <c r="AF304" s="1034" t="s">
        <v>35</v>
      </c>
      <c r="AG304" s="768" t="s">
        <v>35</v>
      </c>
      <c r="AH304" s="768" t="s">
        <v>35</v>
      </c>
      <c r="AI304" s="884" t="s">
        <v>35</v>
      </c>
      <c r="AJ304" s="906" t="s">
        <v>35</v>
      </c>
      <c r="AK304" s="906" t="s">
        <v>35</v>
      </c>
    </row>
    <row r="305" spans="1:37" ht="13.5" customHeight="1" x14ac:dyDescent="0.15">
      <c r="A305" s="1782"/>
      <c r="B305" s="899">
        <v>44554</v>
      </c>
      <c r="C305" s="177" t="str">
        <f t="shared" si="46"/>
        <v>(金)</v>
      </c>
      <c r="D305" s="894" t="s">
        <v>566</v>
      </c>
      <c r="E305" s="894" t="s">
        <v>572</v>
      </c>
      <c r="F305" s="768">
        <v>0</v>
      </c>
      <c r="G305" s="1480">
        <v>0</v>
      </c>
      <c r="H305" s="769">
        <v>0</v>
      </c>
      <c r="I305" s="769">
        <v>15.6</v>
      </c>
      <c r="J305" s="854">
        <v>0.30555555555555552</v>
      </c>
      <c r="K305" s="768">
        <v>15.6</v>
      </c>
      <c r="L305" s="925">
        <v>18.600000000000001</v>
      </c>
      <c r="M305" s="1034">
        <v>8.49</v>
      </c>
      <c r="N305" s="776" t="s">
        <v>35</v>
      </c>
      <c r="O305" s="773">
        <v>26.6</v>
      </c>
      <c r="P305" s="774">
        <v>82</v>
      </c>
      <c r="Q305" s="769">
        <v>24.1</v>
      </c>
      <c r="R305" s="774">
        <v>10.7</v>
      </c>
      <c r="S305" s="774">
        <v>118</v>
      </c>
      <c r="T305" s="774">
        <v>74</v>
      </c>
      <c r="U305" s="774">
        <v>44</v>
      </c>
      <c r="V305" s="775" t="s">
        <v>35</v>
      </c>
      <c r="W305" s="1177" t="s">
        <v>35</v>
      </c>
      <c r="X305" s="771" t="s">
        <v>35</v>
      </c>
      <c r="Y305" s="771" t="s">
        <v>35</v>
      </c>
      <c r="Z305" s="771" t="s">
        <v>35</v>
      </c>
      <c r="AA305" s="768" t="s">
        <v>35</v>
      </c>
      <c r="AB305" s="768" t="s">
        <v>35</v>
      </c>
      <c r="AC305" s="769" t="s">
        <v>35</v>
      </c>
      <c r="AD305" s="830" t="s">
        <v>35</v>
      </c>
      <c r="AE305" s="769" t="s">
        <v>35</v>
      </c>
      <c r="AF305" s="1034" t="s">
        <v>35</v>
      </c>
      <c r="AG305" s="768" t="s">
        <v>35</v>
      </c>
      <c r="AH305" s="768" t="s">
        <v>35</v>
      </c>
      <c r="AI305" s="884" t="s">
        <v>35</v>
      </c>
      <c r="AJ305" s="906" t="s">
        <v>35</v>
      </c>
      <c r="AK305" s="906" t="s">
        <v>35</v>
      </c>
    </row>
    <row r="306" spans="1:37" ht="13.5" customHeight="1" x14ac:dyDescent="0.15">
      <c r="A306" s="1782"/>
      <c r="B306" s="899">
        <v>44555</v>
      </c>
      <c r="C306" s="177" t="str">
        <f t="shared" si="46"/>
        <v>(土)</v>
      </c>
      <c r="D306" s="894" t="s">
        <v>580</v>
      </c>
      <c r="E306" s="894" t="s">
        <v>591</v>
      </c>
      <c r="F306" s="768">
        <v>1</v>
      </c>
      <c r="G306" s="1480">
        <v>5.5</v>
      </c>
      <c r="H306" s="769">
        <v>6</v>
      </c>
      <c r="I306" s="769">
        <v>9.5</v>
      </c>
      <c r="J306" s="854">
        <v>0.30555555555555552</v>
      </c>
      <c r="K306" s="768">
        <v>17.5</v>
      </c>
      <c r="L306" s="925">
        <v>18.600000000000001</v>
      </c>
      <c r="M306" s="1034">
        <v>9.33</v>
      </c>
      <c r="N306" s="776" t="s">
        <v>35</v>
      </c>
      <c r="O306" s="773">
        <v>29.6</v>
      </c>
      <c r="P306" s="774">
        <v>86</v>
      </c>
      <c r="Q306" s="769">
        <v>27.7</v>
      </c>
      <c r="R306" s="774">
        <v>13.9</v>
      </c>
      <c r="S306" s="774">
        <v>118</v>
      </c>
      <c r="T306" s="774">
        <v>74</v>
      </c>
      <c r="U306" s="774">
        <v>44</v>
      </c>
      <c r="V306" s="775" t="s">
        <v>35</v>
      </c>
      <c r="W306" s="1177" t="s">
        <v>35</v>
      </c>
      <c r="X306" s="771" t="s">
        <v>35</v>
      </c>
      <c r="Y306" s="771" t="s">
        <v>35</v>
      </c>
      <c r="Z306" s="771" t="s">
        <v>35</v>
      </c>
      <c r="AA306" s="768" t="s">
        <v>35</v>
      </c>
      <c r="AB306" s="768" t="s">
        <v>35</v>
      </c>
      <c r="AC306" s="769" t="s">
        <v>35</v>
      </c>
      <c r="AD306" s="830" t="s">
        <v>35</v>
      </c>
      <c r="AE306" s="769" t="s">
        <v>35</v>
      </c>
      <c r="AF306" s="1034" t="s">
        <v>35</v>
      </c>
      <c r="AG306" s="768" t="s">
        <v>35</v>
      </c>
      <c r="AH306" s="768" t="s">
        <v>35</v>
      </c>
      <c r="AI306" s="884" t="s">
        <v>35</v>
      </c>
      <c r="AJ306" s="906" t="s">
        <v>35</v>
      </c>
      <c r="AK306" s="906" t="s">
        <v>35</v>
      </c>
    </row>
    <row r="307" spans="1:37" ht="13.5" customHeight="1" x14ac:dyDescent="0.15">
      <c r="A307" s="1782"/>
      <c r="B307" s="899">
        <v>44556</v>
      </c>
      <c r="C307" s="177" t="str">
        <f t="shared" si="46"/>
        <v>(日)</v>
      </c>
      <c r="D307" s="894" t="s">
        <v>566</v>
      </c>
      <c r="E307" s="894" t="s">
        <v>578</v>
      </c>
      <c r="F307" s="768">
        <v>0</v>
      </c>
      <c r="G307" s="1480">
        <v>0</v>
      </c>
      <c r="H307" s="769">
        <v>1</v>
      </c>
      <c r="I307" s="769">
        <v>8.5</v>
      </c>
      <c r="J307" s="854">
        <v>0.30555555555555552</v>
      </c>
      <c r="K307" s="768">
        <v>19.3</v>
      </c>
      <c r="L307" s="925">
        <v>21.3</v>
      </c>
      <c r="M307" s="1034">
        <v>9.3000000000000007</v>
      </c>
      <c r="N307" s="776" t="s">
        <v>35</v>
      </c>
      <c r="O307" s="773">
        <v>27.3</v>
      </c>
      <c r="P307" s="774">
        <v>86</v>
      </c>
      <c r="Q307" s="769">
        <v>22.7</v>
      </c>
      <c r="R307" s="774">
        <v>15.5</v>
      </c>
      <c r="S307" s="774">
        <v>120</v>
      </c>
      <c r="T307" s="774">
        <v>80</v>
      </c>
      <c r="U307" s="774">
        <v>40</v>
      </c>
      <c r="V307" s="775" t="s">
        <v>35</v>
      </c>
      <c r="W307" s="1177" t="s">
        <v>35</v>
      </c>
      <c r="X307" s="771" t="s">
        <v>35</v>
      </c>
      <c r="Y307" s="771" t="s">
        <v>35</v>
      </c>
      <c r="Z307" s="771" t="s">
        <v>35</v>
      </c>
      <c r="AA307" s="768" t="s">
        <v>35</v>
      </c>
      <c r="AB307" s="768" t="s">
        <v>35</v>
      </c>
      <c r="AC307" s="769" t="s">
        <v>35</v>
      </c>
      <c r="AD307" s="830" t="s">
        <v>35</v>
      </c>
      <c r="AE307" s="769" t="s">
        <v>35</v>
      </c>
      <c r="AF307" s="1034" t="s">
        <v>35</v>
      </c>
      <c r="AG307" s="768" t="s">
        <v>35</v>
      </c>
      <c r="AH307" s="768" t="s">
        <v>35</v>
      </c>
      <c r="AI307" s="884" t="s">
        <v>35</v>
      </c>
      <c r="AJ307" s="906" t="s">
        <v>35</v>
      </c>
      <c r="AK307" s="906" t="s">
        <v>35</v>
      </c>
    </row>
    <row r="308" spans="1:37" ht="13.5" customHeight="1" x14ac:dyDescent="0.15">
      <c r="A308" s="1782"/>
      <c r="B308" s="899">
        <v>44557</v>
      </c>
      <c r="C308" s="177" t="str">
        <f t="shared" si="46"/>
        <v>(月)</v>
      </c>
      <c r="D308" s="894" t="s">
        <v>566</v>
      </c>
      <c r="E308" s="894" t="s">
        <v>592</v>
      </c>
      <c r="F308" s="768">
        <v>0</v>
      </c>
      <c r="G308" s="1480">
        <v>0</v>
      </c>
      <c r="H308" s="769">
        <v>-5</v>
      </c>
      <c r="I308" s="769">
        <v>5</v>
      </c>
      <c r="J308" s="854">
        <v>0.30555555555555552</v>
      </c>
      <c r="K308" s="768">
        <v>21.9</v>
      </c>
      <c r="L308" s="925">
        <v>22.7</v>
      </c>
      <c r="M308" s="1034">
        <v>9.36</v>
      </c>
      <c r="N308" s="776" t="s">
        <v>35</v>
      </c>
      <c r="O308" s="773">
        <v>27.4</v>
      </c>
      <c r="P308" s="774">
        <v>88</v>
      </c>
      <c r="Q308" s="769">
        <v>25.6</v>
      </c>
      <c r="R308" s="774">
        <v>16.399999999999999</v>
      </c>
      <c r="S308" s="774">
        <v>124</v>
      </c>
      <c r="T308" s="774">
        <v>80</v>
      </c>
      <c r="U308" s="774">
        <v>44</v>
      </c>
      <c r="V308" s="775" t="s">
        <v>35</v>
      </c>
      <c r="W308" s="1177" t="s">
        <v>35</v>
      </c>
      <c r="X308" s="771" t="s">
        <v>35</v>
      </c>
      <c r="Y308" s="771" t="s">
        <v>35</v>
      </c>
      <c r="Z308" s="771" t="s">
        <v>35</v>
      </c>
      <c r="AA308" s="768" t="s">
        <v>35</v>
      </c>
      <c r="AB308" s="768" t="s">
        <v>35</v>
      </c>
      <c r="AC308" s="769" t="s">
        <v>35</v>
      </c>
      <c r="AD308" s="830" t="s">
        <v>35</v>
      </c>
      <c r="AE308" s="769" t="s">
        <v>35</v>
      </c>
      <c r="AF308" s="1034" t="s">
        <v>35</v>
      </c>
      <c r="AG308" s="768" t="s">
        <v>35</v>
      </c>
      <c r="AH308" s="768" t="s">
        <v>35</v>
      </c>
      <c r="AI308" s="884" t="s">
        <v>35</v>
      </c>
      <c r="AJ308" s="906" t="s">
        <v>35</v>
      </c>
      <c r="AK308" s="906" t="s">
        <v>35</v>
      </c>
    </row>
    <row r="309" spans="1:37" ht="13.5" customHeight="1" x14ac:dyDescent="0.15">
      <c r="A309" s="1782"/>
      <c r="B309" s="899">
        <v>44558</v>
      </c>
      <c r="C309" s="911" t="str">
        <f t="shared" si="46"/>
        <v>(火)</v>
      </c>
      <c r="D309" s="894" t="s">
        <v>566</v>
      </c>
      <c r="E309" s="894" t="s">
        <v>593</v>
      </c>
      <c r="F309" s="768">
        <v>1</v>
      </c>
      <c r="G309" s="1480">
        <v>0</v>
      </c>
      <c r="H309" s="769">
        <v>-5</v>
      </c>
      <c r="I309" s="769">
        <v>5</v>
      </c>
      <c r="J309" s="854">
        <v>0.30555555555555552</v>
      </c>
      <c r="K309" s="768">
        <v>19.5</v>
      </c>
      <c r="L309" s="925">
        <v>19.899999999999999</v>
      </c>
      <c r="M309" s="1034">
        <v>9.2799999999999994</v>
      </c>
      <c r="N309" s="776" t="s">
        <v>35</v>
      </c>
      <c r="O309" s="773">
        <v>31.3</v>
      </c>
      <c r="P309" s="774">
        <v>96</v>
      </c>
      <c r="Q309" s="769">
        <v>27</v>
      </c>
      <c r="R309" s="774">
        <v>17.100000000000001</v>
      </c>
      <c r="S309" s="774">
        <v>120</v>
      </c>
      <c r="T309" s="774">
        <v>80</v>
      </c>
      <c r="U309" s="774">
        <v>40</v>
      </c>
      <c r="V309" s="775" t="s">
        <v>35</v>
      </c>
      <c r="W309" s="1177" t="s">
        <v>35</v>
      </c>
      <c r="X309" s="771" t="s">
        <v>35</v>
      </c>
      <c r="Y309" s="771" t="s">
        <v>35</v>
      </c>
      <c r="Z309" s="771" t="s">
        <v>35</v>
      </c>
      <c r="AA309" s="768" t="s">
        <v>35</v>
      </c>
      <c r="AB309" s="768" t="s">
        <v>35</v>
      </c>
      <c r="AC309" s="769" t="s">
        <v>35</v>
      </c>
      <c r="AD309" s="830" t="s">
        <v>35</v>
      </c>
      <c r="AE309" s="769" t="s">
        <v>35</v>
      </c>
      <c r="AF309" s="1034" t="s">
        <v>35</v>
      </c>
      <c r="AG309" s="768" t="s">
        <v>35</v>
      </c>
      <c r="AH309" s="768" t="s">
        <v>35</v>
      </c>
      <c r="AI309" s="884" t="s">
        <v>35</v>
      </c>
      <c r="AJ309" s="906" t="s">
        <v>35</v>
      </c>
      <c r="AK309" s="906" t="s">
        <v>35</v>
      </c>
    </row>
    <row r="310" spans="1:37" ht="13.5" customHeight="1" x14ac:dyDescent="0.15">
      <c r="A310" s="1782"/>
      <c r="B310" s="899">
        <v>44559</v>
      </c>
      <c r="C310" s="909" t="str">
        <f t="shared" si="46"/>
        <v>(水)</v>
      </c>
      <c r="D310" s="894" t="s">
        <v>566</v>
      </c>
      <c r="E310" s="894" t="s">
        <v>578</v>
      </c>
      <c r="F310" s="768">
        <v>1</v>
      </c>
      <c r="G310" s="1480">
        <v>0</v>
      </c>
      <c r="H310" s="769">
        <v>-1</v>
      </c>
      <c r="I310" s="769">
        <v>5</v>
      </c>
      <c r="J310" s="854">
        <v>0.30555555555555552</v>
      </c>
      <c r="K310" s="768">
        <v>18</v>
      </c>
      <c r="L310" s="925">
        <v>18.399999999999999</v>
      </c>
      <c r="M310" s="1034">
        <v>9.3699999999999992</v>
      </c>
      <c r="N310" s="776" t="s">
        <v>35</v>
      </c>
      <c r="O310" s="773">
        <v>30.8</v>
      </c>
      <c r="P310" s="774">
        <v>90</v>
      </c>
      <c r="Q310" s="769">
        <v>28.9</v>
      </c>
      <c r="R310" s="774">
        <v>15.3</v>
      </c>
      <c r="S310" s="774">
        <v>129</v>
      </c>
      <c r="T310" s="774">
        <v>86</v>
      </c>
      <c r="U310" s="774">
        <v>43</v>
      </c>
      <c r="V310" s="775" t="s">
        <v>35</v>
      </c>
      <c r="W310" s="1177" t="s">
        <v>35</v>
      </c>
      <c r="X310" s="771" t="s">
        <v>35</v>
      </c>
      <c r="Y310" s="771" t="s">
        <v>35</v>
      </c>
      <c r="Z310" s="771" t="s">
        <v>35</v>
      </c>
      <c r="AA310" s="768" t="s">
        <v>35</v>
      </c>
      <c r="AB310" s="768" t="s">
        <v>35</v>
      </c>
      <c r="AC310" s="769" t="s">
        <v>35</v>
      </c>
      <c r="AD310" s="830" t="s">
        <v>35</v>
      </c>
      <c r="AE310" s="769" t="s">
        <v>35</v>
      </c>
      <c r="AF310" s="1034" t="s">
        <v>35</v>
      </c>
      <c r="AG310" s="768" t="s">
        <v>35</v>
      </c>
      <c r="AH310" s="768" t="s">
        <v>35</v>
      </c>
      <c r="AI310" s="884" t="s">
        <v>35</v>
      </c>
      <c r="AJ310" s="906" t="s">
        <v>35</v>
      </c>
      <c r="AK310" s="906" t="s">
        <v>35</v>
      </c>
    </row>
    <row r="311" spans="1:37" ht="13.5" customHeight="1" x14ac:dyDescent="0.15">
      <c r="A311" s="1782"/>
      <c r="B311" s="899">
        <v>44560</v>
      </c>
      <c r="C311" s="911" t="str">
        <f t="shared" si="46"/>
        <v>(木)</v>
      </c>
      <c r="D311" s="894" t="s">
        <v>566</v>
      </c>
      <c r="E311" s="894" t="s">
        <v>584</v>
      </c>
      <c r="F311" s="768">
        <v>1</v>
      </c>
      <c r="G311" s="1480">
        <v>0</v>
      </c>
      <c r="H311" s="769">
        <v>1</v>
      </c>
      <c r="I311" s="769">
        <v>6</v>
      </c>
      <c r="J311" s="854">
        <v>0.3125</v>
      </c>
      <c r="K311" s="768">
        <v>18.8</v>
      </c>
      <c r="L311" s="925">
        <v>24.3</v>
      </c>
      <c r="M311" s="1034">
        <v>9.49</v>
      </c>
      <c r="N311" s="776" t="s">
        <v>35</v>
      </c>
      <c r="O311" s="773">
        <v>25.9</v>
      </c>
      <c r="P311" s="774">
        <v>96</v>
      </c>
      <c r="Q311" s="769">
        <v>27.7</v>
      </c>
      <c r="R311" s="774">
        <v>16.100000000000001</v>
      </c>
      <c r="S311" s="774">
        <v>120</v>
      </c>
      <c r="T311" s="774">
        <v>75</v>
      </c>
      <c r="U311" s="774">
        <v>45</v>
      </c>
      <c r="V311" s="775" t="s">
        <v>35</v>
      </c>
      <c r="W311" s="1177" t="s">
        <v>35</v>
      </c>
      <c r="X311" s="771" t="s">
        <v>35</v>
      </c>
      <c r="Y311" s="771" t="s">
        <v>35</v>
      </c>
      <c r="Z311" s="771" t="s">
        <v>35</v>
      </c>
      <c r="AA311" s="768" t="s">
        <v>35</v>
      </c>
      <c r="AB311" s="768" t="s">
        <v>35</v>
      </c>
      <c r="AC311" s="769" t="s">
        <v>35</v>
      </c>
      <c r="AD311" s="830" t="s">
        <v>35</v>
      </c>
      <c r="AE311" s="769" t="s">
        <v>35</v>
      </c>
      <c r="AF311" s="1034" t="s">
        <v>35</v>
      </c>
      <c r="AG311" s="768" t="s">
        <v>35</v>
      </c>
      <c r="AH311" s="768" t="s">
        <v>35</v>
      </c>
      <c r="AI311" s="884" t="s">
        <v>35</v>
      </c>
      <c r="AJ311" s="906" t="s">
        <v>35</v>
      </c>
      <c r="AK311" s="906" t="s">
        <v>35</v>
      </c>
    </row>
    <row r="312" spans="1:37" ht="13.5" customHeight="1" x14ac:dyDescent="0.15">
      <c r="A312" s="1782"/>
      <c r="B312" s="899">
        <v>44561</v>
      </c>
      <c r="C312" s="911" t="str">
        <f t="shared" si="46"/>
        <v>(金)</v>
      </c>
      <c r="D312" s="898" t="s">
        <v>596</v>
      </c>
      <c r="E312" s="898" t="s">
        <v>574</v>
      </c>
      <c r="F312" s="779">
        <v>1</v>
      </c>
      <c r="G312" s="1477">
        <v>0</v>
      </c>
      <c r="H312" s="859">
        <v>0</v>
      </c>
      <c r="I312" s="859">
        <v>5.5</v>
      </c>
      <c r="J312" s="860">
        <v>0.30555555555555552</v>
      </c>
      <c r="K312" s="779">
        <v>22.2</v>
      </c>
      <c r="L312" s="929">
        <v>21.1</v>
      </c>
      <c r="M312" s="1035">
        <v>9.7100000000000009</v>
      </c>
      <c r="N312" s="787" t="s">
        <v>35</v>
      </c>
      <c r="O312" s="784">
        <v>30.4</v>
      </c>
      <c r="P312" s="785">
        <v>93</v>
      </c>
      <c r="Q312" s="780">
        <v>32.700000000000003</v>
      </c>
      <c r="R312" s="785">
        <v>19.899999999999999</v>
      </c>
      <c r="S312" s="785">
        <v>128</v>
      </c>
      <c r="T312" s="785">
        <v>80</v>
      </c>
      <c r="U312" s="785">
        <v>48</v>
      </c>
      <c r="V312" s="786" t="s">
        <v>35</v>
      </c>
      <c r="W312" s="1178" t="s">
        <v>35</v>
      </c>
      <c r="X312" s="782" t="s">
        <v>35</v>
      </c>
      <c r="Y312" s="782" t="s">
        <v>35</v>
      </c>
      <c r="Z312" s="782" t="s">
        <v>35</v>
      </c>
      <c r="AA312" s="779" t="s">
        <v>35</v>
      </c>
      <c r="AB312" s="779" t="s">
        <v>35</v>
      </c>
      <c r="AC312" s="780" t="s">
        <v>35</v>
      </c>
      <c r="AD312" s="831" t="s">
        <v>35</v>
      </c>
      <c r="AE312" s="780" t="s">
        <v>35</v>
      </c>
      <c r="AF312" s="1035" t="s">
        <v>35</v>
      </c>
      <c r="AG312" s="779" t="s">
        <v>35</v>
      </c>
      <c r="AH312" s="779" t="s">
        <v>35</v>
      </c>
      <c r="AI312" s="887" t="s">
        <v>35</v>
      </c>
      <c r="AJ312" s="907" t="s">
        <v>35</v>
      </c>
      <c r="AK312" s="907" t="s">
        <v>35</v>
      </c>
    </row>
    <row r="313" spans="1:37" ht="13.5" customHeight="1" x14ac:dyDescent="0.15">
      <c r="A313" s="1805"/>
      <c r="B313" s="1783" t="s">
        <v>388</v>
      </c>
      <c r="C313" s="1783"/>
      <c r="D313" s="862"/>
      <c r="E313" s="863"/>
      <c r="F313" s="864">
        <f>MAX(F282:F312)</f>
        <v>7</v>
      </c>
      <c r="G313" s="1478">
        <f>MAX(G282:G312)</f>
        <v>58.5</v>
      </c>
      <c r="H313" s="864">
        <f>MAX(H282:H312)</f>
        <v>17</v>
      </c>
      <c r="I313" s="865">
        <f>MAX(I282:I312)</f>
        <v>16.5</v>
      </c>
      <c r="J313" s="866"/>
      <c r="K313" s="864">
        <f>MAX(K282:K312)</f>
        <v>47.5</v>
      </c>
      <c r="L313" s="867">
        <f>MAX(L282:L312)</f>
        <v>53.2</v>
      </c>
      <c r="M313" s="865">
        <f>MAX(M282:M312)</f>
        <v>9.7100000000000009</v>
      </c>
      <c r="N313" s="872"/>
      <c r="O313" s="864">
        <f t="shared" ref="O313:AK313" si="47">MAX(O282:O312)</f>
        <v>31.8</v>
      </c>
      <c r="P313" s="867">
        <f t="shared" si="47"/>
        <v>96</v>
      </c>
      <c r="Q313" s="864">
        <f t="shared" si="47"/>
        <v>32.700000000000003</v>
      </c>
      <c r="R313" s="867">
        <f t="shared" si="47"/>
        <v>22.4</v>
      </c>
      <c r="S313" s="867">
        <f t="shared" si="47"/>
        <v>129</v>
      </c>
      <c r="T313" s="867">
        <f t="shared" si="47"/>
        <v>86</v>
      </c>
      <c r="U313" s="867">
        <f t="shared" si="47"/>
        <v>48</v>
      </c>
      <c r="V313" s="903">
        <f t="shared" si="47"/>
        <v>0.88</v>
      </c>
      <c r="W313" s="1179">
        <f t="shared" si="47"/>
        <v>0</v>
      </c>
      <c r="X313" s="869">
        <f t="shared" si="47"/>
        <v>220</v>
      </c>
      <c r="Y313" s="869">
        <f t="shared" si="47"/>
        <v>202</v>
      </c>
      <c r="Z313" s="1115">
        <f t="shared" si="47"/>
        <v>16</v>
      </c>
      <c r="AA313" s="864">
        <f t="shared" si="47"/>
        <v>0.87</v>
      </c>
      <c r="AB313" s="864">
        <f t="shared" si="47"/>
        <v>0.56000000000000005</v>
      </c>
      <c r="AC313" s="870">
        <f t="shared" si="47"/>
        <v>6.2</v>
      </c>
      <c r="AD313" s="871">
        <f t="shared" si="47"/>
        <v>0</v>
      </c>
      <c r="AE313" s="1122">
        <f t="shared" si="47"/>
        <v>18</v>
      </c>
      <c r="AF313" s="865">
        <f t="shared" si="47"/>
        <v>14</v>
      </c>
      <c r="AG313" s="865">
        <f t="shared" si="47"/>
        <v>7.2</v>
      </c>
      <c r="AH313" s="865">
        <f t="shared" si="47"/>
        <v>2.1</v>
      </c>
      <c r="AI313" s="864">
        <f t="shared" si="47"/>
        <v>10</v>
      </c>
      <c r="AJ313" s="873">
        <f t="shared" si="47"/>
        <v>1.8</v>
      </c>
      <c r="AK313" s="873">
        <f t="shared" si="47"/>
        <v>0.15</v>
      </c>
    </row>
    <row r="314" spans="1:37" ht="13.5" customHeight="1" x14ac:dyDescent="0.15">
      <c r="A314" s="1805"/>
      <c r="B314" s="1783" t="s">
        <v>389</v>
      </c>
      <c r="C314" s="1783"/>
      <c r="D314" s="862"/>
      <c r="E314" s="863"/>
      <c r="F314" s="878"/>
      <c r="G314" s="1483"/>
      <c r="H314" s="864">
        <f>MIN(H282:H312)</f>
        <v>-5</v>
      </c>
      <c r="I314" s="865">
        <f>MIN(I282:I312)</f>
        <v>5</v>
      </c>
      <c r="J314" s="866"/>
      <c r="K314" s="864">
        <f>MIN(K282:K312)</f>
        <v>11.4</v>
      </c>
      <c r="L314" s="867">
        <f>MIN(L282:L312)</f>
        <v>14.2</v>
      </c>
      <c r="M314" s="865">
        <f>MIN(M282:M312)</f>
        <v>7.5</v>
      </c>
      <c r="N314" s="872"/>
      <c r="O314" s="864">
        <f t="shared" ref="O314:U314" si="48">MIN(O282:O312)</f>
        <v>16.2</v>
      </c>
      <c r="P314" s="867">
        <f t="shared" si="48"/>
        <v>45</v>
      </c>
      <c r="Q314" s="864">
        <f t="shared" si="48"/>
        <v>14.9</v>
      </c>
      <c r="R314" s="867">
        <f t="shared" si="48"/>
        <v>10.1</v>
      </c>
      <c r="S314" s="867">
        <f t="shared" si="48"/>
        <v>77</v>
      </c>
      <c r="T314" s="867">
        <f t="shared" si="48"/>
        <v>43</v>
      </c>
      <c r="U314" s="867">
        <f t="shared" si="48"/>
        <v>22</v>
      </c>
      <c r="V314" s="903">
        <f>MIN(V282:V312)</f>
        <v>0.88</v>
      </c>
      <c r="W314" s="1179">
        <f>MIN(W282:W312)</f>
        <v>0</v>
      </c>
      <c r="X314" s="869">
        <f t="shared" ref="X314:AK314" si="49">MIN(X282:X312)</f>
        <v>220</v>
      </c>
      <c r="Y314" s="869">
        <f t="shared" si="49"/>
        <v>202</v>
      </c>
      <c r="Z314" s="1115">
        <f t="shared" si="49"/>
        <v>16</v>
      </c>
      <c r="AA314" s="864">
        <f t="shared" si="49"/>
        <v>0.87</v>
      </c>
      <c r="AB314" s="864">
        <f t="shared" si="49"/>
        <v>0.56000000000000005</v>
      </c>
      <c r="AC314" s="870">
        <f t="shared" si="49"/>
        <v>6.2</v>
      </c>
      <c r="AD314" s="874">
        <f t="shared" si="49"/>
        <v>0</v>
      </c>
      <c r="AE314" s="1122">
        <f t="shared" si="49"/>
        <v>18</v>
      </c>
      <c r="AF314" s="865">
        <f t="shared" si="49"/>
        <v>14</v>
      </c>
      <c r="AG314" s="865">
        <f t="shared" si="49"/>
        <v>7.2</v>
      </c>
      <c r="AH314" s="865">
        <f t="shared" si="49"/>
        <v>2.1</v>
      </c>
      <c r="AI314" s="864">
        <f t="shared" si="49"/>
        <v>10</v>
      </c>
      <c r="AJ314" s="873">
        <f t="shared" si="49"/>
        <v>1.8</v>
      </c>
      <c r="AK314" s="873">
        <f t="shared" si="49"/>
        <v>0.15</v>
      </c>
    </row>
    <row r="315" spans="1:37" ht="13.5" customHeight="1" x14ac:dyDescent="0.15">
      <c r="A315" s="1805"/>
      <c r="B315" s="1783" t="s">
        <v>390</v>
      </c>
      <c r="C315" s="1783"/>
      <c r="D315" s="862"/>
      <c r="E315" s="863"/>
      <c r="F315" s="866"/>
      <c r="G315" s="1483"/>
      <c r="H315" s="864">
        <f>IF(COUNT(H282:H312)=0,0,AVERAGE(H282:H312))</f>
        <v>3.7096774193548385</v>
      </c>
      <c r="I315" s="865">
        <f>IF(COUNT(I282:I312)=0,0,AVERAGE(I282:I312))</f>
        <v>9.7935483870967754</v>
      </c>
      <c r="J315" s="866"/>
      <c r="K315" s="864">
        <f>IF(COUNT(K282:K312)=0,0,AVERAGE(K282:K312))</f>
        <v>19.783870967741933</v>
      </c>
      <c r="L315" s="867">
        <f>IF(COUNT(L282:L312)=0,0,AVERAGE(L282:L312))</f>
        <v>23.690322580645162</v>
      </c>
      <c r="M315" s="865">
        <f>IF(COUNT(M282:M312)=0,0,AVERAGE(M282:M312))</f>
        <v>8.692903225806452</v>
      </c>
      <c r="N315" s="866"/>
      <c r="O315" s="864">
        <f t="shared" ref="O315:U315" si="50">IF(COUNT(O282:O312)=0,0,AVERAGE(O282:O312))</f>
        <v>25.477419354838709</v>
      </c>
      <c r="P315" s="867">
        <f t="shared" si="50"/>
        <v>77.677419354838705</v>
      </c>
      <c r="Q315" s="864">
        <f t="shared" si="50"/>
        <v>23.600000000000009</v>
      </c>
      <c r="R315" s="867">
        <f t="shared" si="50"/>
        <v>15.070967741935481</v>
      </c>
      <c r="S315" s="867">
        <f t="shared" si="50"/>
        <v>107.58064516129032</v>
      </c>
      <c r="T315" s="867">
        <f t="shared" si="50"/>
        <v>69.870967741935488</v>
      </c>
      <c r="U315" s="867">
        <f t="shared" si="50"/>
        <v>37.70967741935484</v>
      </c>
      <c r="V315" s="1113"/>
      <c r="W315" s="1180"/>
      <c r="X315" s="869">
        <f t="shared" ref="X315:AJ315" si="51">IF(COUNT(X282:X312)=0,0,AVERAGE(X282:X312))</f>
        <v>220</v>
      </c>
      <c r="Y315" s="869">
        <f t="shared" si="51"/>
        <v>202</v>
      </c>
      <c r="Z315" s="1115">
        <f t="shared" si="51"/>
        <v>16</v>
      </c>
      <c r="AA315" s="864">
        <f t="shared" si="51"/>
        <v>0.87</v>
      </c>
      <c r="AB315" s="864">
        <f t="shared" si="51"/>
        <v>0.56000000000000005</v>
      </c>
      <c r="AC315" s="870">
        <f t="shared" si="51"/>
        <v>6.2</v>
      </c>
      <c r="AD315" s="874">
        <f t="shared" si="51"/>
        <v>0</v>
      </c>
      <c r="AE315" s="1122">
        <f t="shared" si="51"/>
        <v>18</v>
      </c>
      <c r="AF315" s="865">
        <f t="shared" si="51"/>
        <v>14</v>
      </c>
      <c r="AG315" s="865">
        <f t="shared" si="51"/>
        <v>7.2</v>
      </c>
      <c r="AH315" s="865">
        <f t="shared" si="51"/>
        <v>2.1</v>
      </c>
      <c r="AI315" s="864">
        <f t="shared" si="51"/>
        <v>10</v>
      </c>
      <c r="AJ315" s="873">
        <f t="shared" si="51"/>
        <v>1.8</v>
      </c>
      <c r="AK315" s="875"/>
    </row>
    <row r="316" spans="1:37" ht="13.5" customHeight="1" x14ac:dyDescent="0.15">
      <c r="A316" s="1805"/>
      <c r="B316" s="1784" t="s">
        <v>391</v>
      </c>
      <c r="C316" s="1784"/>
      <c r="D316" s="876"/>
      <c r="E316" s="876"/>
      <c r="F316" s="877"/>
      <c r="G316" s="1478">
        <f>SUM(G282:G312)</f>
        <v>178.1</v>
      </c>
      <c r="H316" s="878"/>
      <c r="I316" s="878"/>
      <c r="J316" s="878"/>
      <c r="K316" s="878"/>
      <c r="L316" s="1112"/>
      <c r="M316" s="866"/>
      <c r="N316" s="878"/>
      <c r="O316" s="878"/>
      <c r="P316" s="878"/>
      <c r="Q316" s="878"/>
      <c r="R316" s="878"/>
      <c r="S316" s="878"/>
      <c r="T316" s="878"/>
      <c r="U316" s="878"/>
      <c r="V316" s="1113"/>
      <c r="W316" s="1180"/>
      <c r="X316" s="878"/>
      <c r="Y316" s="878"/>
      <c r="Z316" s="1116"/>
      <c r="AA316" s="878"/>
      <c r="AB316" s="878"/>
      <c r="AC316" s="879"/>
      <c r="AD316" s="880"/>
      <c r="AE316" s="1123"/>
      <c r="AF316" s="866"/>
      <c r="AG316" s="878"/>
      <c r="AH316" s="878"/>
      <c r="AI316" s="878"/>
      <c r="AJ316" s="875"/>
      <c r="AK316" s="875"/>
    </row>
    <row r="317" spans="1:37" ht="13.5" customHeight="1" x14ac:dyDescent="0.15">
      <c r="A317" s="1801" t="s">
        <v>509</v>
      </c>
      <c r="B317" s="899">
        <v>44562</v>
      </c>
      <c r="C317" s="917" t="str">
        <f>IF(B317="","",IF(WEEKDAY(B317)=1,"(日)",IF(WEEKDAY(B317)=2,"(月)",IF(WEEKDAY(B317)=3,"(火)",IF(WEEKDAY(B317)=4,"(水)",IF(WEEKDAY(B317)=5,"(木)",IF(WEEKDAY(B317)=6,"(金)","(土)")))))))</f>
        <v>(土)</v>
      </c>
      <c r="D317" s="892" t="s">
        <v>566</v>
      </c>
      <c r="E317" s="892" t="s">
        <v>581</v>
      </c>
      <c r="F317" s="883">
        <v>5</v>
      </c>
      <c r="G317" s="1479">
        <v>0</v>
      </c>
      <c r="H317" s="883">
        <v>2</v>
      </c>
      <c r="I317" s="883">
        <v>5.5</v>
      </c>
      <c r="J317" s="918">
        <v>0.3125</v>
      </c>
      <c r="K317" s="883">
        <v>21.7</v>
      </c>
      <c r="L317" s="920">
        <v>22</v>
      </c>
      <c r="M317" s="1033">
        <v>9.48</v>
      </c>
      <c r="N317" s="919" t="s">
        <v>35</v>
      </c>
      <c r="O317" s="883">
        <v>30.2</v>
      </c>
      <c r="P317" s="920">
        <v>89</v>
      </c>
      <c r="Q317" s="883">
        <v>28.8</v>
      </c>
      <c r="R317" s="883">
        <v>17.7</v>
      </c>
      <c r="S317" s="920">
        <v>126</v>
      </c>
      <c r="T317" s="920">
        <v>83</v>
      </c>
      <c r="U317" s="920">
        <v>43</v>
      </c>
      <c r="V317" s="766" t="s">
        <v>35</v>
      </c>
      <c r="W317" s="1181" t="s">
        <v>35</v>
      </c>
      <c r="X317" s="921" t="s">
        <v>35</v>
      </c>
      <c r="Y317" s="921" t="s">
        <v>35</v>
      </c>
      <c r="Z317" s="762" t="s">
        <v>35</v>
      </c>
      <c r="AA317" s="921" t="s">
        <v>35</v>
      </c>
      <c r="AB317" s="921" t="s">
        <v>35</v>
      </c>
      <c r="AC317" s="882" t="s">
        <v>35</v>
      </c>
      <c r="AD317" s="829" t="s">
        <v>35</v>
      </c>
      <c r="AE317" s="760" t="s">
        <v>35</v>
      </c>
      <c r="AF317" s="1033" t="s">
        <v>35</v>
      </c>
      <c r="AG317" s="764" t="s">
        <v>35</v>
      </c>
      <c r="AH317" s="764" t="s">
        <v>35</v>
      </c>
      <c r="AI317" s="883" t="s">
        <v>35</v>
      </c>
      <c r="AJ317" s="922" t="s">
        <v>35</v>
      </c>
      <c r="AK317" s="922" t="s">
        <v>35</v>
      </c>
    </row>
    <row r="318" spans="1:37" ht="13.5" customHeight="1" x14ac:dyDescent="0.15">
      <c r="A318" s="1805"/>
      <c r="B318" s="899">
        <v>44563</v>
      </c>
      <c r="C318" s="177" t="str">
        <f t="shared" ref="C318:C347" si="52">IF(B318="","",IF(WEEKDAY(B318)=1,"(日)",IF(WEEKDAY(B318)=2,"(月)",IF(WEEKDAY(B318)=3,"(火)",IF(WEEKDAY(B318)=4,"(水)",IF(WEEKDAY(B318)=5,"(木)",IF(WEEKDAY(B318)=6,"(金)","(土)")))))))</f>
        <v>(日)</v>
      </c>
      <c r="D318" s="894" t="s">
        <v>566</v>
      </c>
      <c r="E318" s="894" t="s">
        <v>581</v>
      </c>
      <c r="F318" s="884">
        <v>1</v>
      </c>
      <c r="G318" s="1480">
        <v>0</v>
      </c>
      <c r="H318" s="884">
        <v>-5</v>
      </c>
      <c r="I318" s="884">
        <v>6</v>
      </c>
      <c r="J318" s="923">
        <v>0.2986111111111111</v>
      </c>
      <c r="K318" s="884">
        <v>15.7</v>
      </c>
      <c r="L318" s="925">
        <v>16.399999999999999</v>
      </c>
      <c r="M318" s="1034">
        <v>9.4499999999999993</v>
      </c>
      <c r="N318" s="924" t="s">
        <v>35</v>
      </c>
      <c r="O318" s="884">
        <v>28.8</v>
      </c>
      <c r="P318" s="925">
        <v>84</v>
      </c>
      <c r="Q318" s="884">
        <v>27.7</v>
      </c>
      <c r="R318" s="884">
        <v>16.100000000000001</v>
      </c>
      <c r="S318" s="925">
        <v>124</v>
      </c>
      <c r="T318" s="925">
        <v>80</v>
      </c>
      <c r="U318" s="925">
        <v>44</v>
      </c>
      <c r="V318" s="775" t="s">
        <v>35</v>
      </c>
      <c r="W318" s="1177" t="s">
        <v>35</v>
      </c>
      <c r="X318" s="926" t="s">
        <v>35</v>
      </c>
      <c r="Y318" s="926" t="s">
        <v>35</v>
      </c>
      <c r="Z318" s="771" t="s">
        <v>35</v>
      </c>
      <c r="AA318" s="926" t="s">
        <v>35</v>
      </c>
      <c r="AB318" s="926" t="s">
        <v>35</v>
      </c>
      <c r="AC318" s="848" t="s">
        <v>35</v>
      </c>
      <c r="AD318" s="830" t="s">
        <v>35</v>
      </c>
      <c r="AE318" s="769" t="s">
        <v>35</v>
      </c>
      <c r="AF318" s="1034" t="s">
        <v>35</v>
      </c>
      <c r="AG318" s="773" t="s">
        <v>35</v>
      </c>
      <c r="AH318" s="773" t="s">
        <v>35</v>
      </c>
      <c r="AI318" s="884" t="s">
        <v>35</v>
      </c>
      <c r="AJ318" s="906" t="s">
        <v>35</v>
      </c>
      <c r="AK318" s="906" t="s">
        <v>35</v>
      </c>
    </row>
    <row r="319" spans="1:37" ht="13.5" customHeight="1" x14ac:dyDescent="0.15">
      <c r="A319" s="1805"/>
      <c r="B319" s="899">
        <v>44564</v>
      </c>
      <c r="C319" s="177" t="str">
        <f t="shared" si="52"/>
        <v>(月)</v>
      </c>
      <c r="D319" s="894" t="s">
        <v>566</v>
      </c>
      <c r="E319" s="894" t="s">
        <v>578</v>
      </c>
      <c r="F319" s="884">
        <v>2</v>
      </c>
      <c r="G319" s="1480">
        <v>0</v>
      </c>
      <c r="H319" s="884">
        <v>-3</v>
      </c>
      <c r="I319" s="884">
        <v>5.5</v>
      </c>
      <c r="J319" s="923">
        <v>0.2986111111111111</v>
      </c>
      <c r="K319" s="884">
        <v>17.7</v>
      </c>
      <c r="L319" s="925">
        <v>17.399999999999999</v>
      </c>
      <c r="M319" s="1034">
        <v>9.35</v>
      </c>
      <c r="N319" s="924" t="s">
        <v>35</v>
      </c>
      <c r="O319" s="884">
        <v>30.9</v>
      </c>
      <c r="P319" s="925">
        <v>82</v>
      </c>
      <c r="Q319" s="884">
        <v>29.1</v>
      </c>
      <c r="R319" s="884">
        <v>15.8</v>
      </c>
      <c r="S319" s="925">
        <v>126</v>
      </c>
      <c r="T319" s="925">
        <v>80</v>
      </c>
      <c r="U319" s="925">
        <v>46</v>
      </c>
      <c r="V319" s="775" t="s">
        <v>35</v>
      </c>
      <c r="W319" s="1177" t="s">
        <v>35</v>
      </c>
      <c r="X319" s="926" t="s">
        <v>35</v>
      </c>
      <c r="Y319" s="926" t="s">
        <v>35</v>
      </c>
      <c r="Z319" s="771" t="s">
        <v>35</v>
      </c>
      <c r="AA319" s="926" t="s">
        <v>35</v>
      </c>
      <c r="AB319" s="926" t="s">
        <v>35</v>
      </c>
      <c r="AC319" s="848" t="s">
        <v>35</v>
      </c>
      <c r="AD319" s="830" t="s">
        <v>35</v>
      </c>
      <c r="AE319" s="769" t="s">
        <v>35</v>
      </c>
      <c r="AF319" s="1034" t="s">
        <v>35</v>
      </c>
      <c r="AG319" s="773" t="s">
        <v>35</v>
      </c>
      <c r="AH319" s="773" t="s">
        <v>35</v>
      </c>
      <c r="AI319" s="884" t="s">
        <v>35</v>
      </c>
      <c r="AJ319" s="906" t="s">
        <v>35</v>
      </c>
      <c r="AK319" s="906" t="s">
        <v>35</v>
      </c>
    </row>
    <row r="320" spans="1:37" ht="13.5" customHeight="1" x14ac:dyDescent="0.15">
      <c r="A320" s="1805"/>
      <c r="B320" s="899">
        <v>44565</v>
      </c>
      <c r="C320" s="177" t="str">
        <f t="shared" si="52"/>
        <v>(火)</v>
      </c>
      <c r="D320" s="894" t="s">
        <v>566</v>
      </c>
      <c r="E320" s="894" t="s">
        <v>567</v>
      </c>
      <c r="F320" s="884">
        <v>1</v>
      </c>
      <c r="G320" s="1480">
        <v>0</v>
      </c>
      <c r="H320" s="884">
        <v>-2</v>
      </c>
      <c r="I320" s="884">
        <v>6</v>
      </c>
      <c r="J320" s="923">
        <v>0.30555555555555552</v>
      </c>
      <c r="K320" s="884">
        <v>16.5</v>
      </c>
      <c r="L320" s="925">
        <v>16.399999999999999</v>
      </c>
      <c r="M320" s="1034">
        <v>9.3000000000000007</v>
      </c>
      <c r="N320" s="924" t="s">
        <v>35</v>
      </c>
      <c r="O320" s="884">
        <v>27.8</v>
      </c>
      <c r="P320" s="925">
        <v>88</v>
      </c>
      <c r="Q320" s="884">
        <v>29.1</v>
      </c>
      <c r="R320" s="884">
        <v>13.3</v>
      </c>
      <c r="S320" s="925">
        <v>125</v>
      </c>
      <c r="T320" s="925">
        <v>80</v>
      </c>
      <c r="U320" s="925">
        <v>45</v>
      </c>
      <c r="V320" s="775" t="s">
        <v>35</v>
      </c>
      <c r="W320" s="1177" t="s">
        <v>35</v>
      </c>
      <c r="X320" s="926" t="s">
        <v>35</v>
      </c>
      <c r="Y320" s="926" t="s">
        <v>35</v>
      </c>
      <c r="Z320" s="771" t="s">
        <v>35</v>
      </c>
      <c r="AA320" s="926" t="s">
        <v>35</v>
      </c>
      <c r="AB320" s="926" t="s">
        <v>35</v>
      </c>
      <c r="AC320" s="848" t="s">
        <v>35</v>
      </c>
      <c r="AD320" s="830" t="s">
        <v>35</v>
      </c>
      <c r="AE320" s="769" t="s">
        <v>35</v>
      </c>
      <c r="AF320" s="1034" t="s">
        <v>35</v>
      </c>
      <c r="AG320" s="773" t="s">
        <v>35</v>
      </c>
      <c r="AH320" s="773" t="s">
        <v>35</v>
      </c>
      <c r="AI320" s="884" t="s">
        <v>35</v>
      </c>
      <c r="AJ320" s="906" t="s">
        <v>35</v>
      </c>
      <c r="AK320" s="906" t="s">
        <v>35</v>
      </c>
    </row>
    <row r="321" spans="1:37" ht="13.5" customHeight="1" x14ac:dyDescent="0.15">
      <c r="A321" s="1805"/>
      <c r="B321" s="899">
        <v>44566</v>
      </c>
      <c r="C321" s="177" t="str">
        <f t="shared" si="52"/>
        <v>(水)</v>
      </c>
      <c r="D321" s="894" t="s">
        <v>566</v>
      </c>
      <c r="E321" s="894" t="s">
        <v>581</v>
      </c>
      <c r="F321" s="884">
        <v>3</v>
      </c>
      <c r="G321" s="1480">
        <v>0</v>
      </c>
      <c r="H321" s="884">
        <v>0</v>
      </c>
      <c r="I321" s="884">
        <v>5</v>
      </c>
      <c r="J321" s="923">
        <v>0.30555555555555552</v>
      </c>
      <c r="K321" s="884">
        <v>23</v>
      </c>
      <c r="L321" s="925">
        <v>22.6</v>
      </c>
      <c r="M321" s="1034">
        <v>9.27</v>
      </c>
      <c r="N321" s="924" t="s">
        <v>35</v>
      </c>
      <c r="O321" s="884">
        <v>29.4</v>
      </c>
      <c r="P321" s="925">
        <v>94</v>
      </c>
      <c r="Q321" s="884">
        <v>29.1</v>
      </c>
      <c r="R321" s="884">
        <v>19.3</v>
      </c>
      <c r="S321" s="925">
        <v>122</v>
      </c>
      <c r="T321" s="925">
        <v>78</v>
      </c>
      <c r="U321" s="925">
        <v>44</v>
      </c>
      <c r="V321" s="775" t="s">
        <v>35</v>
      </c>
      <c r="W321" s="1177" t="s">
        <v>35</v>
      </c>
      <c r="X321" s="926" t="s">
        <v>35</v>
      </c>
      <c r="Y321" s="926" t="s">
        <v>35</v>
      </c>
      <c r="Z321" s="771" t="s">
        <v>35</v>
      </c>
      <c r="AA321" s="926" t="s">
        <v>35</v>
      </c>
      <c r="AB321" s="926" t="s">
        <v>35</v>
      </c>
      <c r="AC321" s="848" t="s">
        <v>35</v>
      </c>
      <c r="AD321" s="830" t="s">
        <v>35</v>
      </c>
      <c r="AE321" s="769" t="s">
        <v>35</v>
      </c>
      <c r="AF321" s="1034" t="s">
        <v>35</v>
      </c>
      <c r="AG321" s="773" t="s">
        <v>35</v>
      </c>
      <c r="AH321" s="773" t="s">
        <v>35</v>
      </c>
      <c r="AI321" s="884" t="s">
        <v>35</v>
      </c>
      <c r="AJ321" s="906" t="s">
        <v>35</v>
      </c>
      <c r="AK321" s="906" t="s">
        <v>35</v>
      </c>
    </row>
    <row r="322" spans="1:37" ht="13.5" customHeight="1" x14ac:dyDescent="0.15">
      <c r="A322" s="1805"/>
      <c r="B322" s="899">
        <v>44567</v>
      </c>
      <c r="C322" s="177" t="str">
        <f t="shared" si="52"/>
        <v>(木)</v>
      </c>
      <c r="D322" s="894" t="s">
        <v>661</v>
      </c>
      <c r="E322" s="894" t="s">
        <v>574</v>
      </c>
      <c r="F322" s="884">
        <v>0</v>
      </c>
      <c r="G322" s="1480">
        <v>2.1</v>
      </c>
      <c r="H322" s="884">
        <v>-1</v>
      </c>
      <c r="I322" s="884">
        <v>4.5</v>
      </c>
      <c r="J322" s="923">
        <v>0.30555555555555552</v>
      </c>
      <c r="K322" s="884">
        <v>21.8</v>
      </c>
      <c r="L322" s="925">
        <v>22.8</v>
      </c>
      <c r="M322" s="1034">
        <v>9.31</v>
      </c>
      <c r="N322" s="924" t="s">
        <v>35</v>
      </c>
      <c r="O322" s="884">
        <v>32.4</v>
      </c>
      <c r="P322" s="925">
        <v>86</v>
      </c>
      <c r="Q322" s="884">
        <v>29.8</v>
      </c>
      <c r="R322" s="884">
        <v>15.8</v>
      </c>
      <c r="S322" s="925">
        <v>126</v>
      </c>
      <c r="T322" s="925">
        <v>80</v>
      </c>
      <c r="U322" s="925">
        <v>46</v>
      </c>
      <c r="V322" s="775" t="s">
        <v>35</v>
      </c>
      <c r="W322" s="1177" t="s">
        <v>35</v>
      </c>
      <c r="X322" s="926" t="s">
        <v>35</v>
      </c>
      <c r="Y322" s="926" t="s">
        <v>35</v>
      </c>
      <c r="Z322" s="771" t="s">
        <v>35</v>
      </c>
      <c r="AA322" s="926" t="s">
        <v>35</v>
      </c>
      <c r="AB322" s="926" t="s">
        <v>35</v>
      </c>
      <c r="AC322" s="848" t="s">
        <v>35</v>
      </c>
      <c r="AD322" s="830" t="s">
        <v>35</v>
      </c>
      <c r="AE322" s="769" t="s">
        <v>35</v>
      </c>
      <c r="AF322" s="1034" t="s">
        <v>35</v>
      </c>
      <c r="AG322" s="773" t="s">
        <v>35</v>
      </c>
      <c r="AH322" s="773" t="s">
        <v>35</v>
      </c>
      <c r="AI322" s="884" t="s">
        <v>35</v>
      </c>
      <c r="AJ322" s="906" t="s">
        <v>35</v>
      </c>
      <c r="AK322" s="906" t="s">
        <v>35</v>
      </c>
    </row>
    <row r="323" spans="1:37" ht="13.5" customHeight="1" x14ac:dyDescent="0.15">
      <c r="A323" s="1805"/>
      <c r="B323" s="899">
        <v>44568</v>
      </c>
      <c r="C323" s="177" t="str">
        <f t="shared" si="52"/>
        <v>(金)</v>
      </c>
      <c r="D323" s="894" t="s">
        <v>566</v>
      </c>
      <c r="E323" s="894" t="s">
        <v>581</v>
      </c>
      <c r="F323" s="884">
        <v>1</v>
      </c>
      <c r="G323" s="1480">
        <v>0</v>
      </c>
      <c r="H323" s="884">
        <v>-4</v>
      </c>
      <c r="I323" s="884">
        <v>3</v>
      </c>
      <c r="J323" s="923">
        <v>0.30555555555555552</v>
      </c>
      <c r="K323" s="884">
        <v>13.7</v>
      </c>
      <c r="L323" s="925">
        <v>16</v>
      </c>
      <c r="M323" s="1034">
        <v>8.7100000000000009</v>
      </c>
      <c r="N323" s="924" t="s">
        <v>35</v>
      </c>
      <c r="O323" s="884">
        <v>32.4</v>
      </c>
      <c r="P323" s="925">
        <v>94</v>
      </c>
      <c r="Q323" s="884">
        <v>30.2</v>
      </c>
      <c r="R323" s="884">
        <v>11.5</v>
      </c>
      <c r="S323" s="925">
        <v>128</v>
      </c>
      <c r="T323" s="925">
        <v>78</v>
      </c>
      <c r="U323" s="925">
        <v>50</v>
      </c>
      <c r="V323" s="775" t="s">
        <v>35</v>
      </c>
      <c r="W323" s="1177" t="s">
        <v>35</v>
      </c>
      <c r="X323" s="926" t="s">
        <v>35</v>
      </c>
      <c r="Y323" s="926" t="s">
        <v>35</v>
      </c>
      <c r="Z323" s="771" t="s">
        <v>35</v>
      </c>
      <c r="AA323" s="926" t="s">
        <v>35</v>
      </c>
      <c r="AB323" s="926" t="s">
        <v>35</v>
      </c>
      <c r="AC323" s="848" t="s">
        <v>35</v>
      </c>
      <c r="AD323" s="830" t="s">
        <v>35</v>
      </c>
      <c r="AE323" s="769" t="s">
        <v>35</v>
      </c>
      <c r="AF323" s="1034" t="s">
        <v>35</v>
      </c>
      <c r="AG323" s="773" t="s">
        <v>35</v>
      </c>
      <c r="AH323" s="773" t="s">
        <v>35</v>
      </c>
      <c r="AI323" s="884" t="s">
        <v>35</v>
      </c>
      <c r="AJ323" s="906" t="s">
        <v>35</v>
      </c>
      <c r="AK323" s="906" t="s">
        <v>35</v>
      </c>
    </row>
    <row r="324" spans="1:37" ht="13.5" customHeight="1" x14ac:dyDescent="0.15">
      <c r="A324" s="1805"/>
      <c r="B324" s="899">
        <v>44569</v>
      </c>
      <c r="C324" s="177" t="str">
        <f>IF(B324="","",IF(WEEKDAY(B324)=1,"(日)",IF(WEEKDAY(B324)=2,"(月)",IF(WEEKDAY(B324)=3,"(火)",IF(WEEKDAY(B324)=4,"(水)",IF(WEEKDAY(B324)=5,"(木)",IF(WEEKDAY(B324)=6,"(金)","(土)")))))))</f>
        <v>(土)</v>
      </c>
      <c r="D324" s="894" t="s">
        <v>566</v>
      </c>
      <c r="E324" s="894" t="s">
        <v>581</v>
      </c>
      <c r="F324" s="884">
        <v>0</v>
      </c>
      <c r="G324" s="1480">
        <v>0</v>
      </c>
      <c r="H324" s="884">
        <v>2</v>
      </c>
      <c r="I324" s="884">
        <v>6</v>
      </c>
      <c r="J324" s="923">
        <v>0.30555555555555552</v>
      </c>
      <c r="K324" s="884">
        <v>14.9</v>
      </c>
      <c r="L324" s="925">
        <v>14.2</v>
      </c>
      <c r="M324" s="1034">
        <v>9.2100000000000009</v>
      </c>
      <c r="N324" s="924" t="s">
        <v>35</v>
      </c>
      <c r="O324" s="884">
        <v>30.9</v>
      </c>
      <c r="P324" s="925">
        <v>90</v>
      </c>
      <c r="Q324" s="884">
        <v>31.6</v>
      </c>
      <c r="R324" s="884">
        <v>13.6</v>
      </c>
      <c r="S324" s="925">
        <v>126</v>
      </c>
      <c r="T324" s="925">
        <v>80</v>
      </c>
      <c r="U324" s="925">
        <v>46</v>
      </c>
      <c r="V324" s="775" t="s">
        <v>35</v>
      </c>
      <c r="W324" s="1177" t="s">
        <v>35</v>
      </c>
      <c r="X324" s="926" t="s">
        <v>35</v>
      </c>
      <c r="Y324" s="926" t="s">
        <v>35</v>
      </c>
      <c r="Z324" s="771" t="s">
        <v>35</v>
      </c>
      <c r="AA324" s="926" t="s">
        <v>35</v>
      </c>
      <c r="AB324" s="926" t="s">
        <v>35</v>
      </c>
      <c r="AC324" s="848" t="s">
        <v>35</v>
      </c>
      <c r="AD324" s="830" t="s">
        <v>35</v>
      </c>
      <c r="AE324" s="769" t="s">
        <v>35</v>
      </c>
      <c r="AF324" s="1034" t="s">
        <v>35</v>
      </c>
      <c r="AG324" s="773" t="s">
        <v>35</v>
      </c>
      <c r="AH324" s="773" t="s">
        <v>35</v>
      </c>
      <c r="AI324" s="884" t="s">
        <v>35</v>
      </c>
      <c r="AJ324" s="906" t="s">
        <v>35</v>
      </c>
      <c r="AK324" s="906" t="s">
        <v>35</v>
      </c>
    </row>
    <row r="325" spans="1:37" ht="13.5" customHeight="1" x14ac:dyDescent="0.15">
      <c r="A325" s="1805"/>
      <c r="B325" s="899">
        <v>44570</v>
      </c>
      <c r="C325" s="177" t="str">
        <f t="shared" si="52"/>
        <v>(日)</v>
      </c>
      <c r="D325" s="894" t="s">
        <v>566</v>
      </c>
      <c r="E325" s="894" t="s">
        <v>581</v>
      </c>
      <c r="F325" s="884">
        <v>1</v>
      </c>
      <c r="G325" s="1480">
        <v>0</v>
      </c>
      <c r="H325" s="884">
        <v>1</v>
      </c>
      <c r="I325" s="884">
        <v>9</v>
      </c>
      <c r="J325" s="923">
        <v>0.31944444444444448</v>
      </c>
      <c r="K325" s="884">
        <v>13.8</v>
      </c>
      <c r="L325" s="925">
        <v>15</v>
      </c>
      <c r="M325" s="1034">
        <v>9.2799999999999994</v>
      </c>
      <c r="N325" s="924" t="s">
        <v>35</v>
      </c>
      <c r="O325" s="884">
        <v>30.5</v>
      </c>
      <c r="P325" s="925">
        <v>91</v>
      </c>
      <c r="Q325" s="884">
        <v>29.8</v>
      </c>
      <c r="R325" s="884">
        <v>13.6</v>
      </c>
      <c r="S325" s="925">
        <v>133</v>
      </c>
      <c r="T325" s="925">
        <v>82</v>
      </c>
      <c r="U325" s="925">
        <v>51</v>
      </c>
      <c r="V325" s="775" t="s">
        <v>35</v>
      </c>
      <c r="W325" s="1177" t="s">
        <v>35</v>
      </c>
      <c r="X325" s="926" t="s">
        <v>35</v>
      </c>
      <c r="Y325" s="926" t="s">
        <v>35</v>
      </c>
      <c r="Z325" s="771" t="s">
        <v>35</v>
      </c>
      <c r="AA325" s="926" t="s">
        <v>35</v>
      </c>
      <c r="AB325" s="926" t="s">
        <v>35</v>
      </c>
      <c r="AC325" s="848" t="s">
        <v>35</v>
      </c>
      <c r="AD325" s="830" t="s">
        <v>35</v>
      </c>
      <c r="AE325" s="769" t="s">
        <v>35</v>
      </c>
      <c r="AF325" s="1034" t="s">
        <v>35</v>
      </c>
      <c r="AG325" s="773" t="s">
        <v>35</v>
      </c>
      <c r="AH325" s="773" t="s">
        <v>35</v>
      </c>
      <c r="AI325" s="884" t="s">
        <v>35</v>
      </c>
      <c r="AJ325" s="906" t="s">
        <v>35</v>
      </c>
      <c r="AK325" s="906" t="s">
        <v>35</v>
      </c>
    </row>
    <row r="326" spans="1:37" ht="13.5" customHeight="1" x14ac:dyDescent="0.15">
      <c r="A326" s="1805"/>
      <c r="B326" s="899">
        <v>44571</v>
      </c>
      <c r="C326" s="177" t="str">
        <f t="shared" si="52"/>
        <v>(月)</v>
      </c>
      <c r="D326" s="894" t="s">
        <v>522</v>
      </c>
      <c r="E326" s="894" t="s">
        <v>574</v>
      </c>
      <c r="F326" s="884">
        <v>2</v>
      </c>
      <c r="G326" s="1480">
        <v>0</v>
      </c>
      <c r="H326" s="884">
        <v>6</v>
      </c>
      <c r="I326" s="884">
        <v>10</v>
      </c>
      <c r="J326" s="923">
        <v>0.34722222222222227</v>
      </c>
      <c r="K326" s="884">
        <v>17.600000000000001</v>
      </c>
      <c r="L326" s="925">
        <v>18.899999999999999</v>
      </c>
      <c r="M326" s="1034">
        <v>9.3800000000000008</v>
      </c>
      <c r="N326" s="924" t="s">
        <v>35</v>
      </c>
      <c r="O326" s="884">
        <v>31.7</v>
      </c>
      <c r="P326" s="925">
        <v>89</v>
      </c>
      <c r="Q326" s="884">
        <v>31.6</v>
      </c>
      <c r="R326" s="884">
        <v>15</v>
      </c>
      <c r="S326" s="925">
        <v>128</v>
      </c>
      <c r="T326" s="925">
        <v>80</v>
      </c>
      <c r="U326" s="925">
        <v>48</v>
      </c>
      <c r="V326" s="775" t="s">
        <v>35</v>
      </c>
      <c r="W326" s="1177" t="s">
        <v>35</v>
      </c>
      <c r="X326" s="926" t="s">
        <v>35</v>
      </c>
      <c r="Y326" s="926" t="s">
        <v>35</v>
      </c>
      <c r="Z326" s="771" t="s">
        <v>35</v>
      </c>
      <c r="AA326" s="926" t="s">
        <v>35</v>
      </c>
      <c r="AB326" s="926" t="s">
        <v>35</v>
      </c>
      <c r="AC326" s="848" t="s">
        <v>35</v>
      </c>
      <c r="AD326" s="830" t="s">
        <v>35</v>
      </c>
      <c r="AE326" s="769" t="s">
        <v>35</v>
      </c>
      <c r="AF326" s="1034" t="s">
        <v>35</v>
      </c>
      <c r="AG326" s="773" t="s">
        <v>35</v>
      </c>
      <c r="AH326" s="773" t="s">
        <v>35</v>
      </c>
      <c r="AI326" s="884" t="s">
        <v>35</v>
      </c>
      <c r="AJ326" s="906" t="s">
        <v>35</v>
      </c>
      <c r="AK326" s="906" t="s">
        <v>35</v>
      </c>
    </row>
    <row r="327" spans="1:37" ht="13.5" customHeight="1" x14ac:dyDescent="0.15">
      <c r="A327" s="1805"/>
      <c r="B327" s="899">
        <v>44572</v>
      </c>
      <c r="C327" s="177" t="str">
        <f t="shared" si="52"/>
        <v>(火)</v>
      </c>
      <c r="D327" s="894" t="s">
        <v>579</v>
      </c>
      <c r="E327" s="894" t="s">
        <v>581</v>
      </c>
      <c r="F327" s="884">
        <v>2</v>
      </c>
      <c r="G327" s="1480">
        <v>9.6</v>
      </c>
      <c r="H327" s="884">
        <v>4</v>
      </c>
      <c r="I327" s="884">
        <v>7</v>
      </c>
      <c r="J327" s="923">
        <v>0.30555555555555552</v>
      </c>
      <c r="K327" s="884">
        <v>16.399999999999999</v>
      </c>
      <c r="L327" s="925">
        <v>11</v>
      </c>
      <c r="M327" s="1034">
        <v>8.48</v>
      </c>
      <c r="N327" s="924" t="s">
        <v>35</v>
      </c>
      <c r="O327" s="884">
        <v>31.5</v>
      </c>
      <c r="P327" s="925">
        <v>94</v>
      </c>
      <c r="Q327" s="884">
        <v>32.299999999999997</v>
      </c>
      <c r="R327" s="884">
        <v>11.5</v>
      </c>
      <c r="S327" s="925">
        <v>131</v>
      </c>
      <c r="T327" s="925">
        <v>88</v>
      </c>
      <c r="U327" s="925">
        <v>43</v>
      </c>
      <c r="V327" s="775" t="s">
        <v>35</v>
      </c>
      <c r="W327" s="1177" t="s">
        <v>35</v>
      </c>
      <c r="X327" s="926" t="s">
        <v>35</v>
      </c>
      <c r="Y327" s="926" t="s">
        <v>35</v>
      </c>
      <c r="Z327" s="771" t="s">
        <v>35</v>
      </c>
      <c r="AA327" s="926" t="s">
        <v>35</v>
      </c>
      <c r="AB327" s="926" t="s">
        <v>35</v>
      </c>
      <c r="AC327" s="848" t="s">
        <v>35</v>
      </c>
      <c r="AD327" s="830" t="s">
        <v>35</v>
      </c>
      <c r="AE327" s="769" t="s">
        <v>35</v>
      </c>
      <c r="AF327" s="1034" t="s">
        <v>35</v>
      </c>
      <c r="AG327" s="773" t="s">
        <v>35</v>
      </c>
      <c r="AH327" s="773" t="s">
        <v>35</v>
      </c>
      <c r="AI327" s="884" t="s">
        <v>35</v>
      </c>
      <c r="AJ327" s="906" t="s">
        <v>35</v>
      </c>
      <c r="AK327" s="906" t="s">
        <v>35</v>
      </c>
    </row>
    <row r="328" spans="1:37" ht="13.5" customHeight="1" x14ac:dyDescent="0.15">
      <c r="A328" s="1805"/>
      <c r="B328" s="899">
        <v>44573</v>
      </c>
      <c r="C328" s="177" t="str">
        <f t="shared" si="52"/>
        <v>(水)</v>
      </c>
      <c r="D328" s="894" t="s">
        <v>566</v>
      </c>
      <c r="E328" s="894" t="s">
        <v>581</v>
      </c>
      <c r="F328" s="884">
        <v>2</v>
      </c>
      <c r="G328" s="1480">
        <v>0</v>
      </c>
      <c r="H328" s="884">
        <v>2</v>
      </c>
      <c r="I328" s="884">
        <v>6.5</v>
      </c>
      <c r="J328" s="923">
        <v>0.30555555555555552</v>
      </c>
      <c r="K328" s="884">
        <v>23.6</v>
      </c>
      <c r="L328" s="925">
        <v>22.5</v>
      </c>
      <c r="M328" s="1034">
        <v>9.34</v>
      </c>
      <c r="N328" s="924" t="s">
        <v>35</v>
      </c>
      <c r="O328" s="884">
        <v>28.9</v>
      </c>
      <c r="P328" s="925">
        <v>88</v>
      </c>
      <c r="Q328" s="884">
        <v>30.5</v>
      </c>
      <c r="R328" s="884">
        <v>17.7</v>
      </c>
      <c r="S328" s="925">
        <v>124</v>
      </c>
      <c r="T328" s="925">
        <v>76</v>
      </c>
      <c r="U328" s="925">
        <v>48</v>
      </c>
      <c r="V328" s="775" t="s">
        <v>35</v>
      </c>
      <c r="W328" s="1177" t="s">
        <v>35</v>
      </c>
      <c r="X328" s="926" t="s">
        <v>35</v>
      </c>
      <c r="Y328" s="926" t="s">
        <v>35</v>
      </c>
      <c r="Z328" s="771" t="s">
        <v>35</v>
      </c>
      <c r="AA328" s="926" t="s">
        <v>35</v>
      </c>
      <c r="AB328" s="926" t="s">
        <v>35</v>
      </c>
      <c r="AC328" s="848" t="s">
        <v>35</v>
      </c>
      <c r="AD328" s="830" t="s">
        <v>35</v>
      </c>
      <c r="AE328" s="769" t="s">
        <v>35</v>
      </c>
      <c r="AF328" s="1034" t="s">
        <v>35</v>
      </c>
      <c r="AG328" s="773" t="s">
        <v>35</v>
      </c>
      <c r="AH328" s="773" t="s">
        <v>35</v>
      </c>
      <c r="AI328" s="884" t="s">
        <v>35</v>
      </c>
      <c r="AJ328" s="906" t="s">
        <v>35</v>
      </c>
      <c r="AK328" s="906" t="s">
        <v>35</v>
      </c>
    </row>
    <row r="329" spans="1:37" ht="13.5" customHeight="1" x14ac:dyDescent="0.15">
      <c r="A329" s="1805"/>
      <c r="B329" s="899">
        <v>44574</v>
      </c>
      <c r="C329" s="177" t="str">
        <f t="shared" si="52"/>
        <v>(木)</v>
      </c>
      <c r="D329" s="894" t="s">
        <v>522</v>
      </c>
      <c r="E329" s="894" t="s">
        <v>583</v>
      </c>
      <c r="F329" s="884">
        <v>1</v>
      </c>
      <c r="G329" s="1480">
        <v>0</v>
      </c>
      <c r="H329" s="884">
        <v>3</v>
      </c>
      <c r="I329" s="884">
        <v>5.5</v>
      </c>
      <c r="J329" s="923">
        <v>0.3125</v>
      </c>
      <c r="K329" s="884">
        <v>21</v>
      </c>
      <c r="L329" s="925">
        <v>21.6</v>
      </c>
      <c r="M329" s="1034">
        <v>9.31</v>
      </c>
      <c r="N329" s="924" t="s">
        <v>35</v>
      </c>
      <c r="O329" s="884">
        <v>31.3</v>
      </c>
      <c r="P329" s="925">
        <v>92</v>
      </c>
      <c r="Q329" s="884">
        <v>30.5</v>
      </c>
      <c r="R329" s="884">
        <v>16.399999999999999</v>
      </c>
      <c r="S329" s="925">
        <v>130</v>
      </c>
      <c r="T329" s="925">
        <v>76</v>
      </c>
      <c r="U329" s="925">
        <v>54</v>
      </c>
      <c r="V329" s="775" t="s">
        <v>35</v>
      </c>
      <c r="W329" s="1177" t="s">
        <v>35</v>
      </c>
      <c r="X329" s="926" t="s">
        <v>35</v>
      </c>
      <c r="Y329" s="926" t="s">
        <v>35</v>
      </c>
      <c r="Z329" s="771" t="s">
        <v>35</v>
      </c>
      <c r="AA329" s="926" t="s">
        <v>35</v>
      </c>
      <c r="AB329" s="926" t="s">
        <v>35</v>
      </c>
      <c r="AC329" s="848" t="s">
        <v>35</v>
      </c>
      <c r="AD329" s="830" t="s">
        <v>35</v>
      </c>
      <c r="AE329" s="769" t="s">
        <v>35</v>
      </c>
      <c r="AF329" s="1034" t="s">
        <v>35</v>
      </c>
      <c r="AG329" s="773" t="s">
        <v>35</v>
      </c>
      <c r="AH329" s="773" t="s">
        <v>35</v>
      </c>
      <c r="AI329" s="884" t="s">
        <v>35</v>
      </c>
      <c r="AJ329" s="906" t="s">
        <v>35</v>
      </c>
      <c r="AK329" s="906" t="s">
        <v>35</v>
      </c>
    </row>
    <row r="330" spans="1:37" ht="13.5" customHeight="1" x14ac:dyDescent="0.15">
      <c r="A330" s="1805"/>
      <c r="B330" s="899">
        <v>44575</v>
      </c>
      <c r="C330" s="909" t="str">
        <f t="shared" si="52"/>
        <v>(金)</v>
      </c>
      <c r="D330" s="894" t="s">
        <v>566</v>
      </c>
      <c r="E330" s="894" t="s">
        <v>581</v>
      </c>
      <c r="F330" s="884">
        <v>5</v>
      </c>
      <c r="G330" s="1480">
        <v>0</v>
      </c>
      <c r="H330" s="884">
        <v>0</v>
      </c>
      <c r="I330" s="884">
        <v>5.5</v>
      </c>
      <c r="J330" s="923">
        <v>0.30555555555555552</v>
      </c>
      <c r="K330" s="884">
        <v>23.7</v>
      </c>
      <c r="L330" s="925">
        <v>23.6</v>
      </c>
      <c r="M330" s="1034">
        <v>9.2200000000000006</v>
      </c>
      <c r="N330" s="924" t="s">
        <v>35</v>
      </c>
      <c r="O330" s="884">
        <v>30.5</v>
      </c>
      <c r="P330" s="925">
        <v>90</v>
      </c>
      <c r="Q330" s="884">
        <v>31.2</v>
      </c>
      <c r="R330" s="884">
        <v>17.399999999999999</v>
      </c>
      <c r="S330" s="925">
        <v>130</v>
      </c>
      <c r="T330" s="925">
        <v>80</v>
      </c>
      <c r="U330" s="925">
        <v>50</v>
      </c>
      <c r="V330" s="775" t="s">
        <v>35</v>
      </c>
      <c r="W330" s="1177" t="s">
        <v>35</v>
      </c>
      <c r="X330" s="926" t="s">
        <v>35</v>
      </c>
      <c r="Y330" s="926" t="s">
        <v>35</v>
      </c>
      <c r="Z330" s="771" t="s">
        <v>35</v>
      </c>
      <c r="AA330" s="926" t="s">
        <v>35</v>
      </c>
      <c r="AB330" s="926" t="s">
        <v>35</v>
      </c>
      <c r="AC330" s="848" t="s">
        <v>35</v>
      </c>
      <c r="AD330" s="830" t="s">
        <v>35</v>
      </c>
      <c r="AE330" s="769" t="s">
        <v>35</v>
      </c>
      <c r="AF330" s="1034" t="s">
        <v>35</v>
      </c>
      <c r="AG330" s="773" t="s">
        <v>35</v>
      </c>
      <c r="AH330" s="773" t="s">
        <v>35</v>
      </c>
      <c r="AI330" s="884" t="s">
        <v>35</v>
      </c>
      <c r="AJ330" s="906" t="s">
        <v>35</v>
      </c>
      <c r="AK330" s="906" t="s">
        <v>35</v>
      </c>
    </row>
    <row r="331" spans="1:37" ht="13.5" customHeight="1" x14ac:dyDescent="0.15">
      <c r="A331" s="1805"/>
      <c r="B331" s="899">
        <v>44576</v>
      </c>
      <c r="C331" s="900" t="str">
        <f t="shared" si="52"/>
        <v>(土)</v>
      </c>
      <c r="D331" s="894" t="s">
        <v>566</v>
      </c>
      <c r="E331" s="894" t="s">
        <v>581</v>
      </c>
      <c r="F331" s="884">
        <v>2</v>
      </c>
      <c r="G331" s="1480">
        <v>0</v>
      </c>
      <c r="H331" s="884">
        <v>3</v>
      </c>
      <c r="I331" s="884">
        <v>5.5</v>
      </c>
      <c r="J331" s="923">
        <v>0.3125</v>
      </c>
      <c r="K331" s="884">
        <v>22.6</v>
      </c>
      <c r="L331" s="925">
        <v>21.7</v>
      </c>
      <c r="M331" s="1034">
        <v>9.36</v>
      </c>
      <c r="N331" s="924" t="s">
        <v>35</v>
      </c>
      <c r="O331" s="884">
        <v>31.2</v>
      </c>
      <c r="P331" s="925">
        <v>92</v>
      </c>
      <c r="Q331" s="884">
        <v>29.8</v>
      </c>
      <c r="R331" s="884">
        <v>16.7</v>
      </c>
      <c r="S331" s="925">
        <v>128</v>
      </c>
      <c r="T331" s="925">
        <v>74</v>
      </c>
      <c r="U331" s="925">
        <v>54</v>
      </c>
      <c r="V331" s="775" t="s">
        <v>35</v>
      </c>
      <c r="W331" s="1177" t="s">
        <v>35</v>
      </c>
      <c r="X331" s="926" t="s">
        <v>35</v>
      </c>
      <c r="Y331" s="926" t="s">
        <v>35</v>
      </c>
      <c r="Z331" s="771" t="s">
        <v>35</v>
      </c>
      <c r="AA331" s="926" t="s">
        <v>35</v>
      </c>
      <c r="AB331" s="926" t="s">
        <v>35</v>
      </c>
      <c r="AC331" s="848" t="s">
        <v>35</v>
      </c>
      <c r="AD331" s="830" t="s">
        <v>35</v>
      </c>
      <c r="AE331" s="769" t="s">
        <v>35</v>
      </c>
      <c r="AF331" s="1034" t="s">
        <v>35</v>
      </c>
      <c r="AG331" s="773" t="s">
        <v>35</v>
      </c>
      <c r="AH331" s="773" t="s">
        <v>35</v>
      </c>
      <c r="AI331" s="884" t="s">
        <v>35</v>
      </c>
      <c r="AJ331" s="906" t="s">
        <v>35</v>
      </c>
      <c r="AK331" s="906" t="s">
        <v>35</v>
      </c>
    </row>
    <row r="332" spans="1:37" ht="13.5" customHeight="1" x14ac:dyDescent="0.15">
      <c r="A332" s="1805"/>
      <c r="B332" s="899">
        <v>44577</v>
      </c>
      <c r="C332" s="177" t="str">
        <f t="shared" si="52"/>
        <v>(日)</v>
      </c>
      <c r="D332" s="894" t="s">
        <v>566</v>
      </c>
      <c r="E332" s="894" t="s">
        <v>604</v>
      </c>
      <c r="F332" s="884">
        <v>1</v>
      </c>
      <c r="G332" s="1480">
        <v>0</v>
      </c>
      <c r="H332" s="884">
        <v>-4</v>
      </c>
      <c r="I332" s="884">
        <v>4</v>
      </c>
      <c r="J332" s="923">
        <v>0.30555555555555552</v>
      </c>
      <c r="K332" s="884">
        <v>20.8</v>
      </c>
      <c r="L332" s="925">
        <v>19</v>
      </c>
      <c r="M332" s="1034">
        <v>9.31</v>
      </c>
      <c r="N332" s="924" t="s">
        <v>35</v>
      </c>
      <c r="O332" s="884">
        <v>32.1</v>
      </c>
      <c r="P332" s="925">
        <v>82</v>
      </c>
      <c r="Q332" s="884">
        <v>29.8</v>
      </c>
      <c r="R332" s="884">
        <v>15.8</v>
      </c>
      <c r="S332" s="925">
        <v>122</v>
      </c>
      <c r="T332" s="925">
        <v>82</v>
      </c>
      <c r="U332" s="925">
        <v>40</v>
      </c>
      <c r="V332" s="775" t="s">
        <v>35</v>
      </c>
      <c r="W332" s="1177" t="s">
        <v>35</v>
      </c>
      <c r="X332" s="926" t="s">
        <v>35</v>
      </c>
      <c r="Y332" s="926" t="s">
        <v>35</v>
      </c>
      <c r="Z332" s="771" t="s">
        <v>35</v>
      </c>
      <c r="AA332" s="926" t="s">
        <v>35</v>
      </c>
      <c r="AB332" s="926" t="s">
        <v>35</v>
      </c>
      <c r="AC332" s="848" t="s">
        <v>35</v>
      </c>
      <c r="AD332" s="830" t="s">
        <v>35</v>
      </c>
      <c r="AE332" s="769" t="s">
        <v>35</v>
      </c>
      <c r="AF332" s="1034" t="s">
        <v>35</v>
      </c>
      <c r="AG332" s="773" t="s">
        <v>35</v>
      </c>
      <c r="AH332" s="773" t="s">
        <v>35</v>
      </c>
      <c r="AI332" s="884" t="s">
        <v>35</v>
      </c>
      <c r="AJ332" s="906" t="s">
        <v>35</v>
      </c>
      <c r="AK332" s="906" t="s">
        <v>35</v>
      </c>
    </row>
    <row r="333" spans="1:37" ht="13.5" customHeight="1" x14ac:dyDescent="0.15">
      <c r="A333" s="1805"/>
      <c r="B333" s="899">
        <v>44578</v>
      </c>
      <c r="C333" s="177" t="str">
        <f t="shared" si="52"/>
        <v>(月)</v>
      </c>
      <c r="D333" s="894" t="s">
        <v>566</v>
      </c>
      <c r="E333" s="894" t="s">
        <v>578</v>
      </c>
      <c r="F333" s="884">
        <v>1</v>
      </c>
      <c r="G333" s="1480">
        <v>0</v>
      </c>
      <c r="H333" s="884">
        <v>-1</v>
      </c>
      <c r="I333" s="884">
        <v>5</v>
      </c>
      <c r="J333" s="923">
        <v>0.27777777777777779</v>
      </c>
      <c r="K333" s="884">
        <v>20.7</v>
      </c>
      <c r="L333" s="925">
        <v>20.399999999999999</v>
      </c>
      <c r="M333" s="1034">
        <v>9.33</v>
      </c>
      <c r="N333" s="924" t="s">
        <v>35</v>
      </c>
      <c r="O333" s="884">
        <v>30.3</v>
      </c>
      <c r="P333" s="925">
        <v>88</v>
      </c>
      <c r="Q333" s="884">
        <v>29.1</v>
      </c>
      <c r="R333" s="884">
        <v>17.399999999999999</v>
      </c>
      <c r="S333" s="925">
        <v>131</v>
      </c>
      <c r="T333" s="925">
        <v>83</v>
      </c>
      <c r="U333" s="925">
        <v>48</v>
      </c>
      <c r="V333" s="775" t="s">
        <v>35</v>
      </c>
      <c r="W333" s="1177" t="s">
        <v>35</v>
      </c>
      <c r="X333" s="926" t="s">
        <v>35</v>
      </c>
      <c r="Y333" s="926" t="s">
        <v>35</v>
      </c>
      <c r="Z333" s="771" t="s">
        <v>35</v>
      </c>
      <c r="AA333" s="926" t="s">
        <v>35</v>
      </c>
      <c r="AB333" s="926" t="s">
        <v>35</v>
      </c>
      <c r="AC333" s="848" t="s">
        <v>35</v>
      </c>
      <c r="AD333" s="830" t="s">
        <v>35</v>
      </c>
      <c r="AE333" s="769" t="s">
        <v>35</v>
      </c>
      <c r="AF333" s="1034" t="s">
        <v>35</v>
      </c>
      <c r="AG333" s="773" t="s">
        <v>35</v>
      </c>
      <c r="AH333" s="773" t="s">
        <v>35</v>
      </c>
      <c r="AI333" s="884" t="s">
        <v>35</v>
      </c>
      <c r="AJ333" s="906" t="s">
        <v>35</v>
      </c>
      <c r="AK333" s="906" t="s">
        <v>35</v>
      </c>
    </row>
    <row r="334" spans="1:37" ht="13.5" customHeight="1" x14ac:dyDescent="0.15">
      <c r="A334" s="1805"/>
      <c r="B334" s="899">
        <v>44579</v>
      </c>
      <c r="C334" s="177" t="str">
        <f t="shared" si="52"/>
        <v>(火)</v>
      </c>
      <c r="D334" s="894" t="s">
        <v>566</v>
      </c>
      <c r="E334" s="894" t="s">
        <v>570</v>
      </c>
      <c r="F334" s="884">
        <v>0</v>
      </c>
      <c r="G334" s="1480">
        <v>0</v>
      </c>
      <c r="H334" s="884">
        <v>1</v>
      </c>
      <c r="I334" s="884">
        <v>4.5</v>
      </c>
      <c r="J334" s="923">
        <v>0.2986111111111111</v>
      </c>
      <c r="K334" s="884">
        <v>22.1</v>
      </c>
      <c r="L334" s="925">
        <v>21</v>
      </c>
      <c r="M334" s="1034">
        <v>9.42</v>
      </c>
      <c r="N334" s="924" t="s">
        <v>35</v>
      </c>
      <c r="O334" s="884">
        <v>29.6</v>
      </c>
      <c r="P334" s="925">
        <v>92</v>
      </c>
      <c r="Q334" s="884">
        <v>31.6</v>
      </c>
      <c r="R334" s="884">
        <v>18</v>
      </c>
      <c r="S334" s="925">
        <v>128</v>
      </c>
      <c r="T334" s="925">
        <v>76</v>
      </c>
      <c r="U334" s="925">
        <v>52</v>
      </c>
      <c r="V334" s="775" t="s">
        <v>35</v>
      </c>
      <c r="W334" s="1177" t="s">
        <v>35</v>
      </c>
      <c r="X334" s="926" t="s">
        <v>35</v>
      </c>
      <c r="Y334" s="926" t="s">
        <v>35</v>
      </c>
      <c r="Z334" s="771" t="s">
        <v>35</v>
      </c>
      <c r="AA334" s="926" t="s">
        <v>35</v>
      </c>
      <c r="AB334" s="926" t="s">
        <v>35</v>
      </c>
      <c r="AC334" s="848" t="s">
        <v>35</v>
      </c>
      <c r="AD334" s="830" t="s">
        <v>35</v>
      </c>
      <c r="AE334" s="769" t="s">
        <v>35</v>
      </c>
      <c r="AF334" s="1034" t="s">
        <v>35</v>
      </c>
      <c r="AG334" s="773" t="s">
        <v>35</v>
      </c>
      <c r="AH334" s="773" t="s">
        <v>35</v>
      </c>
      <c r="AI334" s="884" t="s">
        <v>35</v>
      </c>
      <c r="AJ334" s="906" t="s">
        <v>35</v>
      </c>
      <c r="AK334" s="906" t="s">
        <v>35</v>
      </c>
    </row>
    <row r="335" spans="1:37" ht="13.5" customHeight="1" x14ac:dyDescent="0.15">
      <c r="A335" s="1805"/>
      <c r="B335" s="899">
        <v>44580</v>
      </c>
      <c r="C335" s="177" t="str">
        <f t="shared" si="52"/>
        <v>(水)</v>
      </c>
      <c r="D335" s="894" t="s">
        <v>597</v>
      </c>
      <c r="E335" s="894" t="s">
        <v>574</v>
      </c>
      <c r="F335" s="884">
        <v>1</v>
      </c>
      <c r="G335" s="1480">
        <v>0</v>
      </c>
      <c r="H335" s="884">
        <v>-1</v>
      </c>
      <c r="I335" s="884">
        <v>4</v>
      </c>
      <c r="J335" s="923">
        <v>0.2986111111111111</v>
      </c>
      <c r="K335" s="884">
        <v>19.600000000000001</v>
      </c>
      <c r="L335" s="925">
        <v>19.399999999999999</v>
      </c>
      <c r="M335" s="1034">
        <v>9.4600000000000009</v>
      </c>
      <c r="N335" s="924" t="s">
        <v>35</v>
      </c>
      <c r="O335" s="884">
        <v>30.8</v>
      </c>
      <c r="P335" s="925">
        <v>96</v>
      </c>
      <c r="Q335" s="884">
        <v>32.700000000000003</v>
      </c>
      <c r="R335" s="884">
        <v>16.3</v>
      </c>
      <c r="S335" s="925">
        <v>132</v>
      </c>
      <c r="T335" s="925">
        <v>81</v>
      </c>
      <c r="U335" s="925">
        <v>51</v>
      </c>
      <c r="V335" s="775" t="s">
        <v>35</v>
      </c>
      <c r="W335" s="1177" t="s">
        <v>35</v>
      </c>
      <c r="X335" s="926" t="s">
        <v>35</v>
      </c>
      <c r="Y335" s="926" t="s">
        <v>35</v>
      </c>
      <c r="Z335" s="771" t="s">
        <v>35</v>
      </c>
      <c r="AA335" s="926" t="s">
        <v>35</v>
      </c>
      <c r="AB335" s="926" t="s">
        <v>35</v>
      </c>
      <c r="AC335" s="848" t="s">
        <v>35</v>
      </c>
      <c r="AD335" s="830">
        <v>0</v>
      </c>
      <c r="AE335" s="769">
        <v>29</v>
      </c>
      <c r="AF335" s="1034">
        <v>22</v>
      </c>
      <c r="AG335" s="773">
        <v>9.1</v>
      </c>
      <c r="AH335" s="773">
        <v>7.9</v>
      </c>
      <c r="AI335" s="884">
        <v>16</v>
      </c>
      <c r="AJ335" s="906">
        <v>4.4000000000000004</v>
      </c>
      <c r="AK335" s="906">
        <v>0.11</v>
      </c>
    </row>
    <row r="336" spans="1:37" ht="13.5" customHeight="1" x14ac:dyDescent="0.15">
      <c r="A336" s="1805"/>
      <c r="B336" s="899">
        <v>44581</v>
      </c>
      <c r="C336" s="177" t="str">
        <f t="shared" si="52"/>
        <v>(木)</v>
      </c>
      <c r="D336" s="894" t="s">
        <v>566</v>
      </c>
      <c r="E336" s="894" t="s">
        <v>581</v>
      </c>
      <c r="F336" s="884">
        <v>0</v>
      </c>
      <c r="G336" s="1480">
        <v>0</v>
      </c>
      <c r="H336" s="884">
        <v>-6</v>
      </c>
      <c r="I336" s="884">
        <v>3.5</v>
      </c>
      <c r="J336" s="923">
        <v>0.2986111111111111</v>
      </c>
      <c r="K336" s="884">
        <v>19</v>
      </c>
      <c r="L336" s="925">
        <v>17.7</v>
      </c>
      <c r="M336" s="1034">
        <v>9.43</v>
      </c>
      <c r="N336" s="924" t="s">
        <v>35</v>
      </c>
      <c r="O336" s="884">
        <v>31.9</v>
      </c>
      <c r="P336" s="925">
        <v>94</v>
      </c>
      <c r="Q336" s="884">
        <v>33.4</v>
      </c>
      <c r="R336" s="884">
        <v>16.399999999999999</v>
      </c>
      <c r="S336" s="925">
        <v>128</v>
      </c>
      <c r="T336" s="925">
        <v>82</v>
      </c>
      <c r="U336" s="925">
        <v>46</v>
      </c>
      <c r="V336" s="775" t="s">
        <v>35</v>
      </c>
      <c r="W336" s="1177" t="s">
        <v>35</v>
      </c>
      <c r="X336" s="926" t="s">
        <v>35</v>
      </c>
      <c r="Y336" s="926" t="s">
        <v>35</v>
      </c>
      <c r="Z336" s="771" t="s">
        <v>35</v>
      </c>
      <c r="AA336" s="926" t="s">
        <v>35</v>
      </c>
      <c r="AB336" s="926" t="s">
        <v>35</v>
      </c>
      <c r="AC336" s="848" t="s">
        <v>35</v>
      </c>
      <c r="AD336" s="830" t="s">
        <v>35</v>
      </c>
      <c r="AE336" s="769" t="s">
        <v>35</v>
      </c>
      <c r="AF336" s="1034" t="s">
        <v>35</v>
      </c>
      <c r="AG336" s="773" t="s">
        <v>35</v>
      </c>
      <c r="AH336" s="773" t="s">
        <v>35</v>
      </c>
      <c r="AI336" s="884" t="s">
        <v>35</v>
      </c>
      <c r="AJ336" s="906" t="s">
        <v>35</v>
      </c>
      <c r="AK336" s="906" t="s">
        <v>35</v>
      </c>
    </row>
    <row r="337" spans="1:37" ht="13.5" customHeight="1" x14ac:dyDescent="0.15">
      <c r="A337" s="1805"/>
      <c r="B337" s="899">
        <v>44582</v>
      </c>
      <c r="C337" s="909" t="str">
        <f t="shared" si="52"/>
        <v>(金)</v>
      </c>
      <c r="D337" s="894" t="s">
        <v>566</v>
      </c>
      <c r="E337" s="894" t="s">
        <v>575</v>
      </c>
      <c r="F337" s="884">
        <v>0</v>
      </c>
      <c r="G337" s="1480">
        <v>0</v>
      </c>
      <c r="H337" s="884">
        <v>1</v>
      </c>
      <c r="I337" s="884">
        <v>4.5</v>
      </c>
      <c r="J337" s="923">
        <v>0.2986111111111111</v>
      </c>
      <c r="K337" s="884">
        <v>19.8</v>
      </c>
      <c r="L337" s="925">
        <v>16.2</v>
      </c>
      <c r="M337" s="1034">
        <v>9.3800000000000008</v>
      </c>
      <c r="N337" s="924" t="s">
        <v>35</v>
      </c>
      <c r="O337" s="884">
        <v>30.4</v>
      </c>
      <c r="P337" s="925">
        <v>94</v>
      </c>
      <c r="Q337" s="884">
        <v>32</v>
      </c>
      <c r="R337" s="884">
        <v>17.399999999999999</v>
      </c>
      <c r="S337" s="925">
        <v>129</v>
      </c>
      <c r="T337" s="925">
        <v>82</v>
      </c>
      <c r="U337" s="925">
        <v>47</v>
      </c>
      <c r="V337" s="775">
        <v>0.51</v>
      </c>
      <c r="W337" s="1177" t="s">
        <v>608</v>
      </c>
      <c r="X337" s="926">
        <v>260</v>
      </c>
      <c r="Y337" s="926">
        <v>235</v>
      </c>
      <c r="Z337" s="771">
        <v>27</v>
      </c>
      <c r="AA337" s="926">
        <v>1.36</v>
      </c>
      <c r="AB337" s="926">
        <v>0.97</v>
      </c>
      <c r="AC337" s="848">
        <v>9</v>
      </c>
      <c r="AD337" s="830" t="s">
        <v>35</v>
      </c>
      <c r="AE337" s="769" t="s">
        <v>35</v>
      </c>
      <c r="AF337" s="1034" t="s">
        <v>35</v>
      </c>
      <c r="AG337" s="773" t="s">
        <v>35</v>
      </c>
      <c r="AH337" s="773" t="s">
        <v>35</v>
      </c>
      <c r="AI337" s="884" t="s">
        <v>35</v>
      </c>
      <c r="AJ337" s="906" t="s">
        <v>35</v>
      </c>
      <c r="AK337" s="906" t="s">
        <v>35</v>
      </c>
    </row>
    <row r="338" spans="1:37" ht="13.5" customHeight="1" x14ac:dyDescent="0.15">
      <c r="A338" s="1805"/>
      <c r="B338" s="899">
        <v>44583</v>
      </c>
      <c r="C338" s="911" t="str">
        <f t="shared" si="52"/>
        <v>(土)</v>
      </c>
      <c r="D338" s="894" t="s">
        <v>566</v>
      </c>
      <c r="E338" s="894" t="s">
        <v>584</v>
      </c>
      <c r="F338" s="884">
        <v>1</v>
      </c>
      <c r="G338" s="1480">
        <v>0</v>
      </c>
      <c r="H338" s="884">
        <v>-1</v>
      </c>
      <c r="I338" s="884">
        <v>5</v>
      </c>
      <c r="J338" s="923">
        <v>0.3125</v>
      </c>
      <c r="K338" s="884">
        <v>17.399999999999999</v>
      </c>
      <c r="L338" s="925">
        <v>17.5</v>
      </c>
      <c r="M338" s="1034">
        <v>9.15</v>
      </c>
      <c r="N338" s="924" t="s">
        <v>35</v>
      </c>
      <c r="O338" s="884">
        <v>33.799999999999997</v>
      </c>
      <c r="P338" s="925">
        <v>92</v>
      </c>
      <c r="Q338" s="884">
        <v>34.1</v>
      </c>
      <c r="R338" s="884">
        <v>15.5</v>
      </c>
      <c r="S338" s="925">
        <v>128</v>
      </c>
      <c r="T338" s="925">
        <v>80</v>
      </c>
      <c r="U338" s="925">
        <v>48</v>
      </c>
      <c r="V338" s="775" t="s">
        <v>35</v>
      </c>
      <c r="W338" s="1177" t="s">
        <v>35</v>
      </c>
      <c r="X338" s="926" t="s">
        <v>35</v>
      </c>
      <c r="Y338" s="925" t="s">
        <v>35</v>
      </c>
      <c r="Z338" s="771" t="s">
        <v>35</v>
      </c>
      <c r="AA338" s="926" t="s">
        <v>35</v>
      </c>
      <c r="AB338" s="926" t="s">
        <v>35</v>
      </c>
      <c r="AC338" s="848" t="s">
        <v>35</v>
      </c>
      <c r="AD338" s="830" t="s">
        <v>35</v>
      </c>
      <c r="AE338" s="769" t="s">
        <v>35</v>
      </c>
      <c r="AF338" s="1034" t="s">
        <v>35</v>
      </c>
      <c r="AG338" s="773" t="s">
        <v>35</v>
      </c>
      <c r="AH338" s="773" t="s">
        <v>35</v>
      </c>
      <c r="AI338" s="884" t="s">
        <v>35</v>
      </c>
      <c r="AJ338" s="906" t="s">
        <v>35</v>
      </c>
      <c r="AK338" s="906" t="s">
        <v>35</v>
      </c>
    </row>
    <row r="339" spans="1:37" ht="13.5" customHeight="1" x14ac:dyDescent="0.15">
      <c r="A339" s="1805"/>
      <c r="B339" s="899">
        <v>44584</v>
      </c>
      <c r="C339" s="911" t="str">
        <f t="shared" si="52"/>
        <v>(日)</v>
      </c>
      <c r="D339" s="894" t="s">
        <v>571</v>
      </c>
      <c r="E339" s="894" t="s">
        <v>581</v>
      </c>
      <c r="F339" s="884">
        <v>1</v>
      </c>
      <c r="G339" s="1480">
        <v>0.9</v>
      </c>
      <c r="H339" s="884">
        <v>-1</v>
      </c>
      <c r="I339" s="884">
        <v>6</v>
      </c>
      <c r="J339" s="923">
        <v>0.3125</v>
      </c>
      <c r="K339" s="884">
        <v>14</v>
      </c>
      <c r="L339" s="925">
        <v>15.3</v>
      </c>
      <c r="M339" s="1034">
        <v>9.07</v>
      </c>
      <c r="N339" s="924" t="s">
        <v>35</v>
      </c>
      <c r="O339" s="884">
        <v>31.4</v>
      </c>
      <c r="P339" s="925">
        <v>90</v>
      </c>
      <c r="Q339" s="884">
        <v>34.1</v>
      </c>
      <c r="R339" s="884">
        <v>13.3</v>
      </c>
      <c r="S339" s="925">
        <v>130</v>
      </c>
      <c r="T339" s="925">
        <v>80</v>
      </c>
      <c r="U339" s="925">
        <v>50</v>
      </c>
      <c r="V339" s="775" t="s">
        <v>35</v>
      </c>
      <c r="W339" s="1177" t="s">
        <v>35</v>
      </c>
      <c r="X339" s="926" t="s">
        <v>35</v>
      </c>
      <c r="Y339" s="926" t="s">
        <v>35</v>
      </c>
      <c r="Z339" s="771" t="s">
        <v>35</v>
      </c>
      <c r="AA339" s="926" t="s">
        <v>35</v>
      </c>
      <c r="AB339" s="926" t="s">
        <v>35</v>
      </c>
      <c r="AC339" s="848" t="s">
        <v>35</v>
      </c>
      <c r="AD339" s="830" t="s">
        <v>35</v>
      </c>
      <c r="AE339" s="769" t="s">
        <v>35</v>
      </c>
      <c r="AF339" s="1034" t="s">
        <v>35</v>
      </c>
      <c r="AG339" s="773" t="s">
        <v>35</v>
      </c>
      <c r="AH339" s="773" t="s">
        <v>35</v>
      </c>
      <c r="AI339" s="884" t="s">
        <v>35</v>
      </c>
      <c r="AJ339" s="906" t="s">
        <v>35</v>
      </c>
      <c r="AK339" s="906" t="s">
        <v>35</v>
      </c>
    </row>
    <row r="340" spans="1:37" ht="13.5" customHeight="1" x14ac:dyDescent="0.15">
      <c r="A340" s="1805"/>
      <c r="B340" s="899">
        <v>44585</v>
      </c>
      <c r="C340" s="911" t="str">
        <f t="shared" si="52"/>
        <v>(月)</v>
      </c>
      <c r="D340" s="894" t="s">
        <v>566</v>
      </c>
      <c r="E340" s="894" t="s">
        <v>574</v>
      </c>
      <c r="F340" s="884">
        <v>2</v>
      </c>
      <c r="G340" s="1480">
        <v>0</v>
      </c>
      <c r="H340" s="884">
        <v>2</v>
      </c>
      <c r="I340" s="884">
        <v>6</v>
      </c>
      <c r="J340" s="923">
        <v>0.2986111111111111</v>
      </c>
      <c r="K340" s="884">
        <v>16.8</v>
      </c>
      <c r="L340" s="925">
        <v>14.9</v>
      </c>
      <c r="M340" s="1034">
        <v>9.36</v>
      </c>
      <c r="N340" s="924" t="s">
        <v>35</v>
      </c>
      <c r="O340" s="884">
        <v>30.9</v>
      </c>
      <c r="P340" s="925">
        <v>90</v>
      </c>
      <c r="Q340" s="884">
        <v>33.4</v>
      </c>
      <c r="R340" s="884">
        <v>13.6</v>
      </c>
      <c r="S340" s="925">
        <v>130</v>
      </c>
      <c r="T340" s="925">
        <v>82</v>
      </c>
      <c r="U340" s="925">
        <v>48</v>
      </c>
      <c r="V340" s="775" t="s">
        <v>35</v>
      </c>
      <c r="W340" s="1177" t="s">
        <v>35</v>
      </c>
      <c r="X340" s="926" t="s">
        <v>35</v>
      </c>
      <c r="Y340" s="926" t="s">
        <v>35</v>
      </c>
      <c r="Z340" s="771" t="s">
        <v>35</v>
      </c>
      <c r="AA340" s="926" t="s">
        <v>35</v>
      </c>
      <c r="AB340" s="926" t="s">
        <v>35</v>
      </c>
      <c r="AC340" s="848" t="s">
        <v>35</v>
      </c>
      <c r="AD340" s="830" t="s">
        <v>35</v>
      </c>
      <c r="AE340" s="769" t="s">
        <v>35</v>
      </c>
      <c r="AF340" s="1034" t="s">
        <v>35</v>
      </c>
      <c r="AG340" s="773" t="s">
        <v>35</v>
      </c>
      <c r="AH340" s="773" t="s">
        <v>35</v>
      </c>
      <c r="AI340" s="884" t="s">
        <v>35</v>
      </c>
      <c r="AJ340" s="906" t="s">
        <v>35</v>
      </c>
      <c r="AK340" s="906" t="s">
        <v>35</v>
      </c>
    </row>
    <row r="341" spans="1:37" ht="13.5" customHeight="1" x14ac:dyDescent="0.15">
      <c r="A341" s="1805"/>
      <c r="B341" s="899">
        <v>44586</v>
      </c>
      <c r="C341" s="911" t="str">
        <f t="shared" si="52"/>
        <v>(火)</v>
      </c>
      <c r="D341" s="894" t="s">
        <v>571</v>
      </c>
      <c r="E341" s="894" t="s">
        <v>581</v>
      </c>
      <c r="F341" s="884">
        <v>1</v>
      </c>
      <c r="G341" s="1480">
        <v>0.5</v>
      </c>
      <c r="H341" s="884">
        <v>-4</v>
      </c>
      <c r="I341" s="884">
        <v>4.5</v>
      </c>
      <c r="J341" s="923">
        <v>0.2986111111111111</v>
      </c>
      <c r="K341" s="884">
        <v>18.2</v>
      </c>
      <c r="L341" s="925">
        <v>17.7</v>
      </c>
      <c r="M341" s="1034">
        <v>9.27</v>
      </c>
      <c r="N341" s="924" t="s">
        <v>35</v>
      </c>
      <c r="O341" s="884">
        <v>29.9</v>
      </c>
      <c r="P341" s="925">
        <v>94</v>
      </c>
      <c r="Q341" s="884">
        <v>35.5</v>
      </c>
      <c r="R341" s="884">
        <v>14.9</v>
      </c>
      <c r="S341" s="925">
        <v>128</v>
      </c>
      <c r="T341" s="925">
        <v>80</v>
      </c>
      <c r="U341" s="925">
        <v>48</v>
      </c>
      <c r="V341" s="775" t="s">
        <v>35</v>
      </c>
      <c r="W341" s="1177" t="s">
        <v>35</v>
      </c>
      <c r="X341" s="926" t="s">
        <v>35</v>
      </c>
      <c r="Y341" s="926" t="s">
        <v>35</v>
      </c>
      <c r="Z341" s="771" t="s">
        <v>35</v>
      </c>
      <c r="AA341" s="926" t="s">
        <v>35</v>
      </c>
      <c r="AB341" s="926" t="s">
        <v>35</v>
      </c>
      <c r="AC341" s="848" t="s">
        <v>35</v>
      </c>
      <c r="AD341" s="830" t="s">
        <v>35</v>
      </c>
      <c r="AE341" s="769" t="s">
        <v>35</v>
      </c>
      <c r="AF341" s="1034" t="s">
        <v>35</v>
      </c>
      <c r="AG341" s="773" t="s">
        <v>35</v>
      </c>
      <c r="AH341" s="773" t="s">
        <v>35</v>
      </c>
      <c r="AI341" s="884" t="s">
        <v>35</v>
      </c>
      <c r="AJ341" s="906" t="s">
        <v>35</v>
      </c>
      <c r="AK341" s="906" t="s">
        <v>35</v>
      </c>
    </row>
    <row r="342" spans="1:37" ht="13.5" customHeight="1" x14ac:dyDescent="0.15">
      <c r="A342" s="1805"/>
      <c r="B342" s="899">
        <v>44587</v>
      </c>
      <c r="C342" s="911" t="str">
        <f t="shared" si="52"/>
        <v>(水)</v>
      </c>
      <c r="D342" s="894" t="s">
        <v>573</v>
      </c>
      <c r="E342" s="894" t="s">
        <v>581</v>
      </c>
      <c r="F342" s="884">
        <v>2</v>
      </c>
      <c r="G342" s="1480">
        <v>0.1</v>
      </c>
      <c r="H342" s="884">
        <v>4</v>
      </c>
      <c r="I342" s="884">
        <v>7</v>
      </c>
      <c r="J342" s="923">
        <v>0.30555555555555552</v>
      </c>
      <c r="K342" s="884">
        <v>20.3</v>
      </c>
      <c r="L342" s="925">
        <v>19.100000000000001</v>
      </c>
      <c r="M342" s="1034">
        <v>9.5</v>
      </c>
      <c r="N342" s="924" t="s">
        <v>35</v>
      </c>
      <c r="O342" s="884">
        <v>32.200000000000003</v>
      </c>
      <c r="P342" s="925">
        <v>90</v>
      </c>
      <c r="Q342" s="884">
        <v>34.1</v>
      </c>
      <c r="R342" s="884">
        <v>15.5</v>
      </c>
      <c r="S342" s="925">
        <v>126</v>
      </c>
      <c r="T342" s="925">
        <v>78</v>
      </c>
      <c r="U342" s="925">
        <v>48</v>
      </c>
      <c r="V342" s="775" t="s">
        <v>35</v>
      </c>
      <c r="W342" s="1177" t="s">
        <v>35</v>
      </c>
      <c r="X342" s="926" t="s">
        <v>35</v>
      </c>
      <c r="Y342" s="926" t="s">
        <v>35</v>
      </c>
      <c r="Z342" s="771" t="s">
        <v>35</v>
      </c>
      <c r="AA342" s="926" t="s">
        <v>35</v>
      </c>
      <c r="AB342" s="926" t="s">
        <v>35</v>
      </c>
      <c r="AC342" s="848" t="s">
        <v>35</v>
      </c>
      <c r="AD342" s="830" t="s">
        <v>35</v>
      </c>
      <c r="AE342" s="769" t="s">
        <v>35</v>
      </c>
      <c r="AF342" s="1034" t="s">
        <v>35</v>
      </c>
      <c r="AG342" s="773" t="s">
        <v>35</v>
      </c>
      <c r="AH342" s="773" t="s">
        <v>35</v>
      </c>
      <c r="AI342" s="884" t="s">
        <v>35</v>
      </c>
      <c r="AJ342" s="906" t="s">
        <v>35</v>
      </c>
      <c r="AK342" s="906" t="s">
        <v>35</v>
      </c>
    </row>
    <row r="343" spans="1:37" ht="13.5" customHeight="1" x14ac:dyDescent="0.15">
      <c r="A343" s="1805"/>
      <c r="B343" s="899">
        <v>44588</v>
      </c>
      <c r="C343" s="911" t="str">
        <f t="shared" si="52"/>
        <v>(木)</v>
      </c>
      <c r="D343" s="894" t="s">
        <v>566</v>
      </c>
      <c r="E343" s="894" t="s">
        <v>581</v>
      </c>
      <c r="F343" s="884">
        <v>1</v>
      </c>
      <c r="G343" s="1480">
        <v>0</v>
      </c>
      <c r="H343" s="884">
        <v>0</v>
      </c>
      <c r="I343" s="884">
        <v>7</v>
      </c>
      <c r="J343" s="923">
        <v>0.3125</v>
      </c>
      <c r="K343" s="884">
        <v>15.3</v>
      </c>
      <c r="L343" s="925">
        <v>15.8</v>
      </c>
      <c r="M343" s="1034">
        <v>9.15</v>
      </c>
      <c r="N343" s="924" t="s">
        <v>35</v>
      </c>
      <c r="O343" s="884">
        <v>32.799999999999997</v>
      </c>
      <c r="P343" s="925">
        <v>86</v>
      </c>
      <c r="Q343" s="884">
        <v>36.9</v>
      </c>
      <c r="R343" s="884">
        <v>12</v>
      </c>
      <c r="S343" s="925">
        <v>125</v>
      </c>
      <c r="T343" s="925">
        <v>77</v>
      </c>
      <c r="U343" s="925">
        <v>48</v>
      </c>
      <c r="V343" s="775" t="s">
        <v>35</v>
      </c>
      <c r="W343" s="1177" t="s">
        <v>35</v>
      </c>
      <c r="X343" s="926" t="s">
        <v>35</v>
      </c>
      <c r="Y343" s="926" t="s">
        <v>35</v>
      </c>
      <c r="Z343" s="771" t="s">
        <v>35</v>
      </c>
      <c r="AA343" s="926" t="s">
        <v>35</v>
      </c>
      <c r="AB343" s="926" t="s">
        <v>35</v>
      </c>
      <c r="AC343" s="848" t="s">
        <v>35</v>
      </c>
      <c r="AD343" s="830" t="s">
        <v>35</v>
      </c>
      <c r="AE343" s="769" t="s">
        <v>35</v>
      </c>
      <c r="AF343" s="1034" t="s">
        <v>35</v>
      </c>
      <c r="AG343" s="773" t="s">
        <v>35</v>
      </c>
      <c r="AH343" s="773" t="s">
        <v>35</v>
      </c>
      <c r="AI343" s="884" t="s">
        <v>35</v>
      </c>
      <c r="AJ343" s="906" t="s">
        <v>35</v>
      </c>
      <c r="AK343" s="906" t="s">
        <v>35</v>
      </c>
    </row>
    <row r="344" spans="1:37" ht="13.5" customHeight="1" x14ac:dyDescent="0.15">
      <c r="A344" s="1805"/>
      <c r="B344" s="899">
        <v>44589</v>
      </c>
      <c r="C344" s="909" t="str">
        <f t="shared" si="52"/>
        <v>(金)</v>
      </c>
      <c r="D344" s="894" t="s">
        <v>618</v>
      </c>
      <c r="E344" s="894" t="s">
        <v>567</v>
      </c>
      <c r="F344" s="884">
        <v>0</v>
      </c>
      <c r="G344" s="1480">
        <v>0</v>
      </c>
      <c r="H344" s="884">
        <v>3</v>
      </c>
      <c r="I344" s="884">
        <v>9</v>
      </c>
      <c r="J344" s="923">
        <v>0.3125</v>
      </c>
      <c r="K344" s="884">
        <v>15.9</v>
      </c>
      <c r="L344" s="925">
        <v>16.3</v>
      </c>
      <c r="M344" s="1034">
        <v>9.1199999999999992</v>
      </c>
      <c r="N344" s="924" t="s">
        <v>35</v>
      </c>
      <c r="O344" s="884">
        <v>32.6</v>
      </c>
      <c r="P344" s="925">
        <v>88</v>
      </c>
      <c r="Q344" s="884">
        <v>33.700000000000003</v>
      </c>
      <c r="R344" s="884">
        <v>13.1</v>
      </c>
      <c r="S344" s="925">
        <v>128</v>
      </c>
      <c r="T344" s="925">
        <v>80</v>
      </c>
      <c r="U344" s="925">
        <v>48</v>
      </c>
      <c r="V344" s="775" t="s">
        <v>35</v>
      </c>
      <c r="W344" s="1177" t="s">
        <v>35</v>
      </c>
      <c r="X344" s="926" t="s">
        <v>35</v>
      </c>
      <c r="Y344" s="926" t="s">
        <v>35</v>
      </c>
      <c r="Z344" s="771" t="s">
        <v>35</v>
      </c>
      <c r="AA344" s="926" t="s">
        <v>35</v>
      </c>
      <c r="AB344" s="926" t="s">
        <v>35</v>
      </c>
      <c r="AC344" s="848" t="s">
        <v>35</v>
      </c>
      <c r="AD344" s="830" t="s">
        <v>35</v>
      </c>
      <c r="AE344" s="769" t="s">
        <v>35</v>
      </c>
      <c r="AF344" s="1034" t="s">
        <v>35</v>
      </c>
      <c r="AG344" s="773" t="s">
        <v>35</v>
      </c>
      <c r="AH344" s="773" t="s">
        <v>35</v>
      </c>
      <c r="AI344" s="884" t="s">
        <v>35</v>
      </c>
      <c r="AJ344" s="906" t="s">
        <v>35</v>
      </c>
      <c r="AK344" s="906" t="s">
        <v>35</v>
      </c>
    </row>
    <row r="345" spans="1:37" ht="13.5" customHeight="1" x14ac:dyDescent="0.15">
      <c r="A345" s="1805"/>
      <c r="B345" s="899">
        <v>44590</v>
      </c>
      <c r="C345" s="909" t="str">
        <f t="shared" si="52"/>
        <v>(土)</v>
      </c>
      <c r="D345" s="894" t="s">
        <v>566</v>
      </c>
      <c r="E345" s="894" t="s">
        <v>578</v>
      </c>
      <c r="F345" s="884">
        <v>0</v>
      </c>
      <c r="G345" s="1480">
        <v>0</v>
      </c>
      <c r="H345" s="884">
        <v>1</v>
      </c>
      <c r="I345" s="884">
        <v>11.5</v>
      </c>
      <c r="J345" s="923">
        <v>0.3125</v>
      </c>
      <c r="K345" s="884">
        <v>20.8</v>
      </c>
      <c r="L345" s="925">
        <v>18.7</v>
      </c>
      <c r="M345" s="1034">
        <v>9.59</v>
      </c>
      <c r="N345" s="924" t="s">
        <v>35</v>
      </c>
      <c r="O345" s="884">
        <v>32.5</v>
      </c>
      <c r="P345" s="925">
        <v>91</v>
      </c>
      <c r="Q345" s="884">
        <v>34.799999999999997</v>
      </c>
      <c r="R345" s="884">
        <v>18.2</v>
      </c>
      <c r="S345" s="925">
        <v>124</v>
      </c>
      <c r="T345" s="925">
        <v>76</v>
      </c>
      <c r="U345" s="925">
        <v>48</v>
      </c>
      <c r="V345" s="775" t="s">
        <v>35</v>
      </c>
      <c r="W345" s="1177" t="s">
        <v>35</v>
      </c>
      <c r="X345" s="926" t="s">
        <v>35</v>
      </c>
      <c r="Y345" s="926" t="s">
        <v>35</v>
      </c>
      <c r="Z345" s="771" t="s">
        <v>35</v>
      </c>
      <c r="AA345" s="926" t="s">
        <v>35</v>
      </c>
      <c r="AB345" s="926" t="s">
        <v>35</v>
      </c>
      <c r="AC345" s="848" t="s">
        <v>35</v>
      </c>
      <c r="AD345" s="830" t="s">
        <v>35</v>
      </c>
      <c r="AE345" s="769" t="s">
        <v>35</v>
      </c>
      <c r="AF345" s="1034" t="s">
        <v>35</v>
      </c>
      <c r="AG345" s="773" t="s">
        <v>35</v>
      </c>
      <c r="AH345" s="773" t="s">
        <v>35</v>
      </c>
      <c r="AI345" s="884" t="s">
        <v>35</v>
      </c>
      <c r="AJ345" s="906" t="s">
        <v>35</v>
      </c>
      <c r="AK345" s="906" t="s">
        <v>35</v>
      </c>
    </row>
    <row r="346" spans="1:37" ht="13.5" customHeight="1" x14ac:dyDescent="0.15">
      <c r="A346" s="1805"/>
      <c r="B346" s="899">
        <v>44591</v>
      </c>
      <c r="C346" s="911" t="str">
        <f t="shared" si="52"/>
        <v>(日)</v>
      </c>
      <c r="D346" s="894" t="s">
        <v>522</v>
      </c>
      <c r="E346" s="894" t="s">
        <v>581</v>
      </c>
      <c r="F346" s="884">
        <v>0</v>
      </c>
      <c r="G346" s="1480">
        <v>0</v>
      </c>
      <c r="H346" s="884">
        <v>2</v>
      </c>
      <c r="I346" s="884">
        <v>8.5</v>
      </c>
      <c r="J346" s="923">
        <v>0.30555555555555552</v>
      </c>
      <c r="K346" s="884">
        <v>20.100000000000001</v>
      </c>
      <c r="L346" s="925">
        <v>19</v>
      </c>
      <c r="M346" s="1034">
        <v>9.5399999999999991</v>
      </c>
      <c r="N346" s="924" t="s">
        <v>35</v>
      </c>
      <c r="O346" s="884">
        <v>31.8</v>
      </c>
      <c r="P346" s="925">
        <v>90</v>
      </c>
      <c r="Q346" s="884">
        <v>34.799999999999997</v>
      </c>
      <c r="R346" s="884">
        <v>16.7</v>
      </c>
      <c r="S346" s="925">
        <v>125</v>
      </c>
      <c r="T346" s="925">
        <v>76</v>
      </c>
      <c r="U346" s="925">
        <v>49</v>
      </c>
      <c r="V346" s="775" t="s">
        <v>35</v>
      </c>
      <c r="W346" s="1177" t="s">
        <v>35</v>
      </c>
      <c r="X346" s="926" t="s">
        <v>35</v>
      </c>
      <c r="Y346" s="926" t="s">
        <v>35</v>
      </c>
      <c r="Z346" s="771" t="s">
        <v>35</v>
      </c>
      <c r="AA346" s="926" t="s">
        <v>35</v>
      </c>
      <c r="AB346" s="926" t="s">
        <v>35</v>
      </c>
      <c r="AC346" s="848" t="s">
        <v>35</v>
      </c>
      <c r="AD346" s="830" t="s">
        <v>35</v>
      </c>
      <c r="AE346" s="769" t="s">
        <v>35</v>
      </c>
      <c r="AF346" s="1034" t="s">
        <v>35</v>
      </c>
      <c r="AG346" s="773" t="s">
        <v>35</v>
      </c>
      <c r="AH346" s="773" t="s">
        <v>35</v>
      </c>
      <c r="AI346" s="884" t="s">
        <v>35</v>
      </c>
      <c r="AJ346" s="906" t="s">
        <v>35</v>
      </c>
      <c r="AK346" s="906" t="s">
        <v>35</v>
      </c>
    </row>
    <row r="347" spans="1:37" ht="13.5" customHeight="1" x14ac:dyDescent="0.15">
      <c r="A347" s="1805"/>
      <c r="B347" s="899">
        <v>44592</v>
      </c>
      <c r="C347" s="911" t="str">
        <f t="shared" si="52"/>
        <v>(月)</v>
      </c>
      <c r="D347" s="898" t="s">
        <v>566</v>
      </c>
      <c r="E347" s="898" t="s">
        <v>581</v>
      </c>
      <c r="F347" s="887">
        <v>5</v>
      </c>
      <c r="G347" s="1481">
        <v>0</v>
      </c>
      <c r="H347" s="887">
        <v>3</v>
      </c>
      <c r="I347" s="887">
        <v>8</v>
      </c>
      <c r="J347" s="927">
        <v>0.2986111111111111</v>
      </c>
      <c r="K347" s="887">
        <v>17.399999999999999</v>
      </c>
      <c r="L347" s="929">
        <v>17.5</v>
      </c>
      <c r="M347" s="1035">
        <v>9.4</v>
      </c>
      <c r="N347" s="928" t="s">
        <v>35</v>
      </c>
      <c r="O347" s="887">
        <v>29.7</v>
      </c>
      <c r="P347" s="929">
        <v>90</v>
      </c>
      <c r="Q347" s="887">
        <v>33.700000000000003</v>
      </c>
      <c r="R347" s="887">
        <v>16.100000000000001</v>
      </c>
      <c r="S347" s="929">
        <v>132</v>
      </c>
      <c r="T347" s="929">
        <v>78</v>
      </c>
      <c r="U347" s="929">
        <v>54</v>
      </c>
      <c r="V347" s="786" t="s">
        <v>35</v>
      </c>
      <c r="W347" s="1178" t="s">
        <v>35</v>
      </c>
      <c r="X347" s="930" t="s">
        <v>35</v>
      </c>
      <c r="Y347" s="930" t="s">
        <v>35</v>
      </c>
      <c r="Z347" s="782" t="s">
        <v>35</v>
      </c>
      <c r="AA347" s="930" t="s">
        <v>35</v>
      </c>
      <c r="AB347" s="930" t="s">
        <v>35</v>
      </c>
      <c r="AC347" s="861" t="s">
        <v>35</v>
      </c>
      <c r="AD347" s="831" t="s">
        <v>35</v>
      </c>
      <c r="AE347" s="780" t="s">
        <v>35</v>
      </c>
      <c r="AF347" s="1035" t="s">
        <v>35</v>
      </c>
      <c r="AG347" s="784" t="s">
        <v>35</v>
      </c>
      <c r="AH347" s="784" t="s">
        <v>35</v>
      </c>
      <c r="AI347" s="887" t="s">
        <v>35</v>
      </c>
      <c r="AJ347" s="907" t="s">
        <v>35</v>
      </c>
      <c r="AK347" s="907" t="s">
        <v>35</v>
      </c>
    </row>
    <row r="348" spans="1:37" ht="13.5" customHeight="1" x14ac:dyDescent="0.15">
      <c r="A348" s="1805"/>
      <c r="B348" s="1783" t="s">
        <v>388</v>
      </c>
      <c r="C348" s="1783"/>
      <c r="D348" s="862"/>
      <c r="E348" s="863"/>
      <c r="F348" s="864">
        <f>MAX(F317:F347)</f>
        <v>5</v>
      </c>
      <c r="G348" s="1478">
        <f>MAX(G317:G347)</f>
        <v>9.6</v>
      </c>
      <c r="H348" s="864">
        <f>MAX(H317:H347)</f>
        <v>6</v>
      </c>
      <c r="I348" s="864">
        <f>MAX(I317:I347)</f>
        <v>11.5</v>
      </c>
      <c r="J348" s="866"/>
      <c r="K348" s="864">
        <f>MAX(K317:K347)</f>
        <v>23.7</v>
      </c>
      <c r="L348" s="867">
        <f t="shared" ref="L348:M348" si="53">MAX(L317:L347)</f>
        <v>23.6</v>
      </c>
      <c r="M348" s="865">
        <f t="shared" si="53"/>
        <v>9.59</v>
      </c>
      <c r="N348" s="872"/>
      <c r="O348" s="864">
        <f t="shared" ref="O348:AK348" si="54">MAX(O317:O347)</f>
        <v>33.799999999999997</v>
      </c>
      <c r="P348" s="932">
        <f t="shared" si="54"/>
        <v>96</v>
      </c>
      <c r="Q348" s="864">
        <f t="shared" si="54"/>
        <v>36.9</v>
      </c>
      <c r="R348" s="864">
        <f t="shared" si="54"/>
        <v>19.3</v>
      </c>
      <c r="S348" s="932">
        <f t="shared" si="54"/>
        <v>133</v>
      </c>
      <c r="T348" s="932">
        <f t="shared" si="54"/>
        <v>88</v>
      </c>
      <c r="U348" s="932">
        <f t="shared" si="54"/>
        <v>54</v>
      </c>
      <c r="V348" s="903">
        <f t="shared" si="54"/>
        <v>0.51</v>
      </c>
      <c r="W348" s="1179">
        <f t="shared" si="54"/>
        <v>0</v>
      </c>
      <c r="X348" s="932">
        <f t="shared" si="54"/>
        <v>260</v>
      </c>
      <c r="Y348" s="932">
        <f t="shared" si="54"/>
        <v>235</v>
      </c>
      <c r="Z348" s="1115">
        <f t="shared" si="54"/>
        <v>27</v>
      </c>
      <c r="AA348" s="864">
        <f t="shared" si="54"/>
        <v>1.36</v>
      </c>
      <c r="AB348" s="931">
        <f t="shared" si="54"/>
        <v>0.97</v>
      </c>
      <c r="AC348" s="864">
        <f t="shared" si="54"/>
        <v>9</v>
      </c>
      <c r="AD348" s="871">
        <f t="shared" si="54"/>
        <v>0</v>
      </c>
      <c r="AE348" s="1122">
        <f t="shared" si="54"/>
        <v>29</v>
      </c>
      <c r="AF348" s="865">
        <f t="shared" si="54"/>
        <v>22</v>
      </c>
      <c r="AG348" s="864">
        <f t="shared" si="54"/>
        <v>9.1</v>
      </c>
      <c r="AH348" s="864">
        <f t="shared" si="54"/>
        <v>7.9</v>
      </c>
      <c r="AI348" s="864">
        <f t="shared" si="54"/>
        <v>16</v>
      </c>
      <c r="AJ348" s="873">
        <f t="shared" si="54"/>
        <v>4.4000000000000004</v>
      </c>
      <c r="AK348" s="873">
        <f t="shared" si="54"/>
        <v>0.11</v>
      </c>
    </row>
    <row r="349" spans="1:37" ht="13.5" customHeight="1" x14ac:dyDescent="0.15">
      <c r="A349" s="1805"/>
      <c r="B349" s="1783" t="s">
        <v>389</v>
      </c>
      <c r="C349" s="1783"/>
      <c r="D349" s="862"/>
      <c r="E349" s="863"/>
      <c r="F349" s="878"/>
      <c r="G349" s="1483"/>
      <c r="H349" s="864">
        <f>MIN(H317:H347)</f>
        <v>-6</v>
      </c>
      <c r="I349" s="864">
        <f>MIN(I317:I347)</f>
        <v>3</v>
      </c>
      <c r="J349" s="866"/>
      <c r="K349" s="864">
        <f>MIN(K317:K347)</f>
        <v>13.7</v>
      </c>
      <c r="L349" s="867">
        <f t="shared" ref="L349:M349" si="55">MIN(L317:L347)</f>
        <v>11</v>
      </c>
      <c r="M349" s="865">
        <f t="shared" si="55"/>
        <v>8.48</v>
      </c>
      <c r="N349" s="872"/>
      <c r="O349" s="864">
        <f t="shared" ref="O349:AK349" si="56">MIN(O317:O347)</f>
        <v>27.8</v>
      </c>
      <c r="P349" s="932">
        <f t="shared" si="56"/>
        <v>82</v>
      </c>
      <c r="Q349" s="864">
        <f t="shared" si="56"/>
        <v>27.7</v>
      </c>
      <c r="R349" s="864">
        <f t="shared" si="56"/>
        <v>11.5</v>
      </c>
      <c r="S349" s="932">
        <f t="shared" si="56"/>
        <v>122</v>
      </c>
      <c r="T349" s="932">
        <f t="shared" si="56"/>
        <v>74</v>
      </c>
      <c r="U349" s="932">
        <f t="shared" si="56"/>
        <v>40</v>
      </c>
      <c r="V349" s="903">
        <f t="shared" si="56"/>
        <v>0.51</v>
      </c>
      <c r="W349" s="1179">
        <f t="shared" si="56"/>
        <v>0</v>
      </c>
      <c r="X349" s="932">
        <f t="shared" si="56"/>
        <v>260</v>
      </c>
      <c r="Y349" s="932">
        <f t="shared" si="56"/>
        <v>235</v>
      </c>
      <c r="Z349" s="1115">
        <f t="shared" si="56"/>
        <v>27</v>
      </c>
      <c r="AA349" s="864">
        <f t="shared" si="56"/>
        <v>1.36</v>
      </c>
      <c r="AB349" s="931">
        <f t="shared" si="56"/>
        <v>0.97</v>
      </c>
      <c r="AC349" s="864">
        <f t="shared" si="56"/>
        <v>9</v>
      </c>
      <c r="AD349" s="871">
        <f t="shared" si="56"/>
        <v>0</v>
      </c>
      <c r="AE349" s="1122">
        <f t="shared" si="56"/>
        <v>29</v>
      </c>
      <c r="AF349" s="865">
        <f t="shared" si="56"/>
        <v>22</v>
      </c>
      <c r="AG349" s="864">
        <f t="shared" si="56"/>
        <v>9.1</v>
      </c>
      <c r="AH349" s="864">
        <f t="shared" si="56"/>
        <v>7.9</v>
      </c>
      <c r="AI349" s="864">
        <f t="shared" si="56"/>
        <v>16</v>
      </c>
      <c r="AJ349" s="873">
        <f t="shared" si="56"/>
        <v>4.4000000000000004</v>
      </c>
      <c r="AK349" s="873">
        <f t="shared" si="56"/>
        <v>0.11</v>
      </c>
    </row>
    <row r="350" spans="1:37" ht="13.5" customHeight="1" x14ac:dyDescent="0.15">
      <c r="A350" s="1805"/>
      <c r="B350" s="1783" t="s">
        <v>390</v>
      </c>
      <c r="C350" s="1783"/>
      <c r="D350" s="862"/>
      <c r="E350" s="863"/>
      <c r="F350" s="866"/>
      <c r="G350" s="1483"/>
      <c r="H350" s="864">
        <f>IF(COUNT(H317:H347)=0,0,AVERAGE(H317:H347))</f>
        <v>0.22580645161290322</v>
      </c>
      <c r="I350" s="864">
        <f>IF(COUNT(I317:I347)=0,0,AVERAGE(I317:I347))</f>
        <v>6.080645161290323</v>
      </c>
      <c r="J350" s="866"/>
      <c r="K350" s="864">
        <f>IF(COUNT(K317:K347)=0,0,AVERAGE(K317:K347))</f>
        <v>18.770967741935486</v>
      </c>
      <c r="L350" s="867">
        <f t="shared" ref="L350:M350" si="57">IF(COUNT(L317:L347)=0,0,AVERAGE(L317:L347))</f>
        <v>18.309677419354834</v>
      </c>
      <c r="M350" s="865">
        <f t="shared" si="57"/>
        <v>9.2880645161290349</v>
      </c>
      <c r="N350" s="866"/>
      <c r="O350" s="864">
        <f t="shared" ref="O350:U350" si="58">IF(COUNT(O317:O347)=0,0,AVERAGE(O317:O347))</f>
        <v>31.003225806451606</v>
      </c>
      <c r="P350" s="932">
        <f t="shared" si="58"/>
        <v>90</v>
      </c>
      <c r="Q350" s="864">
        <f t="shared" si="58"/>
        <v>31.767741935483873</v>
      </c>
      <c r="R350" s="864">
        <f t="shared" si="58"/>
        <v>15.535483870967742</v>
      </c>
      <c r="S350" s="932">
        <f t="shared" si="58"/>
        <v>127.51612903225806</v>
      </c>
      <c r="T350" s="932">
        <f t="shared" si="58"/>
        <v>79.612903225806448</v>
      </c>
      <c r="U350" s="932">
        <f t="shared" si="58"/>
        <v>47.903225806451616</v>
      </c>
      <c r="V350" s="1113"/>
      <c r="W350" s="1180"/>
      <c r="X350" s="932">
        <f t="shared" ref="X350:AJ350" si="59">IF(COUNT(X317:X347)=0,0,AVERAGE(X317:X347))</f>
        <v>260</v>
      </c>
      <c r="Y350" s="932">
        <f t="shared" si="59"/>
        <v>235</v>
      </c>
      <c r="Z350" s="1115">
        <f t="shared" si="59"/>
        <v>27</v>
      </c>
      <c r="AA350" s="864">
        <f t="shared" si="59"/>
        <v>1.36</v>
      </c>
      <c r="AB350" s="931">
        <f t="shared" si="59"/>
        <v>0.97</v>
      </c>
      <c r="AC350" s="864">
        <f t="shared" si="59"/>
        <v>9</v>
      </c>
      <c r="AD350" s="871">
        <f t="shared" si="59"/>
        <v>0</v>
      </c>
      <c r="AE350" s="1122">
        <f t="shared" si="59"/>
        <v>29</v>
      </c>
      <c r="AF350" s="865">
        <f t="shared" si="59"/>
        <v>22</v>
      </c>
      <c r="AG350" s="864">
        <f t="shared" si="59"/>
        <v>9.1</v>
      </c>
      <c r="AH350" s="864">
        <f t="shared" si="59"/>
        <v>7.9</v>
      </c>
      <c r="AI350" s="864">
        <f t="shared" si="59"/>
        <v>16</v>
      </c>
      <c r="AJ350" s="873">
        <f t="shared" si="59"/>
        <v>4.4000000000000004</v>
      </c>
      <c r="AK350" s="875"/>
    </row>
    <row r="351" spans="1:37" ht="13.5" customHeight="1" x14ac:dyDescent="0.15">
      <c r="A351" s="1805"/>
      <c r="B351" s="1784" t="s">
        <v>391</v>
      </c>
      <c r="C351" s="1784"/>
      <c r="D351" s="876"/>
      <c r="E351" s="876"/>
      <c r="F351" s="877"/>
      <c r="G351" s="1478">
        <f>SUM(G317:G347)</f>
        <v>13.2</v>
      </c>
      <c r="H351" s="878"/>
      <c r="I351" s="878"/>
      <c r="J351" s="878"/>
      <c r="K351" s="878"/>
      <c r="L351" s="1112"/>
      <c r="M351" s="866"/>
      <c r="N351" s="878"/>
      <c r="O351" s="878"/>
      <c r="P351" s="878"/>
      <c r="Q351" s="878"/>
      <c r="R351" s="878"/>
      <c r="S351" s="878"/>
      <c r="T351" s="878"/>
      <c r="U351" s="878"/>
      <c r="V351" s="1113"/>
      <c r="W351" s="1180"/>
      <c r="X351" s="878"/>
      <c r="Y351" s="878"/>
      <c r="Z351" s="1116"/>
      <c r="AA351" s="878"/>
      <c r="AB351" s="878"/>
      <c r="AC351" s="879"/>
      <c r="AD351" s="880"/>
      <c r="AE351" s="1123"/>
      <c r="AF351" s="866"/>
      <c r="AG351" s="878"/>
      <c r="AH351" s="878"/>
      <c r="AI351" s="878"/>
      <c r="AJ351" s="875"/>
      <c r="AK351" s="875"/>
    </row>
    <row r="352" spans="1:37" ht="13.5" customHeight="1" x14ac:dyDescent="0.15">
      <c r="A352" s="1782" t="s">
        <v>517</v>
      </c>
      <c r="B352" s="899">
        <v>44593</v>
      </c>
      <c r="C352" s="900" t="str">
        <f>IF(B352="","",IF(WEEKDAY(B352)=1,"(日)",IF(WEEKDAY(B352)=2,"(月)",IF(WEEKDAY(B352)=3,"(火)",IF(WEEKDAY(B352)=4,"(水)",IF(WEEKDAY(B352)=5,"(木)",IF(WEEKDAY(B352)=6,"(金)","(土)")))))))</f>
        <v>(火)</v>
      </c>
      <c r="D352" s="892" t="s">
        <v>566</v>
      </c>
      <c r="E352" s="892" t="s">
        <v>603</v>
      </c>
      <c r="F352" s="759">
        <v>1</v>
      </c>
      <c r="G352" s="1479">
        <v>0</v>
      </c>
      <c r="H352" s="760">
        <v>-5</v>
      </c>
      <c r="I352" s="760">
        <v>5.5</v>
      </c>
      <c r="J352" s="850">
        <v>0.30555555555555552</v>
      </c>
      <c r="K352" s="759">
        <v>17.8</v>
      </c>
      <c r="L352" s="920">
        <v>18.7</v>
      </c>
      <c r="M352" s="1033">
        <v>9.0399999999999991</v>
      </c>
      <c r="N352" s="767" t="s">
        <v>35</v>
      </c>
      <c r="O352" s="764">
        <v>30.8</v>
      </c>
      <c r="P352" s="765">
        <v>82</v>
      </c>
      <c r="Q352" s="760">
        <v>31.2</v>
      </c>
      <c r="R352" s="765">
        <v>14.2</v>
      </c>
      <c r="S352" s="765">
        <v>122</v>
      </c>
      <c r="T352" s="765">
        <v>74</v>
      </c>
      <c r="U352" s="765">
        <v>48</v>
      </c>
      <c r="V352" s="766" t="s">
        <v>35</v>
      </c>
      <c r="W352" s="1181" t="s">
        <v>35</v>
      </c>
      <c r="X352" s="762" t="s">
        <v>35</v>
      </c>
      <c r="Y352" s="762" t="s">
        <v>35</v>
      </c>
      <c r="Z352" s="762" t="s">
        <v>35</v>
      </c>
      <c r="AA352" s="759" t="s">
        <v>35</v>
      </c>
      <c r="AB352" s="759" t="s">
        <v>35</v>
      </c>
      <c r="AC352" s="760" t="s">
        <v>35</v>
      </c>
      <c r="AD352" s="829" t="s">
        <v>35</v>
      </c>
      <c r="AE352" s="760" t="s">
        <v>35</v>
      </c>
      <c r="AF352" s="1033" t="s">
        <v>35</v>
      </c>
      <c r="AG352" s="759" t="s">
        <v>35</v>
      </c>
      <c r="AH352" s="759" t="s">
        <v>35</v>
      </c>
      <c r="AI352" s="883" t="s">
        <v>35</v>
      </c>
      <c r="AJ352" s="922" t="s">
        <v>35</v>
      </c>
      <c r="AK352" s="922" t="s">
        <v>35</v>
      </c>
    </row>
    <row r="353" spans="1:37" ht="13.5" customHeight="1" x14ac:dyDescent="0.15">
      <c r="A353" s="1782"/>
      <c r="B353" s="899">
        <v>44594</v>
      </c>
      <c r="C353" s="177" t="str">
        <f t="shared" ref="C353:C379" si="60">IF(B353="","",IF(WEEKDAY(B353)=1,"(日)",IF(WEEKDAY(B353)=2,"(月)",IF(WEEKDAY(B353)=3,"(火)",IF(WEEKDAY(B353)=4,"(水)",IF(WEEKDAY(B353)=5,"(木)",IF(WEEKDAY(B353)=6,"(金)","(土)")))))))</f>
        <v>(水)</v>
      </c>
      <c r="D353" s="894" t="s">
        <v>566</v>
      </c>
      <c r="E353" s="894" t="s">
        <v>592</v>
      </c>
      <c r="F353" s="768">
        <v>2</v>
      </c>
      <c r="G353" s="1480">
        <v>0</v>
      </c>
      <c r="H353" s="769">
        <v>2</v>
      </c>
      <c r="I353" s="769">
        <v>7</v>
      </c>
      <c r="J353" s="854">
        <v>0.30555555555555552</v>
      </c>
      <c r="K353" s="768">
        <v>19.2</v>
      </c>
      <c r="L353" s="925">
        <v>20.2</v>
      </c>
      <c r="M353" s="1034">
        <v>9.25</v>
      </c>
      <c r="N353" s="776" t="s">
        <v>35</v>
      </c>
      <c r="O353" s="773">
        <v>32.700000000000003</v>
      </c>
      <c r="P353" s="774">
        <v>96</v>
      </c>
      <c r="Q353" s="769">
        <v>32</v>
      </c>
      <c r="R353" s="774">
        <v>16.100000000000001</v>
      </c>
      <c r="S353" s="774">
        <v>126</v>
      </c>
      <c r="T353" s="774">
        <v>76</v>
      </c>
      <c r="U353" s="774">
        <v>50</v>
      </c>
      <c r="V353" s="775" t="s">
        <v>35</v>
      </c>
      <c r="W353" s="1177" t="s">
        <v>35</v>
      </c>
      <c r="X353" s="771" t="s">
        <v>35</v>
      </c>
      <c r="Y353" s="771" t="s">
        <v>35</v>
      </c>
      <c r="Z353" s="771" t="s">
        <v>35</v>
      </c>
      <c r="AA353" s="768" t="s">
        <v>35</v>
      </c>
      <c r="AB353" s="768" t="s">
        <v>35</v>
      </c>
      <c r="AC353" s="769" t="s">
        <v>35</v>
      </c>
      <c r="AD353" s="830" t="s">
        <v>35</v>
      </c>
      <c r="AE353" s="769" t="s">
        <v>35</v>
      </c>
      <c r="AF353" s="1034" t="s">
        <v>35</v>
      </c>
      <c r="AG353" s="768" t="s">
        <v>35</v>
      </c>
      <c r="AH353" s="768" t="s">
        <v>35</v>
      </c>
      <c r="AI353" s="884" t="s">
        <v>35</v>
      </c>
      <c r="AJ353" s="906" t="s">
        <v>35</v>
      </c>
      <c r="AK353" s="906" t="s">
        <v>35</v>
      </c>
    </row>
    <row r="354" spans="1:37" ht="13.5" customHeight="1" x14ac:dyDescent="0.15">
      <c r="A354" s="1782"/>
      <c r="B354" s="899">
        <v>44595</v>
      </c>
      <c r="C354" s="177" t="str">
        <f t="shared" si="60"/>
        <v>(木)</v>
      </c>
      <c r="D354" s="894" t="s">
        <v>566</v>
      </c>
      <c r="E354" s="894" t="s">
        <v>581</v>
      </c>
      <c r="F354" s="768">
        <v>0</v>
      </c>
      <c r="G354" s="1480">
        <v>0</v>
      </c>
      <c r="H354" s="769">
        <v>-4</v>
      </c>
      <c r="I354" s="769">
        <v>6.5</v>
      </c>
      <c r="J354" s="854">
        <v>0.30555555555555552</v>
      </c>
      <c r="K354" s="768">
        <v>23</v>
      </c>
      <c r="L354" s="925">
        <v>19</v>
      </c>
      <c r="M354" s="1034">
        <v>9.6999999999999993</v>
      </c>
      <c r="N354" s="776" t="s">
        <v>35</v>
      </c>
      <c r="O354" s="773">
        <v>28.8</v>
      </c>
      <c r="P354" s="774">
        <v>89</v>
      </c>
      <c r="Q354" s="769">
        <v>34.1</v>
      </c>
      <c r="R354" s="774">
        <v>18</v>
      </c>
      <c r="S354" s="774">
        <v>122</v>
      </c>
      <c r="T354" s="774">
        <v>72</v>
      </c>
      <c r="U354" s="774">
        <v>50</v>
      </c>
      <c r="V354" s="775" t="s">
        <v>35</v>
      </c>
      <c r="W354" s="1177" t="s">
        <v>35</v>
      </c>
      <c r="X354" s="771" t="s">
        <v>35</v>
      </c>
      <c r="Y354" s="771" t="s">
        <v>35</v>
      </c>
      <c r="Z354" s="771" t="s">
        <v>35</v>
      </c>
      <c r="AA354" s="768" t="s">
        <v>35</v>
      </c>
      <c r="AB354" s="768" t="s">
        <v>35</v>
      </c>
      <c r="AC354" s="769" t="s">
        <v>35</v>
      </c>
      <c r="AD354" s="830" t="s">
        <v>35</v>
      </c>
      <c r="AE354" s="769" t="s">
        <v>35</v>
      </c>
      <c r="AF354" s="1034" t="s">
        <v>35</v>
      </c>
      <c r="AG354" s="768" t="s">
        <v>35</v>
      </c>
      <c r="AH354" s="768" t="s">
        <v>35</v>
      </c>
      <c r="AI354" s="884" t="s">
        <v>35</v>
      </c>
      <c r="AJ354" s="906" t="s">
        <v>35</v>
      </c>
      <c r="AK354" s="906" t="s">
        <v>35</v>
      </c>
    </row>
    <row r="355" spans="1:37" ht="13.5" customHeight="1" x14ac:dyDescent="0.15">
      <c r="A355" s="1782"/>
      <c r="B355" s="899">
        <v>44596</v>
      </c>
      <c r="C355" s="177" t="str">
        <f t="shared" si="60"/>
        <v>(金)</v>
      </c>
      <c r="D355" s="894" t="s">
        <v>522</v>
      </c>
      <c r="E355" s="894" t="s">
        <v>592</v>
      </c>
      <c r="F355" s="768">
        <v>0</v>
      </c>
      <c r="G355" s="1480">
        <v>0</v>
      </c>
      <c r="H355" s="769">
        <v>0</v>
      </c>
      <c r="I355" s="769">
        <v>6.5</v>
      </c>
      <c r="J355" s="854">
        <v>0.3125</v>
      </c>
      <c r="K355" s="768">
        <v>23</v>
      </c>
      <c r="L355" s="925">
        <v>20.2</v>
      </c>
      <c r="M355" s="1034">
        <v>9.67</v>
      </c>
      <c r="N355" s="776" t="s">
        <v>35</v>
      </c>
      <c r="O355" s="773">
        <v>31.7</v>
      </c>
      <c r="P355" s="774">
        <v>86</v>
      </c>
      <c r="Q355" s="769">
        <v>31.2</v>
      </c>
      <c r="R355" s="774">
        <v>18.600000000000001</v>
      </c>
      <c r="S355" s="774">
        <v>118</v>
      </c>
      <c r="T355" s="774">
        <v>68</v>
      </c>
      <c r="U355" s="774">
        <v>50</v>
      </c>
      <c r="V355" s="775" t="s">
        <v>35</v>
      </c>
      <c r="W355" s="1177" t="s">
        <v>35</v>
      </c>
      <c r="X355" s="771" t="s">
        <v>35</v>
      </c>
      <c r="Y355" s="771" t="s">
        <v>35</v>
      </c>
      <c r="Z355" s="771" t="s">
        <v>35</v>
      </c>
      <c r="AA355" s="768" t="s">
        <v>35</v>
      </c>
      <c r="AB355" s="768" t="s">
        <v>35</v>
      </c>
      <c r="AC355" s="769" t="s">
        <v>35</v>
      </c>
      <c r="AD355" s="830" t="s">
        <v>35</v>
      </c>
      <c r="AE355" s="769" t="s">
        <v>35</v>
      </c>
      <c r="AF355" s="1034" t="s">
        <v>35</v>
      </c>
      <c r="AG355" s="768" t="s">
        <v>35</v>
      </c>
      <c r="AH355" s="768" t="s">
        <v>35</v>
      </c>
      <c r="AI355" s="884" t="s">
        <v>35</v>
      </c>
      <c r="AJ355" s="906" t="s">
        <v>35</v>
      </c>
      <c r="AK355" s="906" t="s">
        <v>35</v>
      </c>
    </row>
    <row r="356" spans="1:37" ht="13.5" customHeight="1" x14ac:dyDescent="0.15">
      <c r="A356" s="1782"/>
      <c r="B356" s="899">
        <v>44597</v>
      </c>
      <c r="C356" s="177" t="str">
        <f t="shared" si="60"/>
        <v>(土)</v>
      </c>
      <c r="D356" s="894" t="s">
        <v>566</v>
      </c>
      <c r="E356" s="894" t="s">
        <v>584</v>
      </c>
      <c r="F356" s="768">
        <v>4</v>
      </c>
      <c r="G356" s="1480">
        <v>0</v>
      </c>
      <c r="H356" s="769">
        <v>1</v>
      </c>
      <c r="I356" s="769">
        <v>6.5</v>
      </c>
      <c r="J356" s="854">
        <v>0.30555555555555552</v>
      </c>
      <c r="K356" s="768">
        <v>24.3</v>
      </c>
      <c r="L356" s="925">
        <v>22.3</v>
      </c>
      <c r="M356" s="1034">
        <v>9.39</v>
      </c>
      <c r="N356" s="776" t="s">
        <v>35</v>
      </c>
      <c r="O356" s="773">
        <v>31.3</v>
      </c>
      <c r="P356" s="774">
        <v>82</v>
      </c>
      <c r="Q356" s="769">
        <v>30.5</v>
      </c>
      <c r="R356" s="774">
        <v>18.3</v>
      </c>
      <c r="S356" s="774">
        <v>122</v>
      </c>
      <c r="T356" s="774">
        <v>70</v>
      </c>
      <c r="U356" s="774">
        <v>52</v>
      </c>
      <c r="V356" s="775" t="s">
        <v>35</v>
      </c>
      <c r="W356" s="1177" t="s">
        <v>35</v>
      </c>
      <c r="X356" s="771" t="s">
        <v>35</v>
      </c>
      <c r="Y356" s="771" t="s">
        <v>35</v>
      </c>
      <c r="Z356" s="771" t="s">
        <v>35</v>
      </c>
      <c r="AA356" s="768" t="s">
        <v>35</v>
      </c>
      <c r="AB356" s="768" t="s">
        <v>35</v>
      </c>
      <c r="AC356" s="769" t="s">
        <v>35</v>
      </c>
      <c r="AD356" s="830" t="s">
        <v>35</v>
      </c>
      <c r="AE356" s="769" t="s">
        <v>35</v>
      </c>
      <c r="AF356" s="1034" t="s">
        <v>35</v>
      </c>
      <c r="AG356" s="768" t="s">
        <v>35</v>
      </c>
      <c r="AH356" s="768" t="s">
        <v>35</v>
      </c>
      <c r="AI356" s="884" t="s">
        <v>35</v>
      </c>
      <c r="AJ356" s="906" t="s">
        <v>35</v>
      </c>
      <c r="AK356" s="906" t="s">
        <v>35</v>
      </c>
    </row>
    <row r="357" spans="1:37" ht="13.5" customHeight="1" x14ac:dyDescent="0.15">
      <c r="A357" s="1782"/>
      <c r="B357" s="899">
        <v>44598</v>
      </c>
      <c r="C357" s="177" t="str">
        <f t="shared" si="60"/>
        <v>(日)</v>
      </c>
      <c r="D357" s="894" t="s">
        <v>566</v>
      </c>
      <c r="E357" s="894" t="s">
        <v>584</v>
      </c>
      <c r="F357" s="768">
        <v>0</v>
      </c>
      <c r="G357" s="1480">
        <v>0</v>
      </c>
      <c r="H357" s="769">
        <v>-5</v>
      </c>
      <c r="I357" s="769">
        <v>6.5</v>
      </c>
      <c r="J357" s="854">
        <v>0.28472222222222221</v>
      </c>
      <c r="K357" s="768">
        <v>23</v>
      </c>
      <c r="L357" s="925">
        <v>19</v>
      </c>
      <c r="M357" s="1034">
        <v>9.6999999999999993</v>
      </c>
      <c r="N357" s="776" t="s">
        <v>35</v>
      </c>
      <c r="O357" s="773">
        <v>30</v>
      </c>
      <c r="P357" s="774">
        <v>85</v>
      </c>
      <c r="Q357" s="769">
        <v>35.5</v>
      </c>
      <c r="R357" s="774">
        <v>22.1</v>
      </c>
      <c r="S357" s="774">
        <v>122</v>
      </c>
      <c r="T357" s="774">
        <v>68</v>
      </c>
      <c r="U357" s="774">
        <v>54</v>
      </c>
      <c r="V357" s="775" t="s">
        <v>35</v>
      </c>
      <c r="W357" s="1177" t="s">
        <v>35</v>
      </c>
      <c r="X357" s="771" t="s">
        <v>35</v>
      </c>
      <c r="Y357" s="771" t="s">
        <v>35</v>
      </c>
      <c r="Z357" s="771" t="s">
        <v>35</v>
      </c>
      <c r="AA357" s="768" t="s">
        <v>35</v>
      </c>
      <c r="AB357" s="768" t="s">
        <v>35</v>
      </c>
      <c r="AC357" s="769" t="s">
        <v>35</v>
      </c>
      <c r="AD357" s="830" t="s">
        <v>35</v>
      </c>
      <c r="AE357" s="769" t="s">
        <v>35</v>
      </c>
      <c r="AF357" s="1034" t="s">
        <v>35</v>
      </c>
      <c r="AG357" s="768" t="s">
        <v>35</v>
      </c>
      <c r="AH357" s="768" t="s">
        <v>35</v>
      </c>
      <c r="AI357" s="884" t="s">
        <v>35</v>
      </c>
      <c r="AJ357" s="906" t="s">
        <v>35</v>
      </c>
      <c r="AK357" s="906" t="s">
        <v>35</v>
      </c>
    </row>
    <row r="358" spans="1:37" ht="13.5" customHeight="1" x14ac:dyDescent="0.15">
      <c r="A358" s="1782"/>
      <c r="B358" s="899">
        <v>44599</v>
      </c>
      <c r="C358" s="177" t="str">
        <f t="shared" si="60"/>
        <v>(月)</v>
      </c>
      <c r="D358" s="894" t="s">
        <v>566</v>
      </c>
      <c r="E358" s="894" t="s">
        <v>593</v>
      </c>
      <c r="F358" s="768">
        <v>2</v>
      </c>
      <c r="G358" s="1480">
        <v>0</v>
      </c>
      <c r="H358" s="769">
        <v>-1</v>
      </c>
      <c r="I358" s="769">
        <v>4</v>
      </c>
      <c r="J358" s="854">
        <v>0.29166666666666669</v>
      </c>
      <c r="K358" s="768">
        <v>18.5</v>
      </c>
      <c r="L358" s="925">
        <v>15.3</v>
      </c>
      <c r="M358" s="1034">
        <v>9.2799999999999994</v>
      </c>
      <c r="N358" s="776" t="s">
        <v>35</v>
      </c>
      <c r="O358" s="773">
        <v>32</v>
      </c>
      <c r="P358" s="774">
        <v>88</v>
      </c>
      <c r="Q358" s="769">
        <v>34.799999999999997</v>
      </c>
      <c r="R358" s="774">
        <v>16.8</v>
      </c>
      <c r="S358" s="774">
        <v>121</v>
      </c>
      <c r="T358" s="774">
        <v>78</v>
      </c>
      <c r="U358" s="774">
        <v>43</v>
      </c>
      <c r="V358" s="775" t="s">
        <v>35</v>
      </c>
      <c r="W358" s="1177" t="s">
        <v>35</v>
      </c>
      <c r="X358" s="771" t="s">
        <v>35</v>
      </c>
      <c r="Y358" s="771" t="s">
        <v>35</v>
      </c>
      <c r="Z358" s="771" t="s">
        <v>35</v>
      </c>
      <c r="AA358" s="768" t="s">
        <v>35</v>
      </c>
      <c r="AB358" s="768" t="s">
        <v>35</v>
      </c>
      <c r="AC358" s="769" t="s">
        <v>35</v>
      </c>
      <c r="AD358" s="830" t="s">
        <v>35</v>
      </c>
      <c r="AE358" s="769" t="s">
        <v>35</v>
      </c>
      <c r="AF358" s="1034" t="s">
        <v>35</v>
      </c>
      <c r="AG358" s="768" t="s">
        <v>35</v>
      </c>
      <c r="AH358" s="768" t="s">
        <v>35</v>
      </c>
      <c r="AI358" s="884" t="s">
        <v>35</v>
      </c>
      <c r="AJ358" s="906" t="s">
        <v>35</v>
      </c>
      <c r="AK358" s="906" t="s">
        <v>35</v>
      </c>
    </row>
    <row r="359" spans="1:37" ht="13.5" customHeight="1" x14ac:dyDescent="0.15">
      <c r="A359" s="1782"/>
      <c r="B359" s="899">
        <v>44600</v>
      </c>
      <c r="C359" s="177" t="str">
        <f>IF(B359="","",IF(WEEKDAY(B359)=1,"(日)",IF(WEEKDAY(B359)=2,"(月)",IF(WEEKDAY(B359)=3,"(火)",IF(WEEKDAY(B359)=4,"(水)",IF(WEEKDAY(B359)=5,"(木)",IF(WEEKDAY(B359)=6,"(金)","(土)")))))))</f>
        <v>(火)</v>
      </c>
      <c r="D359" s="894" t="s">
        <v>596</v>
      </c>
      <c r="E359" s="894" t="s">
        <v>581</v>
      </c>
      <c r="F359" s="768">
        <v>1</v>
      </c>
      <c r="G359" s="1480">
        <v>0</v>
      </c>
      <c r="H359" s="769">
        <v>1</v>
      </c>
      <c r="I359" s="769">
        <v>6</v>
      </c>
      <c r="J359" s="854">
        <v>0.30555555555555552</v>
      </c>
      <c r="K359" s="768">
        <v>22.7</v>
      </c>
      <c r="L359" s="925">
        <v>20.3</v>
      </c>
      <c r="M359" s="1034">
        <v>9.58</v>
      </c>
      <c r="N359" s="776" t="s">
        <v>35</v>
      </c>
      <c r="O359" s="773">
        <v>29.6</v>
      </c>
      <c r="P359" s="774">
        <v>86</v>
      </c>
      <c r="Q359" s="769">
        <v>38.299999999999997</v>
      </c>
      <c r="R359" s="774">
        <v>18.3</v>
      </c>
      <c r="S359" s="774">
        <v>118</v>
      </c>
      <c r="T359" s="774">
        <v>70</v>
      </c>
      <c r="U359" s="774">
        <v>48</v>
      </c>
      <c r="V359" s="775" t="s">
        <v>35</v>
      </c>
      <c r="W359" s="1177" t="s">
        <v>35</v>
      </c>
      <c r="X359" s="771" t="s">
        <v>35</v>
      </c>
      <c r="Y359" s="771" t="s">
        <v>35</v>
      </c>
      <c r="Z359" s="771" t="s">
        <v>35</v>
      </c>
      <c r="AA359" s="768" t="s">
        <v>35</v>
      </c>
      <c r="AB359" s="768" t="s">
        <v>35</v>
      </c>
      <c r="AC359" s="769" t="s">
        <v>35</v>
      </c>
      <c r="AD359" s="830" t="s">
        <v>35</v>
      </c>
      <c r="AE359" s="769" t="s">
        <v>35</v>
      </c>
      <c r="AF359" s="1034" t="s">
        <v>35</v>
      </c>
      <c r="AG359" s="768" t="s">
        <v>35</v>
      </c>
      <c r="AH359" s="768" t="s">
        <v>35</v>
      </c>
      <c r="AI359" s="884" t="s">
        <v>35</v>
      </c>
      <c r="AJ359" s="906" t="s">
        <v>35</v>
      </c>
      <c r="AK359" s="906" t="s">
        <v>35</v>
      </c>
    </row>
    <row r="360" spans="1:37" ht="13.5" customHeight="1" x14ac:dyDescent="0.15">
      <c r="A360" s="1782"/>
      <c r="B360" s="899">
        <v>44601</v>
      </c>
      <c r="C360" s="177" t="str">
        <f t="shared" si="60"/>
        <v>(水)</v>
      </c>
      <c r="D360" s="894" t="s">
        <v>566</v>
      </c>
      <c r="E360" s="894" t="s">
        <v>568</v>
      </c>
      <c r="F360" s="768">
        <v>2</v>
      </c>
      <c r="G360" s="1480">
        <v>0</v>
      </c>
      <c r="H360" s="769">
        <v>-3</v>
      </c>
      <c r="I360" s="769">
        <v>6</v>
      </c>
      <c r="J360" s="854">
        <v>0.30555555555555552</v>
      </c>
      <c r="K360" s="768">
        <v>16.5</v>
      </c>
      <c r="L360" s="925">
        <v>16.5</v>
      </c>
      <c r="M360" s="1034">
        <v>9.2100000000000009</v>
      </c>
      <c r="N360" s="776" t="s">
        <v>35</v>
      </c>
      <c r="O360" s="773">
        <v>31.4</v>
      </c>
      <c r="P360" s="774">
        <v>88</v>
      </c>
      <c r="Q360" s="769">
        <v>38</v>
      </c>
      <c r="R360" s="774">
        <v>16.100000000000001</v>
      </c>
      <c r="S360" s="774">
        <v>128</v>
      </c>
      <c r="T360" s="774">
        <v>76</v>
      </c>
      <c r="U360" s="774">
        <v>52</v>
      </c>
      <c r="V360" s="775" t="s">
        <v>35</v>
      </c>
      <c r="W360" s="1177" t="s">
        <v>35</v>
      </c>
      <c r="X360" s="771" t="s">
        <v>35</v>
      </c>
      <c r="Y360" s="771" t="s">
        <v>35</v>
      </c>
      <c r="Z360" s="771" t="s">
        <v>35</v>
      </c>
      <c r="AA360" s="768" t="s">
        <v>35</v>
      </c>
      <c r="AB360" s="768" t="s">
        <v>35</v>
      </c>
      <c r="AC360" s="769" t="s">
        <v>35</v>
      </c>
      <c r="AD360" s="830" t="s">
        <v>35</v>
      </c>
      <c r="AE360" s="769" t="s">
        <v>35</v>
      </c>
      <c r="AF360" s="1034" t="s">
        <v>35</v>
      </c>
      <c r="AG360" s="768" t="s">
        <v>35</v>
      </c>
      <c r="AH360" s="768" t="s">
        <v>35</v>
      </c>
      <c r="AI360" s="884" t="s">
        <v>35</v>
      </c>
      <c r="AJ360" s="906" t="s">
        <v>35</v>
      </c>
      <c r="AK360" s="906" t="s">
        <v>35</v>
      </c>
    </row>
    <row r="361" spans="1:37" ht="13.5" customHeight="1" x14ac:dyDescent="0.15">
      <c r="A361" s="1782"/>
      <c r="B361" s="899">
        <v>44602</v>
      </c>
      <c r="C361" s="177" t="str">
        <f t="shared" si="60"/>
        <v>(木)</v>
      </c>
      <c r="D361" s="894" t="s">
        <v>663</v>
      </c>
      <c r="E361" s="894" t="s">
        <v>570</v>
      </c>
      <c r="F361" s="768">
        <v>2</v>
      </c>
      <c r="G361" s="1480">
        <v>16.399999999999999</v>
      </c>
      <c r="H361" s="769">
        <v>4</v>
      </c>
      <c r="I361" s="769">
        <v>8</v>
      </c>
      <c r="J361" s="854">
        <v>0.3125</v>
      </c>
      <c r="K361" s="768">
        <v>15.9</v>
      </c>
      <c r="L361" s="925">
        <v>16.399999999999999</v>
      </c>
      <c r="M361" s="1034">
        <v>9.19</v>
      </c>
      <c r="N361" s="776" t="s">
        <v>35</v>
      </c>
      <c r="O361" s="773">
        <v>33</v>
      </c>
      <c r="P361" s="774">
        <v>90</v>
      </c>
      <c r="Q361" s="769">
        <v>32</v>
      </c>
      <c r="R361" s="774">
        <v>13.1</v>
      </c>
      <c r="S361" s="774">
        <v>122</v>
      </c>
      <c r="T361" s="774">
        <v>75</v>
      </c>
      <c r="U361" s="774">
        <v>47</v>
      </c>
      <c r="V361" s="775" t="s">
        <v>35</v>
      </c>
      <c r="W361" s="1177" t="s">
        <v>35</v>
      </c>
      <c r="X361" s="771" t="s">
        <v>35</v>
      </c>
      <c r="Y361" s="771" t="s">
        <v>35</v>
      </c>
      <c r="Z361" s="771" t="s">
        <v>35</v>
      </c>
      <c r="AA361" s="768" t="s">
        <v>35</v>
      </c>
      <c r="AB361" s="768" t="s">
        <v>35</v>
      </c>
      <c r="AC361" s="769" t="s">
        <v>35</v>
      </c>
      <c r="AD361" s="830" t="s">
        <v>35</v>
      </c>
      <c r="AE361" s="769" t="s">
        <v>35</v>
      </c>
      <c r="AF361" s="1034" t="s">
        <v>35</v>
      </c>
      <c r="AG361" s="768" t="s">
        <v>35</v>
      </c>
      <c r="AH361" s="768" t="s">
        <v>35</v>
      </c>
      <c r="AI361" s="884" t="s">
        <v>35</v>
      </c>
      <c r="AJ361" s="906" t="s">
        <v>35</v>
      </c>
      <c r="AK361" s="906" t="s">
        <v>35</v>
      </c>
    </row>
    <row r="362" spans="1:37" ht="13.5" customHeight="1" x14ac:dyDescent="0.15">
      <c r="A362" s="1782"/>
      <c r="B362" s="899">
        <v>44603</v>
      </c>
      <c r="C362" s="177" t="str">
        <f t="shared" si="60"/>
        <v>(金)</v>
      </c>
      <c r="D362" s="894" t="s">
        <v>664</v>
      </c>
      <c r="E362" s="894" t="s">
        <v>570</v>
      </c>
      <c r="F362" s="768">
        <v>5</v>
      </c>
      <c r="G362" s="1480">
        <v>0.2</v>
      </c>
      <c r="H362" s="769">
        <v>1</v>
      </c>
      <c r="I362" s="769">
        <v>5</v>
      </c>
      <c r="J362" s="854">
        <v>0.3125</v>
      </c>
      <c r="K362" s="768">
        <v>15.4</v>
      </c>
      <c r="L362" s="925">
        <v>23.4</v>
      </c>
      <c r="M362" s="1034">
        <v>8.32</v>
      </c>
      <c r="N362" s="776" t="s">
        <v>35</v>
      </c>
      <c r="O362" s="773">
        <v>32</v>
      </c>
      <c r="P362" s="774">
        <v>78</v>
      </c>
      <c r="Q362" s="769">
        <v>30.5</v>
      </c>
      <c r="R362" s="774">
        <v>13</v>
      </c>
      <c r="S362" s="774">
        <v>124</v>
      </c>
      <c r="T362" s="774">
        <v>76</v>
      </c>
      <c r="U362" s="774">
        <v>48</v>
      </c>
      <c r="V362" s="775" t="s">
        <v>35</v>
      </c>
      <c r="W362" s="1177" t="s">
        <v>35</v>
      </c>
      <c r="X362" s="771" t="s">
        <v>35</v>
      </c>
      <c r="Y362" s="771" t="s">
        <v>35</v>
      </c>
      <c r="Z362" s="771" t="s">
        <v>35</v>
      </c>
      <c r="AA362" s="768" t="s">
        <v>35</v>
      </c>
      <c r="AB362" s="768" t="s">
        <v>35</v>
      </c>
      <c r="AC362" s="769" t="s">
        <v>35</v>
      </c>
      <c r="AD362" s="830" t="s">
        <v>35</v>
      </c>
      <c r="AE362" s="769" t="s">
        <v>35</v>
      </c>
      <c r="AF362" s="1034" t="s">
        <v>35</v>
      </c>
      <c r="AG362" s="768" t="s">
        <v>35</v>
      </c>
      <c r="AH362" s="768" t="s">
        <v>35</v>
      </c>
      <c r="AI362" s="884" t="s">
        <v>35</v>
      </c>
      <c r="AJ362" s="906" t="s">
        <v>35</v>
      </c>
      <c r="AK362" s="906" t="s">
        <v>35</v>
      </c>
    </row>
    <row r="363" spans="1:37" ht="13.5" customHeight="1" x14ac:dyDescent="0.15">
      <c r="A363" s="1782"/>
      <c r="B363" s="899">
        <v>44604</v>
      </c>
      <c r="C363" s="177" t="str">
        <f t="shared" si="60"/>
        <v>(土)</v>
      </c>
      <c r="D363" s="894" t="s">
        <v>566</v>
      </c>
      <c r="E363" s="894" t="s">
        <v>581</v>
      </c>
      <c r="F363" s="768">
        <v>1</v>
      </c>
      <c r="G363" s="1480">
        <v>0</v>
      </c>
      <c r="H363" s="769">
        <v>-2</v>
      </c>
      <c r="I363" s="769">
        <v>7.5</v>
      </c>
      <c r="J363" s="854">
        <v>0.31944444444444448</v>
      </c>
      <c r="K363" s="768">
        <v>16</v>
      </c>
      <c r="L363" s="925">
        <v>23.7</v>
      </c>
      <c r="M363" s="1034">
        <v>8.0500000000000007</v>
      </c>
      <c r="N363" s="776" t="s">
        <v>35</v>
      </c>
      <c r="O363" s="773">
        <v>29.4</v>
      </c>
      <c r="P363" s="774">
        <v>66</v>
      </c>
      <c r="Q363" s="769">
        <v>31.2</v>
      </c>
      <c r="R363" s="774">
        <v>13.3</v>
      </c>
      <c r="S363" s="774">
        <v>102</v>
      </c>
      <c r="T363" s="774">
        <v>64</v>
      </c>
      <c r="U363" s="774">
        <v>38</v>
      </c>
      <c r="V363" s="775" t="s">
        <v>35</v>
      </c>
      <c r="W363" s="1177" t="s">
        <v>35</v>
      </c>
      <c r="X363" s="771" t="s">
        <v>35</v>
      </c>
      <c r="Y363" s="771" t="s">
        <v>35</v>
      </c>
      <c r="Z363" s="771" t="s">
        <v>35</v>
      </c>
      <c r="AA363" s="768" t="s">
        <v>35</v>
      </c>
      <c r="AB363" s="768" t="s">
        <v>35</v>
      </c>
      <c r="AC363" s="769" t="s">
        <v>35</v>
      </c>
      <c r="AD363" s="830" t="s">
        <v>35</v>
      </c>
      <c r="AE363" s="769" t="s">
        <v>35</v>
      </c>
      <c r="AF363" s="1034" t="s">
        <v>35</v>
      </c>
      <c r="AG363" s="768" t="s">
        <v>35</v>
      </c>
      <c r="AH363" s="768" t="s">
        <v>35</v>
      </c>
      <c r="AI363" s="884" t="s">
        <v>35</v>
      </c>
      <c r="AJ363" s="906" t="s">
        <v>35</v>
      </c>
      <c r="AK363" s="906" t="s">
        <v>35</v>
      </c>
    </row>
    <row r="364" spans="1:37" ht="13.5" customHeight="1" x14ac:dyDescent="0.15">
      <c r="A364" s="1782"/>
      <c r="B364" s="899">
        <v>44605</v>
      </c>
      <c r="C364" s="177" t="str">
        <f t="shared" si="60"/>
        <v>(日)</v>
      </c>
      <c r="D364" s="894" t="s">
        <v>571</v>
      </c>
      <c r="E364" s="894" t="s">
        <v>581</v>
      </c>
      <c r="F364" s="768">
        <v>2</v>
      </c>
      <c r="G364" s="1480">
        <v>19.2</v>
      </c>
      <c r="H364" s="769">
        <v>-2</v>
      </c>
      <c r="I364" s="769">
        <v>6</v>
      </c>
      <c r="J364" s="854">
        <v>0.31944444444444448</v>
      </c>
      <c r="K364" s="768">
        <v>17.5</v>
      </c>
      <c r="L364" s="925">
        <v>19.7</v>
      </c>
      <c r="M364" s="1034">
        <v>9.0299999999999994</v>
      </c>
      <c r="N364" s="776" t="s">
        <v>35</v>
      </c>
      <c r="O364" s="773">
        <v>28.1</v>
      </c>
      <c r="P364" s="774">
        <v>74</v>
      </c>
      <c r="Q364" s="769">
        <v>32.700000000000003</v>
      </c>
      <c r="R364" s="774">
        <v>15.8</v>
      </c>
      <c r="S364" s="774">
        <v>102</v>
      </c>
      <c r="T364" s="774">
        <v>60</v>
      </c>
      <c r="U364" s="774">
        <v>42</v>
      </c>
      <c r="V364" s="775" t="s">
        <v>35</v>
      </c>
      <c r="W364" s="1177" t="s">
        <v>35</v>
      </c>
      <c r="X364" s="771" t="s">
        <v>35</v>
      </c>
      <c r="Y364" s="771" t="s">
        <v>35</v>
      </c>
      <c r="Z364" s="771" t="s">
        <v>35</v>
      </c>
      <c r="AA364" s="768" t="s">
        <v>35</v>
      </c>
      <c r="AB364" s="768" t="s">
        <v>35</v>
      </c>
      <c r="AC364" s="769" t="s">
        <v>35</v>
      </c>
      <c r="AD364" s="830" t="s">
        <v>35</v>
      </c>
      <c r="AE364" s="769" t="s">
        <v>35</v>
      </c>
      <c r="AF364" s="1034" t="s">
        <v>35</v>
      </c>
      <c r="AG364" s="768" t="s">
        <v>35</v>
      </c>
      <c r="AH364" s="768" t="s">
        <v>35</v>
      </c>
      <c r="AI364" s="884" t="s">
        <v>35</v>
      </c>
      <c r="AJ364" s="906" t="s">
        <v>35</v>
      </c>
      <c r="AK364" s="906" t="s">
        <v>35</v>
      </c>
    </row>
    <row r="365" spans="1:37" ht="13.5" customHeight="1" x14ac:dyDescent="0.15">
      <c r="A365" s="1782"/>
      <c r="B365" s="899">
        <v>44606</v>
      </c>
      <c r="C365" s="177" t="str">
        <f t="shared" si="60"/>
        <v>(月)</v>
      </c>
      <c r="D365" s="894" t="s">
        <v>580</v>
      </c>
      <c r="E365" s="894" t="s">
        <v>574</v>
      </c>
      <c r="F365" s="768">
        <v>5</v>
      </c>
      <c r="G365" s="1480">
        <v>8.1999999999999993</v>
      </c>
      <c r="H365" s="769">
        <v>2</v>
      </c>
      <c r="I365" s="769">
        <v>6.5</v>
      </c>
      <c r="J365" s="854">
        <v>0.30555555555555552</v>
      </c>
      <c r="K365" s="768">
        <v>18.5</v>
      </c>
      <c r="L365" s="925">
        <v>28.2</v>
      </c>
      <c r="M365" s="1034">
        <v>7.77</v>
      </c>
      <c r="N365" s="776" t="s">
        <v>35</v>
      </c>
      <c r="O365" s="773">
        <v>23.6</v>
      </c>
      <c r="P365" s="774">
        <v>76</v>
      </c>
      <c r="Q365" s="769">
        <v>22.4</v>
      </c>
      <c r="R365" s="774">
        <v>14.2</v>
      </c>
      <c r="S365" s="774">
        <v>98</v>
      </c>
      <c r="T365" s="774">
        <v>63</v>
      </c>
      <c r="U365" s="774">
        <v>35</v>
      </c>
      <c r="V365" s="775" t="s">
        <v>35</v>
      </c>
      <c r="W365" s="1177" t="s">
        <v>35</v>
      </c>
      <c r="X365" s="771" t="s">
        <v>35</v>
      </c>
      <c r="Y365" s="771" t="s">
        <v>35</v>
      </c>
      <c r="Z365" s="771" t="s">
        <v>35</v>
      </c>
      <c r="AA365" s="768" t="s">
        <v>35</v>
      </c>
      <c r="AB365" s="768" t="s">
        <v>35</v>
      </c>
      <c r="AC365" s="769" t="s">
        <v>35</v>
      </c>
      <c r="AD365" s="830" t="s">
        <v>35</v>
      </c>
      <c r="AE365" s="769" t="s">
        <v>35</v>
      </c>
      <c r="AF365" s="1034" t="s">
        <v>35</v>
      </c>
      <c r="AG365" s="768" t="s">
        <v>35</v>
      </c>
      <c r="AH365" s="768" t="s">
        <v>35</v>
      </c>
      <c r="AI365" s="884" t="s">
        <v>35</v>
      </c>
      <c r="AJ365" s="906" t="s">
        <v>35</v>
      </c>
      <c r="AK365" s="906" t="s">
        <v>35</v>
      </c>
    </row>
    <row r="366" spans="1:37" ht="13.5" customHeight="1" x14ac:dyDescent="0.15">
      <c r="A366" s="1782"/>
      <c r="B366" s="899">
        <v>44607</v>
      </c>
      <c r="C366" s="177" t="str">
        <f t="shared" si="60"/>
        <v>(火)</v>
      </c>
      <c r="D366" s="894" t="s">
        <v>566</v>
      </c>
      <c r="E366" s="894" t="s">
        <v>567</v>
      </c>
      <c r="F366" s="768">
        <v>1</v>
      </c>
      <c r="G366" s="1480">
        <v>0</v>
      </c>
      <c r="H366" s="769">
        <v>-1</v>
      </c>
      <c r="I366" s="769">
        <v>6.5</v>
      </c>
      <c r="J366" s="854">
        <v>0.30555555555555552</v>
      </c>
      <c r="K366" s="768">
        <v>20.3</v>
      </c>
      <c r="L366" s="925">
        <v>25.3</v>
      </c>
      <c r="M366" s="1034">
        <v>8.42</v>
      </c>
      <c r="N366" s="776" t="s">
        <v>35</v>
      </c>
      <c r="O366" s="773">
        <v>21.6</v>
      </c>
      <c r="P366" s="774">
        <v>61</v>
      </c>
      <c r="Q366" s="769">
        <v>22</v>
      </c>
      <c r="R366" s="774">
        <v>15.2</v>
      </c>
      <c r="S366" s="774">
        <v>80</v>
      </c>
      <c r="T366" s="774">
        <v>48</v>
      </c>
      <c r="U366" s="774">
        <v>32</v>
      </c>
      <c r="V366" s="775" t="s">
        <v>35</v>
      </c>
      <c r="W366" s="1177" t="s">
        <v>35</v>
      </c>
      <c r="X366" s="771" t="s">
        <v>35</v>
      </c>
      <c r="Y366" s="771" t="s">
        <v>35</v>
      </c>
      <c r="Z366" s="771" t="s">
        <v>35</v>
      </c>
      <c r="AA366" s="768" t="s">
        <v>35</v>
      </c>
      <c r="AB366" s="768" t="s">
        <v>35</v>
      </c>
      <c r="AC366" s="769" t="s">
        <v>35</v>
      </c>
      <c r="AD366" s="830" t="s">
        <v>35</v>
      </c>
      <c r="AE366" s="769" t="s">
        <v>35</v>
      </c>
      <c r="AF366" s="1034" t="s">
        <v>35</v>
      </c>
      <c r="AG366" s="768" t="s">
        <v>35</v>
      </c>
      <c r="AH366" s="768" t="s">
        <v>35</v>
      </c>
      <c r="AI366" s="884" t="s">
        <v>35</v>
      </c>
      <c r="AJ366" s="906" t="s">
        <v>35</v>
      </c>
      <c r="AK366" s="906" t="s">
        <v>35</v>
      </c>
    </row>
    <row r="367" spans="1:37" ht="13.5" customHeight="1" x14ac:dyDescent="0.15">
      <c r="A367" s="1782"/>
      <c r="B367" s="899">
        <v>44608</v>
      </c>
      <c r="C367" s="177" t="str">
        <f t="shared" si="60"/>
        <v>(水)</v>
      </c>
      <c r="D367" s="894" t="s">
        <v>566</v>
      </c>
      <c r="E367" s="894" t="s">
        <v>575</v>
      </c>
      <c r="F367" s="768">
        <v>2</v>
      </c>
      <c r="G367" s="1480">
        <v>0</v>
      </c>
      <c r="H367" s="769">
        <v>3</v>
      </c>
      <c r="I367" s="769">
        <v>8.5</v>
      </c>
      <c r="J367" s="854">
        <v>0.3125</v>
      </c>
      <c r="K367" s="768">
        <v>17.5</v>
      </c>
      <c r="L367" s="925">
        <v>17.600000000000001</v>
      </c>
      <c r="M367" s="1034">
        <v>8.84</v>
      </c>
      <c r="N367" s="776" t="s">
        <v>35</v>
      </c>
      <c r="O367" s="773">
        <v>25.8</v>
      </c>
      <c r="P367" s="774">
        <v>76</v>
      </c>
      <c r="Q367" s="769">
        <v>29.8</v>
      </c>
      <c r="R367" s="774">
        <v>16.100000000000001</v>
      </c>
      <c r="S367" s="774">
        <v>97</v>
      </c>
      <c r="T367" s="774">
        <v>62</v>
      </c>
      <c r="U367" s="774">
        <v>35</v>
      </c>
      <c r="V367" s="775" t="s">
        <v>35</v>
      </c>
      <c r="W367" s="1177" t="s">
        <v>35</v>
      </c>
      <c r="X367" s="771" t="s">
        <v>35</v>
      </c>
      <c r="Y367" s="771" t="s">
        <v>35</v>
      </c>
      <c r="Z367" s="771" t="s">
        <v>35</v>
      </c>
      <c r="AA367" s="768" t="s">
        <v>35</v>
      </c>
      <c r="AB367" s="768" t="s">
        <v>35</v>
      </c>
      <c r="AC367" s="769" t="s">
        <v>35</v>
      </c>
      <c r="AD367" s="830">
        <v>0</v>
      </c>
      <c r="AE367" s="769">
        <v>23</v>
      </c>
      <c r="AF367" s="1034">
        <v>18</v>
      </c>
      <c r="AG367" s="768">
        <v>6.9</v>
      </c>
      <c r="AH367" s="768">
        <v>3.8</v>
      </c>
      <c r="AI367" s="884">
        <v>14</v>
      </c>
      <c r="AJ367" s="906">
        <v>3.3</v>
      </c>
      <c r="AK367" s="906">
        <v>0.1</v>
      </c>
    </row>
    <row r="368" spans="1:37" ht="13.5" customHeight="1" x14ac:dyDescent="0.15">
      <c r="A368" s="1782"/>
      <c r="B368" s="899">
        <v>44609</v>
      </c>
      <c r="C368" s="177" t="str">
        <f t="shared" si="60"/>
        <v>(木)</v>
      </c>
      <c r="D368" s="894" t="s">
        <v>566</v>
      </c>
      <c r="E368" s="894" t="s">
        <v>581</v>
      </c>
      <c r="F368" s="768">
        <v>5</v>
      </c>
      <c r="G368" s="1480">
        <v>0</v>
      </c>
      <c r="H368" s="769">
        <v>4</v>
      </c>
      <c r="I368" s="769">
        <v>8</v>
      </c>
      <c r="J368" s="854">
        <v>0.3125</v>
      </c>
      <c r="K368" s="768">
        <v>16.100000000000001</v>
      </c>
      <c r="L368" s="925">
        <v>21.7</v>
      </c>
      <c r="M368" s="1034">
        <v>8.39</v>
      </c>
      <c r="N368" s="776" t="s">
        <v>35</v>
      </c>
      <c r="O368" s="773">
        <v>26.4</v>
      </c>
      <c r="P368" s="774">
        <v>78</v>
      </c>
      <c r="Q368" s="769">
        <v>24.1</v>
      </c>
      <c r="R368" s="774">
        <v>12.9</v>
      </c>
      <c r="S368" s="774">
        <v>108</v>
      </c>
      <c r="T368" s="774">
        <v>66</v>
      </c>
      <c r="U368" s="774">
        <v>42</v>
      </c>
      <c r="V368" s="775" t="s">
        <v>35</v>
      </c>
      <c r="W368" s="1177" t="s">
        <v>35</v>
      </c>
      <c r="X368" s="771" t="s">
        <v>35</v>
      </c>
      <c r="Y368" s="771" t="s">
        <v>35</v>
      </c>
      <c r="Z368" s="771" t="s">
        <v>35</v>
      </c>
      <c r="AA368" s="768" t="s">
        <v>35</v>
      </c>
      <c r="AB368" s="768" t="s">
        <v>35</v>
      </c>
      <c r="AC368" s="769" t="s">
        <v>35</v>
      </c>
      <c r="AD368" s="830" t="s">
        <v>35</v>
      </c>
      <c r="AE368" s="769" t="s">
        <v>35</v>
      </c>
      <c r="AF368" s="1034" t="s">
        <v>35</v>
      </c>
      <c r="AG368" s="768" t="s">
        <v>35</v>
      </c>
      <c r="AH368" s="768" t="s">
        <v>35</v>
      </c>
      <c r="AI368" s="884" t="s">
        <v>35</v>
      </c>
      <c r="AJ368" s="906" t="s">
        <v>35</v>
      </c>
      <c r="AK368" s="906" t="s">
        <v>35</v>
      </c>
    </row>
    <row r="369" spans="1:37" ht="13.5" customHeight="1" x14ac:dyDescent="0.15">
      <c r="A369" s="1782"/>
      <c r="B369" s="899">
        <v>44610</v>
      </c>
      <c r="C369" s="177" t="str">
        <f t="shared" si="60"/>
        <v>(金)</v>
      </c>
      <c r="D369" s="894" t="s">
        <v>566</v>
      </c>
      <c r="E369" s="894" t="s">
        <v>581</v>
      </c>
      <c r="F369" s="768">
        <v>10</v>
      </c>
      <c r="G369" s="1480">
        <v>0</v>
      </c>
      <c r="H369" s="769">
        <v>4</v>
      </c>
      <c r="I369" s="769">
        <v>9</v>
      </c>
      <c r="J369" s="854">
        <v>0.3125</v>
      </c>
      <c r="K369" s="768">
        <v>22.8</v>
      </c>
      <c r="L369" s="925">
        <v>22.9</v>
      </c>
      <c r="M369" s="1034">
        <v>9.42</v>
      </c>
      <c r="N369" s="776" t="s">
        <v>35</v>
      </c>
      <c r="O369" s="773">
        <v>27.6</v>
      </c>
      <c r="P369" s="774">
        <v>80</v>
      </c>
      <c r="Q369" s="769">
        <v>30.2</v>
      </c>
      <c r="R369" s="774">
        <v>17.5</v>
      </c>
      <c r="S369" s="774">
        <v>113</v>
      </c>
      <c r="T369" s="774">
        <v>70</v>
      </c>
      <c r="U369" s="774">
        <v>43</v>
      </c>
      <c r="V369" s="775" t="s">
        <v>35</v>
      </c>
      <c r="W369" s="1177" t="s">
        <v>35</v>
      </c>
      <c r="X369" s="771" t="s">
        <v>35</v>
      </c>
      <c r="Y369" s="771" t="s">
        <v>35</v>
      </c>
      <c r="Z369" s="771" t="s">
        <v>35</v>
      </c>
      <c r="AA369" s="768" t="s">
        <v>35</v>
      </c>
      <c r="AB369" s="768" t="s">
        <v>35</v>
      </c>
      <c r="AC369" s="769" t="s">
        <v>35</v>
      </c>
      <c r="AD369" s="830" t="s">
        <v>35</v>
      </c>
      <c r="AE369" s="769" t="s">
        <v>35</v>
      </c>
      <c r="AF369" s="1034" t="s">
        <v>35</v>
      </c>
      <c r="AG369" s="768" t="s">
        <v>35</v>
      </c>
      <c r="AH369" s="768" t="s">
        <v>35</v>
      </c>
      <c r="AI369" s="884" t="s">
        <v>35</v>
      </c>
      <c r="AJ369" s="906" t="s">
        <v>35</v>
      </c>
      <c r="AK369" s="906" t="s">
        <v>35</v>
      </c>
    </row>
    <row r="370" spans="1:37" ht="13.5" customHeight="1" x14ac:dyDescent="0.15">
      <c r="A370" s="1782"/>
      <c r="B370" s="899">
        <v>44611</v>
      </c>
      <c r="C370" s="177" t="str">
        <f t="shared" si="60"/>
        <v>(土)</v>
      </c>
      <c r="D370" s="894" t="s">
        <v>571</v>
      </c>
      <c r="E370" s="894" t="s">
        <v>581</v>
      </c>
      <c r="F370" s="768">
        <v>1</v>
      </c>
      <c r="G370" s="1480">
        <v>6.1</v>
      </c>
      <c r="H370" s="769">
        <v>1</v>
      </c>
      <c r="I370" s="769">
        <v>9.5</v>
      </c>
      <c r="J370" s="854">
        <v>0.31944444444444448</v>
      </c>
      <c r="K370" s="768">
        <v>23.8</v>
      </c>
      <c r="L370" s="925">
        <v>23.4</v>
      </c>
      <c r="M370" s="1034">
        <v>9.58</v>
      </c>
      <c r="N370" s="776" t="s">
        <v>35</v>
      </c>
      <c r="O370" s="773">
        <v>27.5</v>
      </c>
      <c r="P370" s="774">
        <v>80</v>
      </c>
      <c r="Q370" s="769">
        <v>29.8</v>
      </c>
      <c r="R370" s="774">
        <v>18.3</v>
      </c>
      <c r="S370" s="774">
        <v>106</v>
      </c>
      <c r="T370" s="774">
        <v>68</v>
      </c>
      <c r="U370" s="774">
        <v>38</v>
      </c>
      <c r="V370" s="775" t="s">
        <v>35</v>
      </c>
      <c r="W370" s="1177" t="s">
        <v>35</v>
      </c>
      <c r="X370" s="771" t="s">
        <v>35</v>
      </c>
      <c r="Y370" s="771" t="s">
        <v>35</v>
      </c>
      <c r="Z370" s="771" t="s">
        <v>35</v>
      </c>
      <c r="AA370" s="768" t="s">
        <v>35</v>
      </c>
      <c r="AB370" s="768" t="s">
        <v>35</v>
      </c>
      <c r="AC370" s="769" t="s">
        <v>35</v>
      </c>
      <c r="AD370" s="830" t="s">
        <v>35</v>
      </c>
      <c r="AE370" s="769" t="s">
        <v>35</v>
      </c>
      <c r="AF370" s="1034" t="s">
        <v>35</v>
      </c>
      <c r="AG370" s="768" t="s">
        <v>35</v>
      </c>
      <c r="AH370" s="768" t="s">
        <v>35</v>
      </c>
      <c r="AI370" s="884" t="s">
        <v>35</v>
      </c>
      <c r="AJ370" s="906" t="s">
        <v>35</v>
      </c>
      <c r="AK370" s="906" t="s">
        <v>35</v>
      </c>
    </row>
    <row r="371" spans="1:37" ht="13.5" customHeight="1" x14ac:dyDescent="0.15">
      <c r="A371" s="1782"/>
      <c r="B371" s="899">
        <v>44612</v>
      </c>
      <c r="C371" s="177" t="str">
        <f t="shared" si="60"/>
        <v>(日)</v>
      </c>
      <c r="D371" s="894" t="s">
        <v>573</v>
      </c>
      <c r="E371" s="894" t="s">
        <v>606</v>
      </c>
      <c r="F371" s="768">
        <v>1</v>
      </c>
      <c r="G371" s="1480">
        <v>11.9</v>
      </c>
      <c r="H371" s="769">
        <v>4</v>
      </c>
      <c r="I371" s="769">
        <v>8.5</v>
      </c>
      <c r="J371" s="854">
        <v>0.31944444444444448</v>
      </c>
      <c r="K371" s="768">
        <v>23.2</v>
      </c>
      <c r="L371" s="925">
        <v>23.1</v>
      </c>
      <c r="M371" s="1034">
        <v>9.6999999999999993</v>
      </c>
      <c r="N371" s="776" t="s">
        <v>35</v>
      </c>
      <c r="O371" s="773">
        <v>27</v>
      </c>
      <c r="P371" s="774">
        <v>74</v>
      </c>
      <c r="Q371" s="769">
        <v>29.8</v>
      </c>
      <c r="R371" s="774">
        <v>18</v>
      </c>
      <c r="S371" s="774">
        <v>104</v>
      </c>
      <c r="T371" s="774">
        <v>65</v>
      </c>
      <c r="U371" s="774">
        <v>39</v>
      </c>
      <c r="V371" s="775" t="s">
        <v>35</v>
      </c>
      <c r="W371" s="1177" t="s">
        <v>35</v>
      </c>
      <c r="X371" s="771" t="s">
        <v>35</v>
      </c>
      <c r="Y371" s="771" t="s">
        <v>35</v>
      </c>
      <c r="Z371" s="771" t="s">
        <v>35</v>
      </c>
      <c r="AA371" s="768" t="s">
        <v>35</v>
      </c>
      <c r="AB371" s="768" t="s">
        <v>35</v>
      </c>
      <c r="AC371" s="769" t="s">
        <v>35</v>
      </c>
      <c r="AD371" s="830" t="s">
        <v>35</v>
      </c>
      <c r="AE371" s="769" t="s">
        <v>35</v>
      </c>
      <c r="AF371" s="1034" t="s">
        <v>35</v>
      </c>
      <c r="AG371" s="768" t="s">
        <v>35</v>
      </c>
      <c r="AH371" s="768" t="s">
        <v>35</v>
      </c>
      <c r="AI371" s="884" t="s">
        <v>35</v>
      </c>
      <c r="AJ371" s="906" t="s">
        <v>35</v>
      </c>
      <c r="AK371" s="906" t="s">
        <v>35</v>
      </c>
    </row>
    <row r="372" spans="1:37" ht="13.5" customHeight="1" x14ac:dyDescent="0.15">
      <c r="A372" s="1782"/>
      <c r="B372" s="899">
        <v>44613</v>
      </c>
      <c r="C372" s="177" t="str">
        <f t="shared" si="60"/>
        <v>(月)</v>
      </c>
      <c r="D372" s="894" t="s">
        <v>566</v>
      </c>
      <c r="E372" s="894" t="s">
        <v>581</v>
      </c>
      <c r="F372" s="768">
        <v>2</v>
      </c>
      <c r="G372" s="1480">
        <v>0</v>
      </c>
      <c r="H372" s="769">
        <v>1</v>
      </c>
      <c r="I372" s="769">
        <v>6</v>
      </c>
      <c r="J372" s="854">
        <v>0.30555555555555552</v>
      </c>
      <c r="K372" s="768">
        <v>19.399999999999999</v>
      </c>
      <c r="L372" s="925">
        <v>21.4</v>
      </c>
      <c r="M372" s="1034">
        <v>9.17</v>
      </c>
      <c r="N372" s="776" t="s">
        <v>35</v>
      </c>
      <c r="O372" s="773">
        <v>25.3</v>
      </c>
      <c r="P372" s="774">
        <v>69</v>
      </c>
      <c r="Q372" s="769">
        <v>22.7</v>
      </c>
      <c r="R372" s="774">
        <v>16.7</v>
      </c>
      <c r="S372" s="774">
        <v>100</v>
      </c>
      <c r="T372" s="774">
        <v>62</v>
      </c>
      <c r="U372" s="774">
        <v>38</v>
      </c>
      <c r="V372" s="775" t="s">
        <v>35</v>
      </c>
      <c r="W372" s="1177" t="s">
        <v>35</v>
      </c>
      <c r="X372" s="771" t="s">
        <v>35</v>
      </c>
      <c r="Y372" s="771" t="s">
        <v>35</v>
      </c>
      <c r="Z372" s="771" t="s">
        <v>35</v>
      </c>
      <c r="AA372" s="768" t="s">
        <v>35</v>
      </c>
      <c r="AB372" s="768" t="s">
        <v>35</v>
      </c>
      <c r="AC372" s="769" t="s">
        <v>35</v>
      </c>
      <c r="AD372" s="830" t="s">
        <v>35</v>
      </c>
      <c r="AE372" s="769" t="s">
        <v>35</v>
      </c>
      <c r="AF372" s="1034" t="s">
        <v>35</v>
      </c>
      <c r="AG372" s="768" t="s">
        <v>35</v>
      </c>
      <c r="AH372" s="768" t="s">
        <v>35</v>
      </c>
      <c r="AI372" s="884" t="s">
        <v>35</v>
      </c>
      <c r="AJ372" s="906" t="s">
        <v>35</v>
      </c>
      <c r="AK372" s="906" t="s">
        <v>35</v>
      </c>
    </row>
    <row r="373" spans="1:37" ht="13.5" customHeight="1" x14ac:dyDescent="0.15">
      <c r="A373" s="1782"/>
      <c r="B373" s="899">
        <v>44614</v>
      </c>
      <c r="C373" s="177" t="str">
        <f t="shared" si="60"/>
        <v>(火)</v>
      </c>
      <c r="D373" s="894" t="s">
        <v>566</v>
      </c>
      <c r="E373" s="894" t="s">
        <v>583</v>
      </c>
      <c r="F373" s="768">
        <v>0</v>
      </c>
      <c r="G373" s="1480">
        <v>0</v>
      </c>
      <c r="H373" s="769">
        <v>-1</v>
      </c>
      <c r="I373" s="769">
        <v>5.5</v>
      </c>
      <c r="J373" s="854">
        <v>0.30555555555555552</v>
      </c>
      <c r="K373" s="768">
        <v>20.399999999999999</v>
      </c>
      <c r="L373" s="925">
        <v>21.4</v>
      </c>
      <c r="M373" s="1034">
        <v>9.09</v>
      </c>
      <c r="N373" s="776" t="s">
        <v>35</v>
      </c>
      <c r="O373" s="773">
        <v>25.8</v>
      </c>
      <c r="P373" s="774">
        <v>76</v>
      </c>
      <c r="Q373" s="769">
        <v>27.7</v>
      </c>
      <c r="R373" s="774">
        <v>16.100000000000001</v>
      </c>
      <c r="S373" s="774">
        <v>108</v>
      </c>
      <c r="T373" s="774">
        <v>66</v>
      </c>
      <c r="U373" s="774">
        <v>42</v>
      </c>
      <c r="V373" s="775">
        <v>0.88</v>
      </c>
      <c r="W373" s="1177">
        <v>0</v>
      </c>
      <c r="X373" s="771">
        <v>220</v>
      </c>
      <c r="Y373" s="771">
        <v>195.2</v>
      </c>
      <c r="Z373" s="771">
        <v>22.8</v>
      </c>
      <c r="AA373" s="768">
        <v>1.1200000000000001</v>
      </c>
      <c r="AB373" s="768">
        <v>0.52</v>
      </c>
      <c r="AC373" s="769">
        <v>7.1</v>
      </c>
      <c r="AD373" s="830" t="s">
        <v>35</v>
      </c>
      <c r="AE373" s="769" t="s">
        <v>35</v>
      </c>
      <c r="AF373" s="1034" t="s">
        <v>35</v>
      </c>
      <c r="AG373" s="768" t="s">
        <v>35</v>
      </c>
      <c r="AH373" s="768" t="s">
        <v>35</v>
      </c>
      <c r="AI373" s="884" t="s">
        <v>35</v>
      </c>
      <c r="AJ373" s="906" t="s">
        <v>35</v>
      </c>
      <c r="AK373" s="906" t="s">
        <v>35</v>
      </c>
    </row>
    <row r="374" spans="1:37" ht="13.5" customHeight="1" x14ac:dyDescent="0.15">
      <c r="A374" s="1782"/>
      <c r="B374" s="899">
        <v>44615</v>
      </c>
      <c r="C374" s="177" t="str">
        <f t="shared" si="60"/>
        <v>(水)</v>
      </c>
      <c r="D374" s="894" t="s">
        <v>566</v>
      </c>
      <c r="E374" s="894" t="s">
        <v>570</v>
      </c>
      <c r="F374" s="768">
        <v>1</v>
      </c>
      <c r="G374" s="1480">
        <v>0</v>
      </c>
      <c r="H374" s="769">
        <v>2</v>
      </c>
      <c r="I374" s="769">
        <v>8</v>
      </c>
      <c r="J374" s="854">
        <v>0.30555555555555552</v>
      </c>
      <c r="K374" s="768">
        <v>22.5</v>
      </c>
      <c r="L374" s="925">
        <v>23.5</v>
      </c>
      <c r="M374" s="1034">
        <v>9.07</v>
      </c>
      <c r="N374" s="776" t="s">
        <v>35</v>
      </c>
      <c r="O374" s="773">
        <v>23.8</v>
      </c>
      <c r="P374" s="774">
        <v>80</v>
      </c>
      <c r="Q374" s="769">
        <v>26.3</v>
      </c>
      <c r="R374" s="774">
        <v>15.8</v>
      </c>
      <c r="S374" s="774">
        <v>110</v>
      </c>
      <c r="T374" s="774">
        <v>70</v>
      </c>
      <c r="U374" s="774">
        <v>40</v>
      </c>
      <c r="V374" s="775" t="s">
        <v>35</v>
      </c>
      <c r="W374" s="1177" t="s">
        <v>35</v>
      </c>
      <c r="X374" s="771" t="s">
        <v>35</v>
      </c>
      <c r="Y374" s="771" t="s">
        <v>35</v>
      </c>
      <c r="Z374" s="771" t="s">
        <v>35</v>
      </c>
      <c r="AA374" s="768" t="s">
        <v>35</v>
      </c>
      <c r="AB374" s="768" t="s">
        <v>35</v>
      </c>
      <c r="AC374" s="769" t="s">
        <v>35</v>
      </c>
      <c r="AD374" s="830" t="s">
        <v>35</v>
      </c>
      <c r="AE374" s="769" t="s">
        <v>35</v>
      </c>
      <c r="AF374" s="1034" t="s">
        <v>35</v>
      </c>
      <c r="AG374" s="768" t="s">
        <v>35</v>
      </c>
      <c r="AH374" s="768" t="s">
        <v>35</v>
      </c>
      <c r="AI374" s="884" t="s">
        <v>35</v>
      </c>
      <c r="AJ374" s="906" t="s">
        <v>35</v>
      </c>
      <c r="AK374" s="906" t="s">
        <v>35</v>
      </c>
    </row>
    <row r="375" spans="1:37" ht="13.5" customHeight="1" x14ac:dyDescent="0.15">
      <c r="A375" s="1782"/>
      <c r="B375" s="899">
        <v>44616</v>
      </c>
      <c r="C375" s="902" t="str">
        <f t="shared" si="60"/>
        <v>(木)</v>
      </c>
      <c r="D375" s="898" t="s">
        <v>566</v>
      </c>
      <c r="E375" s="898" t="s">
        <v>570</v>
      </c>
      <c r="F375" s="779">
        <v>2</v>
      </c>
      <c r="G375" s="1481">
        <v>0</v>
      </c>
      <c r="H375" s="780">
        <v>0</v>
      </c>
      <c r="I375" s="780">
        <v>7.5</v>
      </c>
      <c r="J375" s="860">
        <v>0.2986111111111111</v>
      </c>
      <c r="K375" s="779">
        <v>23</v>
      </c>
      <c r="L375" s="929">
        <v>23.2</v>
      </c>
      <c r="M375" s="1035">
        <v>9.5</v>
      </c>
      <c r="N375" s="787" t="s">
        <v>35</v>
      </c>
      <c r="O375" s="784">
        <v>26.9</v>
      </c>
      <c r="P375" s="785">
        <v>76</v>
      </c>
      <c r="Q375" s="780">
        <v>25.6</v>
      </c>
      <c r="R375" s="785">
        <v>18.3</v>
      </c>
      <c r="S375" s="785">
        <v>113</v>
      </c>
      <c r="T375" s="785">
        <v>74</v>
      </c>
      <c r="U375" s="785">
        <v>39</v>
      </c>
      <c r="V375" s="786" t="s">
        <v>35</v>
      </c>
      <c r="W375" s="1178" t="s">
        <v>35</v>
      </c>
      <c r="X375" s="782" t="s">
        <v>35</v>
      </c>
      <c r="Y375" s="782" t="s">
        <v>35</v>
      </c>
      <c r="Z375" s="782" t="s">
        <v>35</v>
      </c>
      <c r="AA375" s="779" t="s">
        <v>35</v>
      </c>
      <c r="AB375" s="779" t="s">
        <v>35</v>
      </c>
      <c r="AC375" s="780" t="s">
        <v>35</v>
      </c>
      <c r="AD375" s="831" t="s">
        <v>35</v>
      </c>
      <c r="AE375" s="780" t="s">
        <v>35</v>
      </c>
      <c r="AF375" s="1035" t="s">
        <v>35</v>
      </c>
      <c r="AG375" s="779" t="s">
        <v>35</v>
      </c>
      <c r="AH375" s="779" t="s">
        <v>35</v>
      </c>
      <c r="AI375" s="887" t="s">
        <v>35</v>
      </c>
      <c r="AJ375" s="907" t="s">
        <v>35</v>
      </c>
      <c r="AK375" s="907" t="s">
        <v>35</v>
      </c>
    </row>
    <row r="376" spans="1:37" ht="13.5" customHeight="1" x14ac:dyDescent="0.15">
      <c r="A376" s="1782"/>
      <c r="B376" s="899">
        <v>44617</v>
      </c>
      <c r="C376" s="177" t="str">
        <f t="shared" si="60"/>
        <v>(金)</v>
      </c>
      <c r="D376" s="894" t="s">
        <v>566</v>
      </c>
      <c r="E376" s="894" t="s">
        <v>592</v>
      </c>
      <c r="F376" s="768">
        <v>1</v>
      </c>
      <c r="G376" s="1480">
        <v>0</v>
      </c>
      <c r="H376" s="769">
        <v>3</v>
      </c>
      <c r="I376" s="769">
        <v>6.5</v>
      </c>
      <c r="J376" s="854">
        <v>0.2986111111111111</v>
      </c>
      <c r="K376" s="768">
        <v>21</v>
      </c>
      <c r="L376" s="925">
        <v>20.8</v>
      </c>
      <c r="M376" s="1034">
        <v>9.48</v>
      </c>
      <c r="N376" s="776" t="s">
        <v>35</v>
      </c>
      <c r="O376" s="773">
        <v>27.1</v>
      </c>
      <c r="P376" s="774">
        <v>65</v>
      </c>
      <c r="Q376" s="769">
        <v>25.6</v>
      </c>
      <c r="R376" s="774">
        <v>17.7</v>
      </c>
      <c r="S376" s="774">
        <v>114</v>
      </c>
      <c r="T376" s="774">
        <v>76</v>
      </c>
      <c r="U376" s="774">
        <v>38</v>
      </c>
      <c r="V376" s="775" t="s">
        <v>35</v>
      </c>
      <c r="W376" s="1177" t="s">
        <v>35</v>
      </c>
      <c r="X376" s="771" t="s">
        <v>35</v>
      </c>
      <c r="Y376" s="771" t="s">
        <v>35</v>
      </c>
      <c r="Z376" s="771" t="s">
        <v>35</v>
      </c>
      <c r="AA376" s="768" t="s">
        <v>35</v>
      </c>
      <c r="AB376" s="768" t="s">
        <v>35</v>
      </c>
      <c r="AC376" s="769" t="s">
        <v>35</v>
      </c>
      <c r="AD376" s="830" t="s">
        <v>35</v>
      </c>
      <c r="AE376" s="769" t="s">
        <v>35</v>
      </c>
      <c r="AF376" s="1034" t="s">
        <v>35</v>
      </c>
      <c r="AG376" s="768" t="s">
        <v>35</v>
      </c>
      <c r="AH376" s="768" t="s">
        <v>35</v>
      </c>
      <c r="AI376" s="884" t="s">
        <v>35</v>
      </c>
      <c r="AJ376" s="906" t="s">
        <v>35</v>
      </c>
      <c r="AK376" s="906" t="s">
        <v>35</v>
      </c>
    </row>
    <row r="377" spans="1:37" s="352" customFormat="1" ht="13.5" customHeight="1" x14ac:dyDescent="0.15">
      <c r="A377" s="1782"/>
      <c r="B377" s="899">
        <v>44618</v>
      </c>
      <c r="C377" s="900" t="str">
        <f t="shared" si="60"/>
        <v>(土)</v>
      </c>
      <c r="D377" s="892" t="s">
        <v>566</v>
      </c>
      <c r="E377" s="892" t="s">
        <v>567</v>
      </c>
      <c r="F377" s="759">
        <v>0</v>
      </c>
      <c r="G377" s="1479">
        <v>0</v>
      </c>
      <c r="H377" s="760">
        <v>-2</v>
      </c>
      <c r="I377" s="760">
        <v>8</v>
      </c>
      <c r="J377" s="850">
        <v>0.2986111111111111</v>
      </c>
      <c r="K377" s="759">
        <v>23.8</v>
      </c>
      <c r="L377" s="920">
        <v>22.4</v>
      </c>
      <c r="M377" s="1033">
        <v>9.5500000000000007</v>
      </c>
      <c r="N377" s="767" t="s">
        <v>35</v>
      </c>
      <c r="O377" s="764">
        <v>26.1</v>
      </c>
      <c r="P377" s="765">
        <v>89</v>
      </c>
      <c r="Q377" s="760">
        <v>29.1</v>
      </c>
      <c r="R377" s="765">
        <v>19.3</v>
      </c>
      <c r="S377" s="765">
        <v>114</v>
      </c>
      <c r="T377" s="765">
        <v>75</v>
      </c>
      <c r="U377" s="765">
        <v>39</v>
      </c>
      <c r="V377" s="766" t="s">
        <v>35</v>
      </c>
      <c r="W377" s="1181" t="s">
        <v>35</v>
      </c>
      <c r="X377" s="762" t="s">
        <v>35</v>
      </c>
      <c r="Y377" s="762" t="s">
        <v>35</v>
      </c>
      <c r="Z377" s="762" t="s">
        <v>35</v>
      </c>
      <c r="AA377" s="759" t="s">
        <v>35</v>
      </c>
      <c r="AB377" s="759" t="s">
        <v>35</v>
      </c>
      <c r="AC377" s="760" t="s">
        <v>35</v>
      </c>
      <c r="AD377" s="829" t="s">
        <v>35</v>
      </c>
      <c r="AE377" s="760" t="s">
        <v>35</v>
      </c>
      <c r="AF377" s="1033" t="s">
        <v>35</v>
      </c>
      <c r="AG377" s="759" t="s">
        <v>35</v>
      </c>
      <c r="AH377" s="759" t="s">
        <v>35</v>
      </c>
      <c r="AI377" s="883" t="s">
        <v>35</v>
      </c>
      <c r="AJ377" s="922" t="s">
        <v>35</v>
      </c>
      <c r="AK377" s="922" t="s">
        <v>35</v>
      </c>
    </row>
    <row r="378" spans="1:37" s="352" customFormat="1" ht="13.5" customHeight="1" x14ac:dyDescent="0.15">
      <c r="A378" s="1782"/>
      <c r="B378" s="899">
        <v>44619</v>
      </c>
      <c r="C378" s="177" t="str">
        <f t="shared" si="60"/>
        <v>(日)</v>
      </c>
      <c r="D378" s="894" t="s">
        <v>566</v>
      </c>
      <c r="E378" s="894" t="s">
        <v>575</v>
      </c>
      <c r="F378" s="768">
        <v>2</v>
      </c>
      <c r="G378" s="1480">
        <v>0</v>
      </c>
      <c r="H378" s="769">
        <v>7</v>
      </c>
      <c r="I378" s="769">
        <v>10.5</v>
      </c>
      <c r="J378" s="854">
        <v>0.30555555555555552</v>
      </c>
      <c r="K378" s="768">
        <v>25</v>
      </c>
      <c r="L378" s="925">
        <v>21.8</v>
      </c>
      <c r="M378" s="1034">
        <v>9.73</v>
      </c>
      <c r="N378" s="776" t="s">
        <v>35</v>
      </c>
      <c r="O378" s="773">
        <v>24.6</v>
      </c>
      <c r="P378" s="774">
        <v>71</v>
      </c>
      <c r="Q378" s="769">
        <v>27.3</v>
      </c>
      <c r="R378" s="774">
        <v>21.2</v>
      </c>
      <c r="S378" s="774">
        <v>105</v>
      </c>
      <c r="T378" s="774">
        <v>63</v>
      </c>
      <c r="U378" s="774">
        <v>42</v>
      </c>
      <c r="V378" s="775" t="s">
        <v>35</v>
      </c>
      <c r="W378" s="1177" t="s">
        <v>35</v>
      </c>
      <c r="X378" s="771" t="s">
        <v>35</v>
      </c>
      <c r="Y378" s="771" t="s">
        <v>35</v>
      </c>
      <c r="Z378" s="771" t="s">
        <v>35</v>
      </c>
      <c r="AA378" s="768" t="s">
        <v>35</v>
      </c>
      <c r="AB378" s="768" t="s">
        <v>35</v>
      </c>
      <c r="AC378" s="769" t="s">
        <v>35</v>
      </c>
      <c r="AD378" s="830" t="s">
        <v>35</v>
      </c>
      <c r="AE378" s="769" t="s">
        <v>35</v>
      </c>
      <c r="AF378" s="1034" t="s">
        <v>35</v>
      </c>
      <c r="AG378" s="768" t="s">
        <v>35</v>
      </c>
      <c r="AH378" s="768" t="s">
        <v>35</v>
      </c>
      <c r="AI378" s="884" t="s">
        <v>35</v>
      </c>
      <c r="AJ378" s="906" t="s">
        <v>35</v>
      </c>
      <c r="AK378" s="906" t="s">
        <v>35</v>
      </c>
    </row>
    <row r="379" spans="1:37" s="352" customFormat="1" ht="13.5" customHeight="1" x14ac:dyDescent="0.15">
      <c r="A379" s="1782"/>
      <c r="B379" s="899">
        <v>44620</v>
      </c>
      <c r="C379" s="177" t="str">
        <f t="shared" si="60"/>
        <v>(月)</v>
      </c>
      <c r="D379" s="894" t="s">
        <v>566</v>
      </c>
      <c r="E379" s="894" t="s">
        <v>578</v>
      </c>
      <c r="F379" s="768">
        <v>0</v>
      </c>
      <c r="G379" s="1480">
        <v>0</v>
      </c>
      <c r="H379" s="769">
        <v>-2</v>
      </c>
      <c r="I379" s="769">
        <v>9</v>
      </c>
      <c r="J379" s="854">
        <v>0.30555555555555552</v>
      </c>
      <c r="K379" s="768">
        <v>25.2</v>
      </c>
      <c r="L379" s="925">
        <v>21.8</v>
      </c>
      <c r="M379" s="1034">
        <v>9.74</v>
      </c>
      <c r="N379" s="776" t="s">
        <v>35</v>
      </c>
      <c r="O379" s="773">
        <v>27.7</v>
      </c>
      <c r="P379" s="774">
        <v>82</v>
      </c>
      <c r="Q379" s="769">
        <v>28.8</v>
      </c>
      <c r="R379" s="774">
        <v>20.7</v>
      </c>
      <c r="S379" s="774">
        <v>112</v>
      </c>
      <c r="T379" s="774">
        <v>69</v>
      </c>
      <c r="U379" s="774">
        <v>43</v>
      </c>
      <c r="V379" s="775" t="s">
        <v>35</v>
      </c>
      <c r="W379" s="1177" t="s">
        <v>35</v>
      </c>
      <c r="X379" s="771" t="s">
        <v>35</v>
      </c>
      <c r="Y379" s="771" t="s">
        <v>35</v>
      </c>
      <c r="Z379" s="771" t="s">
        <v>35</v>
      </c>
      <c r="AA379" s="768" t="s">
        <v>35</v>
      </c>
      <c r="AB379" s="768" t="s">
        <v>35</v>
      </c>
      <c r="AC379" s="769" t="s">
        <v>35</v>
      </c>
      <c r="AD379" s="830" t="s">
        <v>35</v>
      </c>
      <c r="AE379" s="769" t="s">
        <v>35</v>
      </c>
      <c r="AF379" s="1034" t="s">
        <v>35</v>
      </c>
      <c r="AG379" s="768" t="s">
        <v>35</v>
      </c>
      <c r="AH379" s="768" t="s">
        <v>35</v>
      </c>
      <c r="AI379" s="884" t="s">
        <v>35</v>
      </c>
      <c r="AJ379" s="906" t="s">
        <v>35</v>
      </c>
      <c r="AK379" s="906" t="s">
        <v>35</v>
      </c>
    </row>
    <row r="380" spans="1:37" s="352" customFormat="1" ht="13.5" customHeight="1" x14ac:dyDescent="0.15">
      <c r="A380" s="1782"/>
      <c r="B380" s="1783" t="s">
        <v>388</v>
      </c>
      <c r="C380" s="1783"/>
      <c r="D380" s="862"/>
      <c r="E380" s="863"/>
      <c r="F380" s="864">
        <f>MAX(F352:F379)</f>
        <v>10</v>
      </c>
      <c r="G380" s="1478">
        <f>MAX(G352:G379)</f>
        <v>19.2</v>
      </c>
      <c r="H380" s="864">
        <f>MAX(H352:H379)</f>
        <v>7</v>
      </c>
      <c r="I380" s="864">
        <f>MAX(I352:I379)</f>
        <v>10.5</v>
      </c>
      <c r="J380" s="866"/>
      <c r="K380" s="864">
        <f>MAX(K352:K379)</f>
        <v>25.2</v>
      </c>
      <c r="L380" s="867">
        <f>MAX(L352:L379)</f>
        <v>28.2</v>
      </c>
      <c r="M380" s="865">
        <f>MAX(M352:M379)</f>
        <v>9.74</v>
      </c>
      <c r="N380" s="872"/>
      <c r="O380" s="864">
        <f t="shared" ref="O380:AK380" si="61">MAX(O352:O379)</f>
        <v>33</v>
      </c>
      <c r="P380" s="932">
        <f t="shared" si="61"/>
        <v>96</v>
      </c>
      <c r="Q380" s="864">
        <f t="shared" si="61"/>
        <v>38.299999999999997</v>
      </c>
      <c r="R380" s="864">
        <f t="shared" si="61"/>
        <v>22.1</v>
      </c>
      <c r="S380" s="932">
        <f t="shared" si="61"/>
        <v>128</v>
      </c>
      <c r="T380" s="932">
        <f t="shared" si="61"/>
        <v>78</v>
      </c>
      <c r="U380" s="932">
        <f t="shared" si="61"/>
        <v>54</v>
      </c>
      <c r="V380" s="903">
        <f t="shared" si="61"/>
        <v>0.88</v>
      </c>
      <c r="W380" s="1179">
        <f t="shared" si="61"/>
        <v>0</v>
      </c>
      <c r="X380" s="932">
        <f t="shared" si="61"/>
        <v>220</v>
      </c>
      <c r="Y380" s="932">
        <f t="shared" si="61"/>
        <v>195.2</v>
      </c>
      <c r="Z380" s="1115">
        <f t="shared" si="61"/>
        <v>22.8</v>
      </c>
      <c r="AA380" s="864">
        <f t="shared" si="61"/>
        <v>1.1200000000000001</v>
      </c>
      <c r="AB380" s="931">
        <f t="shared" si="61"/>
        <v>0.52</v>
      </c>
      <c r="AC380" s="864">
        <f t="shared" si="61"/>
        <v>7.1</v>
      </c>
      <c r="AD380" s="871">
        <f t="shared" si="61"/>
        <v>0</v>
      </c>
      <c r="AE380" s="1122">
        <f t="shared" si="61"/>
        <v>23</v>
      </c>
      <c r="AF380" s="865">
        <f t="shared" si="61"/>
        <v>18</v>
      </c>
      <c r="AG380" s="864">
        <f t="shared" si="61"/>
        <v>6.9</v>
      </c>
      <c r="AH380" s="864">
        <f t="shared" si="61"/>
        <v>3.8</v>
      </c>
      <c r="AI380" s="864">
        <f t="shared" si="61"/>
        <v>14</v>
      </c>
      <c r="AJ380" s="873">
        <f t="shared" si="61"/>
        <v>3.3</v>
      </c>
      <c r="AK380" s="873">
        <f t="shared" si="61"/>
        <v>0.1</v>
      </c>
    </row>
    <row r="381" spans="1:37" s="352" customFormat="1" ht="13.5" customHeight="1" x14ac:dyDescent="0.15">
      <c r="A381" s="1782"/>
      <c r="B381" s="1783" t="s">
        <v>389</v>
      </c>
      <c r="C381" s="1783"/>
      <c r="D381" s="862"/>
      <c r="E381" s="863"/>
      <c r="F381" s="878"/>
      <c r="G381" s="1483"/>
      <c r="H381" s="864">
        <f>MIN(H352:H379)</f>
        <v>-5</v>
      </c>
      <c r="I381" s="864">
        <f>MIN(I352:I379)</f>
        <v>4</v>
      </c>
      <c r="J381" s="866"/>
      <c r="K381" s="864">
        <f>MIN(K352:K379)</f>
        <v>15.4</v>
      </c>
      <c r="L381" s="867">
        <f>MIN(L352:L379)</f>
        <v>15.3</v>
      </c>
      <c r="M381" s="865">
        <f>MIN(M352:M379)</f>
        <v>7.77</v>
      </c>
      <c r="N381" s="872"/>
      <c r="O381" s="864">
        <f t="shared" ref="O381:AK381" si="62">MIN(O352:O379)</f>
        <v>21.6</v>
      </c>
      <c r="P381" s="932">
        <f t="shared" si="62"/>
        <v>61</v>
      </c>
      <c r="Q381" s="864">
        <f t="shared" si="62"/>
        <v>22</v>
      </c>
      <c r="R381" s="864">
        <f t="shared" si="62"/>
        <v>12.9</v>
      </c>
      <c r="S381" s="932">
        <f t="shared" si="62"/>
        <v>80</v>
      </c>
      <c r="T381" s="932">
        <f t="shared" si="62"/>
        <v>48</v>
      </c>
      <c r="U381" s="932">
        <f t="shared" si="62"/>
        <v>32</v>
      </c>
      <c r="V381" s="903">
        <f t="shared" si="62"/>
        <v>0.88</v>
      </c>
      <c r="W381" s="1179">
        <f t="shared" si="62"/>
        <v>0</v>
      </c>
      <c r="X381" s="932">
        <f t="shared" si="62"/>
        <v>220</v>
      </c>
      <c r="Y381" s="932">
        <f t="shared" si="62"/>
        <v>195.2</v>
      </c>
      <c r="Z381" s="1115">
        <f t="shared" si="62"/>
        <v>22.8</v>
      </c>
      <c r="AA381" s="864">
        <f t="shared" si="62"/>
        <v>1.1200000000000001</v>
      </c>
      <c r="AB381" s="931">
        <f t="shared" si="62"/>
        <v>0.52</v>
      </c>
      <c r="AC381" s="864">
        <f t="shared" si="62"/>
        <v>7.1</v>
      </c>
      <c r="AD381" s="871">
        <f t="shared" si="62"/>
        <v>0</v>
      </c>
      <c r="AE381" s="1122">
        <f t="shared" si="62"/>
        <v>23</v>
      </c>
      <c r="AF381" s="865">
        <f t="shared" si="62"/>
        <v>18</v>
      </c>
      <c r="AG381" s="864">
        <f t="shared" si="62"/>
        <v>6.9</v>
      </c>
      <c r="AH381" s="864">
        <f t="shared" si="62"/>
        <v>3.8</v>
      </c>
      <c r="AI381" s="864">
        <f t="shared" si="62"/>
        <v>14</v>
      </c>
      <c r="AJ381" s="873">
        <f t="shared" si="62"/>
        <v>3.3</v>
      </c>
      <c r="AK381" s="873">
        <f t="shared" si="62"/>
        <v>0.1</v>
      </c>
    </row>
    <row r="382" spans="1:37" s="352" customFormat="1" ht="13.5" customHeight="1" x14ac:dyDescent="0.15">
      <c r="A382" s="1782"/>
      <c r="B382" s="1783" t="s">
        <v>390</v>
      </c>
      <c r="C382" s="1783"/>
      <c r="D382" s="862"/>
      <c r="E382" s="863"/>
      <c r="F382" s="866"/>
      <c r="G382" s="1483"/>
      <c r="H382" s="864">
        <f>IF(COUNT(H352:H379)=0,0,AVERAGE(H352:H379))</f>
        <v>0.42857142857142855</v>
      </c>
      <c r="I382" s="864">
        <f>IF(COUNT(I352:I379)=0,0,AVERAGE(I352:I379))</f>
        <v>7.0892857142857144</v>
      </c>
      <c r="J382" s="866"/>
      <c r="K382" s="864">
        <f>IF(COUNT(K352:K379)=0,0,AVERAGE(K352:K379))</f>
        <v>20.546428571428574</v>
      </c>
      <c r="L382" s="867">
        <f>IF(COUNT(L352:L379)=0,0,AVERAGE(L352:L379))</f>
        <v>21.18571428571428</v>
      </c>
      <c r="M382" s="865">
        <f>IF(COUNT(M352:M379)=0,0,AVERAGE(M352:M379))</f>
        <v>9.1735714285714263</v>
      </c>
      <c r="N382" s="866"/>
      <c r="O382" s="864">
        <f t="shared" ref="O382:U382" si="63">IF(COUNT(O352:O379)=0,0,AVERAGE(O352:O379))</f>
        <v>28.12857142857143</v>
      </c>
      <c r="P382" s="932">
        <f t="shared" si="63"/>
        <v>79.392857142857139</v>
      </c>
      <c r="Q382" s="864">
        <f t="shared" si="63"/>
        <v>29.757142857142856</v>
      </c>
      <c r="R382" s="864">
        <f t="shared" si="63"/>
        <v>16.846428571428572</v>
      </c>
      <c r="S382" s="932">
        <f t="shared" si="63"/>
        <v>111.82142857142857</v>
      </c>
      <c r="T382" s="932">
        <f t="shared" si="63"/>
        <v>68.714285714285708</v>
      </c>
      <c r="U382" s="932">
        <f t="shared" si="63"/>
        <v>43.107142857142854</v>
      </c>
      <c r="V382" s="1113"/>
      <c r="W382" s="1180"/>
      <c r="X382" s="932">
        <f t="shared" ref="X382:AJ382" si="64">IF(COUNT(X352:X379)=0,0,AVERAGE(X352:X379))</f>
        <v>220</v>
      </c>
      <c r="Y382" s="932">
        <f t="shared" si="64"/>
        <v>195.2</v>
      </c>
      <c r="Z382" s="1115">
        <f t="shared" si="64"/>
        <v>22.8</v>
      </c>
      <c r="AA382" s="864">
        <f t="shared" si="64"/>
        <v>1.1200000000000001</v>
      </c>
      <c r="AB382" s="931">
        <f t="shared" si="64"/>
        <v>0.52</v>
      </c>
      <c r="AC382" s="864">
        <f t="shared" si="64"/>
        <v>7.1</v>
      </c>
      <c r="AD382" s="871">
        <f t="shared" si="64"/>
        <v>0</v>
      </c>
      <c r="AE382" s="1122">
        <f t="shared" si="64"/>
        <v>23</v>
      </c>
      <c r="AF382" s="865">
        <f t="shared" si="64"/>
        <v>18</v>
      </c>
      <c r="AG382" s="864">
        <f t="shared" si="64"/>
        <v>6.9</v>
      </c>
      <c r="AH382" s="864">
        <f t="shared" si="64"/>
        <v>3.8</v>
      </c>
      <c r="AI382" s="864">
        <f t="shared" si="64"/>
        <v>14</v>
      </c>
      <c r="AJ382" s="873">
        <f t="shared" si="64"/>
        <v>3.3</v>
      </c>
      <c r="AK382" s="875"/>
    </row>
    <row r="383" spans="1:37" s="352" customFormat="1" ht="13.5" customHeight="1" x14ac:dyDescent="0.15">
      <c r="A383" s="1782"/>
      <c r="B383" s="1784" t="s">
        <v>391</v>
      </c>
      <c r="C383" s="1784"/>
      <c r="D383" s="876"/>
      <c r="E383" s="876"/>
      <c r="F383" s="877"/>
      <c r="G383" s="1478">
        <f>SUM(G352:G379)</f>
        <v>62</v>
      </c>
      <c r="H383" s="878"/>
      <c r="I383" s="878"/>
      <c r="J383" s="878"/>
      <c r="K383" s="878"/>
      <c r="L383" s="1112"/>
      <c r="M383" s="866"/>
      <c r="N383" s="878"/>
      <c r="O383" s="878"/>
      <c r="P383" s="878"/>
      <c r="Q383" s="878"/>
      <c r="R383" s="878"/>
      <c r="S383" s="878"/>
      <c r="T383" s="878"/>
      <c r="U383" s="878"/>
      <c r="V383" s="1113"/>
      <c r="W383" s="1180"/>
      <c r="X383" s="878"/>
      <c r="Y383" s="878"/>
      <c r="Z383" s="1116"/>
      <c r="AA383" s="878"/>
      <c r="AB383" s="878"/>
      <c r="AC383" s="879"/>
      <c r="AD383" s="880"/>
      <c r="AE383" s="1123"/>
      <c r="AF383" s="866"/>
      <c r="AG383" s="878"/>
      <c r="AH383" s="878"/>
      <c r="AI383" s="878"/>
      <c r="AJ383" s="875"/>
      <c r="AK383" s="875"/>
    </row>
    <row r="384" spans="1:37" s="352" customFormat="1" ht="13.5" customHeight="1" x14ac:dyDescent="0.15">
      <c r="A384" s="1790" t="s">
        <v>521</v>
      </c>
      <c r="B384" s="933">
        <v>44621</v>
      </c>
      <c r="C384" s="177" t="str">
        <f>IF(B384="","",IF(WEEKDAY(B384)=1,"(日)",IF(WEEKDAY(B384)=2,"(月)",IF(WEEKDAY(B384)=3,"(火)",IF(WEEKDAY(B384)=4,"(水)",IF(WEEKDAY(B384)=5,"(木)",IF(WEEKDAY(B384)=6,"(金)","(土)")))))))</f>
        <v>(火)</v>
      </c>
      <c r="D384" s="894" t="s">
        <v>566</v>
      </c>
      <c r="E384" s="894" t="s">
        <v>581</v>
      </c>
      <c r="F384" s="884">
        <v>2</v>
      </c>
      <c r="G384" s="1480">
        <v>0</v>
      </c>
      <c r="H384" s="884">
        <v>6</v>
      </c>
      <c r="I384" s="884">
        <v>11</v>
      </c>
      <c r="J384" s="923">
        <v>0.30555555555555552</v>
      </c>
      <c r="K384" s="884">
        <v>27.3</v>
      </c>
      <c r="L384" s="925">
        <v>23.2</v>
      </c>
      <c r="M384" s="1034">
        <v>9.7899999999999991</v>
      </c>
      <c r="N384" s="934" t="s">
        <v>35</v>
      </c>
      <c r="O384" s="884">
        <v>27.3</v>
      </c>
      <c r="P384" s="926">
        <v>76</v>
      </c>
      <c r="Q384" s="884">
        <v>29.1</v>
      </c>
      <c r="R384" s="884">
        <v>20.5</v>
      </c>
      <c r="S384" s="926">
        <v>106</v>
      </c>
      <c r="T384" s="926">
        <v>64</v>
      </c>
      <c r="U384" s="926">
        <v>42</v>
      </c>
      <c r="V384" s="775" t="s">
        <v>35</v>
      </c>
      <c r="W384" s="1177" t="s">
        <v>35</v>
      </c>
      <c r="X384" s="926" t="s">
        <v>35</v>
      </c>
      <c r="Y384" s="926" t="s">
        <v>35</v>
      </c>
      <c r="Z384" s="771" t="s">
        <v>35</v>
      </c>
      <c r="AA384" s="884" t="s">
        <v>35</v>
      </c>
      <c r="AB384" s="926" t="s">
        <v>35</v>
      </c>
      <c r="AC384" s="848" t="s">
        <v>35</v>
      </c>
      <c r="AD384" s="830" t="s">
        <v>35</v>
      </c>
      <c r="AE384" s="769" t="s">
        <v>35</v>
      </c>
      <c r="AF384" s="1034" t="s">
        <v>35</v>
      </c>
      <c r="AG384" s="773" t="s">
        <v>35</v>
      </c>
      <c r="AH384" s="773" t="s">
        <v>35</v>
      </c>
      <c r="AI384" s="884" t="s">
        <v>35</v>
      </c>
      <c r="AJ384" s="906" t="s">
        <v>35</v>
      </c>
      <c r="AK384" s="906" t="s">
        <v>35</v>
      </c>
    </row>
    <row r="385" spans="1:37" s="352" customFormat="1" ht="13.5" customHeight="1" x14ac:dyDescent="0.15">
      <c r="A385" s="1791"/>
      <c r="B385" s="933">
        <v>44622</v>
      </c>
      <c r="C385" s="177" t="str">
        <f t="shared" ref="C385:C414" si="65">IF(B385="","",IF(WEEKDAY(B385)=1,"(日)",IF(WEEKDAY(B385)=2,"(月)",IF(WEEKDAY(B385)=3,"(火)",IF(WEEKDAY(B385)=4,"(水)",IF(WEEKDAY(B385)=5,"(木)",IF(WEEKDAY(B385)=6,"(金)","(土)")))))))</f>
        <v>(水)</v>
      </c>
      <c r="D385" s="894" t="s">
        <v>566</v>
      </c>
      <c r="E385" s="894" t="s">
        <v>575</v>
      </c>
      <c r="F385" s="884">
        <v>1</v>
      </c>
      <c r="G385" s="1480">
        <v>0</v>
      </c>
      <c r="H385" s="884">
        <v>4</v>
      </c>
      <c r="I385" s="884">
        <v>11</v>
      </c>
      <c r="J385" s="923">
        <v>0.2986111111111111</v>
      </c>
      <c r="K385" s="884">
        <v>26.3</v>
      </c>
      <c r="L385" s="925">
        <v>25.7</v>
      </c>
      <c r="M385" s="1034">
        <v>9.67</v>
      </c>
      <c r="N385" s="934" t="s">
        <v>35</v>
      </c>
      <c r="O385" s="884">
        <v>26.1</v>
      </c>
      <c r="P385" s="926">
        <v>76</v>
      </c>
      <c r="Q385" s="884">
        <v>30.9</v>
      </c>
      <c r="R385" s="884">
        <v>20.9</v>
      </c>
      <c r="S385" s="926">
        <v>107</v>
      </c>
      <c r="T385" s="926">
        <v>63</v>
      </c>
      <c r="U385" s="926">
        <v>44</v>
      </c>
      <c r="V385" s="775" t="s">
        <v>35</v>
      </c>
      <c r="W385" s="1177" t="s">
        <v>35</v>
      </c>
      <c r="X385" s="926" t="s">
        <v>35</v>
      </c>
      <c r="Y385" s="926" t="s">
        <v>35</v>
      </c>
      <c r="Z385" s="771" t="s">
        <v>35</v>
      </c>
      <c r="AA385" s="926" t="s">
        <v>35</v>
      </c>
      <c r="AB385" s="926" t="s">
        <v>35</v>
      </c>
      <c r="AC385" s="848" t="s">
        <v>35</v>
      </c>
      <c r="AD385" s="830" t="s">
        <v>35</v>
      </c>
      <c r="AE385" s="769" t="s">
        <v>35</v>
      </c>
      <c r="AF385" s="1034" t="s">
        <v>35</v>
      </c>
      <c r="AG385" s="773" t="s">
        <v>35</v>
      </c>
      <c r="AH385" s="773" t="s">
        <v>35</v>
      </c>
      <c r="AI385" s="884" t="s">
        <v>35</v>
      </c>
      <c r="AJ385" s="906" t="s">
        <v>35</v>
      </c>
      <c r="AK385" s="906" t="s">
        <v>35</v>
      </c>
    </row>
    <row r="386" spans="1:37" s="352" customFormat="1" ht="13.5" customHeight="1" x14ac:dyDescent="0.15">
      <c r="A386" s="1791"/>
      <c r="B386" s="933">
        <v>44623</v>
      </c>
      <c r="C386" s="177" t="str">
        <f t="shared" si="65"/>
        <v>(木)</v>
      </c>
      <c r="D386" s="894" t="s">
        <v>566</v>
      </c>
      <c r="E386" s="894" t="s">
        <v>581</v>
      </c>
      <c r="F386" s="884">
        <v>0</v>
      </c>
      <c r="G386" s="1480">
        <v>0</v>
      </c>
      <c r="H386" s="884">
        <v>3</v>
      </c>
      <c r="I386" s="884">
        <v>10</v>
      </c>
      <c r="J386" s="923">
        <v>0.30555555555555552</v>
      </c>
      <c r="K386" s="884">
        <v>28.3</v>
      </c>
      <c r="L386" s="925">
        <v>28.7</v>
      </c>
      <c r="M386" s="1034">
        <v>9.48</v>
      </c>
      <c r="N386" s="934" t="s">
        <v>35</v>
      </c>
      <c r="O386" s="884">
        <v>25.8</v>
      </c>
      <c r="P386" s="926">
        <v>84</v>
      </c>
      <c r="Q386" s="884">
        <v>28</v>
      </c>
      <c r="R386" s="884">
        <v>21.8</v>
      </c>
      <c r="S386" s="926">
        <v>106</v>
      </c>
      <c r="T386" s="926">
        <v>66</v>
      </c>
      <c r="U386" s="926">
        <v>40</v>
      </c>
      <c r="V386" s="775" t="s">
        <v>35</v>
      </c>
      <c r="W386" s="1177" t="s">
        <v>35</v>
      </c>
      <c r="X386" s="926" t="s">
        <v>35</v>
      </c>
      <c r="Y386" s="926" t="s">
        <v>35</v>
      </c>
      <c r="Z386" s="771" t="s">
        <v>35</v>
      </c>
      <c r="AA386" s="884" t="s">
        <v>35</v>
      </c>
      <c r="AB386" s="926" t="s">
        <v>35</v>
      </c>
      <c r="AC386" s="848" t="s">
        <v>35</v>
      </c>
      <c r="AD386" s="830" t="s">
        <v>35</v>
      </c>
      <c r="AE386" s="769" t="s">
        <v>35</v>
      </c>
      <c r="AF386" s="1034" t="s">
        <v>35</v>
      </c>
      <c r="AG386" s="773" t="s">
        <v>35</v>
      </c>
      <c r="AH386" s="773" t="s">
        <v>35</v>
      </c>
      <c r="AI386" s="884" t="s">
        <v>35</v>
      </c>
      <c r="AJ386" s="906" t="s">
        <v>35</v>
      </c>
      <c r="AK386" s="906" t="s">
        <v>35</v>
      </c>
    </row>
    <row r="387" spans="1:37" s="352" customFormat="1" ht="13.5" customHeight="1" x14ac:dyDescent="0.15">
      <c r="A387" s="1791"/>
      <c r="B387" s="933">
        <v>44624</v>
      </c>
      <c r="C387" s="177" t="str">
        <f t="shared" si="65"/>
        <v>(金)</v>
      </c>
      <c r="D387" s="894" t="s">
        <v>576</v>
      </c>
      <c r="E387" s="894" t="s">
        <v>567</v>
      </c>
      <c r="F387" s="884">
        <v>1</v>
      </c>
      <c r="G387" s="1480">
        <v>1.3</v>
      </c>
      <c r="H387" s="884">
        <v>4</v>
      </c>
      <c r="I387" s="884">
        <v>10.5</v>
      </c>
      <c r="J387" s="923">
        <v>0.30555555555555552</v>
      </c>
      <c r="K387" s="884">
        <v>31.4</v>
      </c>
      <c r="L387" s="925">
        <v>29.6</v>
      </c>
      <c r="M387" s="1034">
        <v>9.7200000000000006</v>
      </c>
      <c r="N387" s="934" t="s">
        <v>35</v>
      </c>
      <c r="O387" s="884">
        <v>25.1</v>
      </c>
      <c r="P387" s="926">
        <v>74</v>
      </c>
      <c r="Q387" s="884">
        <v>28.4</v>
      </c>
      <c r="R387" s="884">
        <v>18.600000000000001</v>
      </c>
      <c r="S387" s="926">
        <v>120</v>
      </c>
      <c r="T387" s="926">
        <v>64</v>
      </c>
      <c r="U387" s="926">
        <v>56</v>
      </c>
      <c r="V387" s="775" t="s">
        <v>35</v>
      </c>
      <c r="W387" s="1177" t="s">
        <v>35</v>
      </c>
      <c r="X387" s="926" t="s">
        <v>35</v>
      </c>
      <c r="Y387" s="926" t="s">
        <v>35</v>
      </c>
      <c r="Z387" s="771" t="s">
        <v>35</v>
      </c>
      <c r="AA387" s="884" t="s">
        <v>35</v>
      </c>
      <c r="AB387" s="926" t="s">
        <v>35</v>
      </c>
      <c r="AC387" s="848" t="s">
        <v>35</v>
      </c>
      <c r="AD387" s="830" t="s">
        <v>35</v>
      </c>
      <c r="AE387" s="769" t="s">
        <v>35</v>
      </c>
      <c r="AF387" s="1034" t="s">
        <v>35</v>
      </c>
      <c r="AG387" s="773" t="s">
        <v>35</v>
      </c>
      <c r="AH387" s="773" t="s">
        <v>35</v>
      </c>
      <c r="AI387" s="884" t="s">
        <v>35</v>
      </c>
      <c r="AJ387" s="906" t="s">
        <v>35</v>
      </c>
      <c r="AK387" s="906" t="s">
        <v>35</v>
      </c>
    </row>
    <row r="388" spans="1:37" s="352" customFormat="1" ht="13.5" customHeight="1" x14ac:dyDescent="0.15">
      <c r="A388" s="1791"/>
      <c r="B388" s="933">
        <v>44625</v>
      </c>
      <c r="C388" s="177" t="str">
        <f t="shared" si="65"/>
        <v>(土)</v>
      </c>
      <c r="D388" s="894" t="s">
        <v>566</v>
      </c>
      <c r="E388" s="894" t="s">
        <v>570</v>
      </c>
      <c r="F388" s="884">
        <v>2</v>
      </c>
      <c r="G388" s="1480">
        <v>0</v>
      </c>
      <c r="H388" s="884">
        <v>6</v>
      </c>
      <c r="I388" s="884">
        <v>13</v>
      </c>
      <c r="J388" s="923">
        <v>0.30555555555555602</v>
      </c>
      <c r="K388" s="884">
        <v>27.8</v>
      </c>
      <c r="L388" s="925">
        <v>26.2</v>
      </c>
      <c r="M388" s="1034">
        <v>9.66</v>
      </c>
      <c r="N388" s="934" t="s">
        <v>35</v>
      </c>
      <c r="O388" s="884">
        <v>27</v>
      </c>
      <c r="P388" s="926">
        <v>80</v>
      </c>
      <c r="Q388" s="884">
        <v>27.3</v>
      </c>
      <c r="R388" s="884">
        <v>22.1</v>
      </c>
      <c r="S388" s="926">
        <v>108</v>
      </c>
      <c r="T388" s="926">
        <v>64</v>
      </c>
      <c r="U388" s="926">
        <v>44</v>
      </c>
      <c r="V388" s="775" t="s">
        <v>35</v>
      </c>
      <c r="W388" s="1177" t="s">
        <v>35</v>
      </c>
      <c r="X388" s="926" t="s">
        <v>35</v>
      </c>
      <c r="Y388" s="926" t="s">
        <v>35</v>
      </c>
      <c r="Z388" s="771" t="s">
        <v>35</v>
      </c>
      <c r="AA388" s="884" t="s">
        <v>35</v>
      </c>
      <c r="AB388" s="926" t="s">
        <v>35</v>
      </c>
      <c r="AC388" s="848" t="s">
        <v>35</v>
      </c>
      <c r="AD388" s="830" t="s">
        <v>35</v>
      </c>
      <c r="AE388" s="769" t="s">
        <v>35</v>
      </c>
      <c r="AF388" s="1034" t="s">
        <v>35</v>
      </c>
      <c r="AG388" s="773" t="s">
        <v>35</v>
      </c>
      <c r="AH388" s="773" t="s">
        <v>35</v>
      </c>
      <c r="AI388" s="884" t="s">
        <v>35</v>
      </c>
      <c r="AJ388" s="906" t="s">
        <v>35</v>
      </c>
      <c r="AK388" s="906" t="s">
        <v>35</v>
      </c>
    </row>
    <row r="389" spans="1:37" s="352" customFormat="1" ht="13.5" customHeight="1" x14ac:dyDescent="0.15">
      <c r="A389" s="1791"/>
      <c r="B389" s="933">
        <v>44626</v>
      </c>
      <c r="C389" s="177" t="str">
        <f t="shared" si="65"/>
        <v>(日)</v>
      </c>
      <c r="D389" s="894" t="s">
        <v>566</v>
      </c>
      <c r="E389" s="894" t="s">
        <v>581</v>
      </c>
      <c r="F389" s="884">
        <v>5</v>
      </c>
      <c r="G389" s="1480">
        <v>0</v>
      </c>
      <c r="H389" s="884">
        <v>5</v>
      </c>
      <c r="I389" s="884">
        <v>13.5</v>
      </c>
      <c r="J389" s="923">
        <v>0.3125</v>
      </c>
      <c r="K389" s="884">
        <v>28.7</v>
      </c>
      <c r="L389" s="925">
        <v>27.4</v>
      </c>
      <c r="M389" s="1034">
        <v>9.58</v>
      </c>
      <c r="N389" s="934" t="s">
        <v>35</v>
      </c>
      <c r="O389" s="884">
        <v>26.8</v>
      </c>
      <c r="P389" s="926">
        <v>82</v>
      </c>
      <c r="Q389" s="884">
        <v>31.2</v>
      </c>
      <c r="R389" s="884">
        <v>21.8</v>
      </c>
      <c r="S389" s="926">
        <v>108</v>
      </c>
      <c r="T389" s="926">
        <v>62</v>
      </c>
      <c r="U389" s="926">
        <v>46</v>
      </c>
      <c r="V389" s="775" t="s">
        <v>35</v>
      </c>
      <c r="W389" s="1177" t="s">
        <v>35</v>
      </c>
      <c r="X389" s="926" t="s">
        <v>35</v>
      </c>
      <c r="Y389" s="926" t="s">
        <v>35</v>
      </c>
      <c r="Z389" s="771" t="s">
        <v>35</v>
      </c>
      <c r="AA389" s="884" t="s">
        <v>35</v>
      </c>
      <c r="AB389" s="926" t="s">
        <v>35</v>
      </c>
      <c r="AC389" s="848" t="s">
        <v>35</v>
      </c>
      <c r="AD389" s="830" t="s">
        <v>35</v>
      </c>
      <c r="AE389" s="769" t="s">
        <v>35</v>
      </c>
      <c r="AF389" s="1034" t="s">
        <v>35</v>
      </c>
      <c r="AG389" s="773" t="s">
        <v>35</v>
      </c>
      <c r="AH389" s="773" t="s">
        <v>35</v>
      </c>
      <c r="AI389" s="884" t="s">
        <v>35</v>
      </c>
      <c r="AJ389" s="906" t="s">
        <v>35</v>
      </c>
      <c r="AK389" s="906" t="s">
        <v>35</v>
      </c>
    </row>
    <row r="390" spans="1:37" s="352" customFormat="1" ht="13.5" customHeight="1" x14ac:dyDescent="0.15">
      <c r="A390" s="1791"/>
      <c r="B390" s="933">
        <v>44627</v>
      </c>
      <c r="C390" s="177" t="str">
        <f t="shared" si="65"/>
        <v>(月)</v>
      </c>
      <c r="D390" s="894" t="s">
        <v>566</v>
      </c>
      <c r="E390" s="894" t="s">
        <v>592</v>
      </c>
      <c r="F390" s="884">
        <v>2</v>
      </c>
      <c r="G390" s="1480">
        <v>0</v>
      </c>
      <c r="H390" s="884">
        <v>6</v>
      </c>
      <c r="I390" s="884">
        <v>10</v>
      </c>
      <c r="J390" s="923">
        <v>0.30555555555555552</v>
      </c>
      <c r="K390" s="884">
        <v>37</v>
      </c>
      <c r="L390" s="925">
        <v>35.6</v>
      </c>
      <c r="M390" s="1034">
        <v>9.27</v>
      </c>
      <c r="N390" s="934" t="s">
        <v>35</v>
      </c>
      <c r="O390" s="884">
        <v>27.4</v>
      </c>
      <c r="P390" s="926">
        <v>80</v>
      </c>
      <c r="Q390" s="884">
        <v>28.4</v>
      </c>
      <c r="R390" s="884">
        <v>22.1</v>
      </c>
      <c r="S390" s="926">
        <v>114</v>
      </c>
      <c r="T390" s="926">
        <v>68</v>
      </c>
      <c r="U390" s="926">
        <v>46</v>
      </c>
      <c r="V390" s="775" t="s">
        <v>35</v>
      </c>
      <c r="W390" s="1177" t="s">
        <v>35</v>
      </c>
      <c r="X390" s="926" t="s">
        <v>35</v>
      </c>
      <c r="Y390" s="926" t="s">
        <v>35</v>
      </c>
      <c r="Z390" s="771" t="s">
        <v>35</v>
      </c>
      <c r="AA390" s="884" t="s">
        <v>35</v>
      </c>
      <c r="AB390" s="926" t="s">
        <v>35</v>
      </c>
      <c r="AC390" s="848" t="s">
        <v>35</v>
      </c>
      <c r="AD390" s="830" t="s">
        <v>35</v>
      </c>
      <c r="AE390" s="769" t="s">
        <v>35</v>
      </c>
      <c r="AF390" s="1034" t="s">
        <v>35</v>
      </c>
      <c r="AG390" s="773" t="s">
        <v>35</v>
      </c>
      <c r="AH390" s="773" t="s">
        <v>35</v>
      </c>
      <c r="AI390" s="884" t="s">
        <v>35</v>
      </c>
      <c r="AJ390" s="906" t="s">
        <v>35</v>
      </c>
      <c r="AK390" s="906" t="s">
        <v>35</v>
      </c>
    </row>
    <row r="391" spans="1:37" s="352" customFormat="1" ht="13.5" customHeight="1" x14ac:dyDescent="0.15">
      <c r="A391" s="1791"/>
      <c r="B391" s="933">
        <v>44628</v>
      </c>
      <c r="C391" s="177" t="str">
        <f>IF(B391="","",IF(WEEKDAY(B391)=1,"(日)",IF(WEEKDAY(B391)=2,"(月)",IF(WEEKDAY(B391)=3,"(火)",IF(WEEKDAY(B391)=4,"(水)",IF(WEEKDAY(B391)=5,"(木)",IF(WEEKDAY(B391)=6,"(金)","(土)")))))))</f>
        <v>(火)</v>
      </c>
      <c r="D391" s="894" t="s">
        <v>573</v>
      </c>
      <c r="E391" s="894" t="s">
        <v>584</v>
      </c>
      <c r="F391" s="884">
        <v>3</v>
      </c>
      <c r="G391" s="1480">
        <v>0.1</v>
      </c>
      <c r="H391" s="884">
        <v>5</v>
      </c>
      <c r="I391" s="884">
        <v>9.5</v>
      </c>
      <c r="J391" s="923">
        <v>0.3125</v>
      </c>
      <c r="K391" s="884">
        <v>37</v>
      </c>
      <c r="L391" s="925">
        <v>34.299999999999997</v>
      </c>
      <c r="M391" s="1034">
        <v>9.41</v>
      </c>
      <c r="N391" s="934" t="s">
        <v>35</v>
      </c>
      <c r="O391" s="884">
        <v>25.8</v>
      </c>
      <c r="P391" s="926">
        <v>86</v>
      </c>
      <c r="Q391" s="884">
        <v>30.2</v>
      </c>
      <c r="R391" s="884">
        <v>24.6</v>
      </c>
      <c r="S391" s="926">
        <v>113</v>
      </c>
      <c r="T391" s="926">
        <v>70</v>
      </c>
      <c r="U391" s="926">
        <v>43</v>
      </c>
      <c r="V391" s="775" t="s">
        <v>35</v>
      </c>
      <c r="W391" s="1177" t="s">
        <v>35</v>
      </c>
      <c r="X391" s="926" t="s">
        <v>35</v>
      </c>
      <c r="Y391" s="926" t="s">
        <v>35</v>
      </c>
      <c r="Z391" s="771" t="s">
        <v>35</v>
      </c>
      <c r="AA391" s="884" t="s">
        <v>35</v>
      </c>
      <c r="AB391" s="926" t="s">
        <v>35</v>
      </c>
      <c r="AC391" s="848" t="s">
        <v>35</v>
      </c>
      <c r="AD391" s="830" t="s">
        <v>35</v>
      </c>
      <c r="AE391" s="769" t="s">
        <v>35</v>
      </c>
      <c r="AF391" s="1034" t="s">
        <v>35</v>
      </c>
      <c r="AG391" s="773" t="s">
        <v>35</v>
      </c>
      <c r="AH391" s="773" t="s">
        <v>35</v>
      </c>
      <c r="AI391" s="884" t="s">
        <v>35</v>
      </c>
      <c r="AJ391" s="906" t="s">
        <v>35</v>
      </c>
      <c r="AK391" s="906" t="s">
        <v>35</v>
      </c>
    </row>
    <row r="392" spans="1:37" s="352" customFormat="1" ht="13.5" customHeight="1" x14ac:dyDescent="0.15">
      <c r="A392" s="1791"/>
      <c r="B392" s="933">
        <v>44629</v>
      </c>
      <c r="C392" s="177" t="str">
        <f t="shared" si="65"/>
        <v>(水)</v>
      </c>
      <c r="D392" s="894" t="s">
        <v>566</v>
      </c>
      <c r="E392" s="894" t="s">
        <v>568</v>
      </c>
      <c r="F392" s="884">
        <v>0</v>
      </c>
      <c r="G392" s="1480">
        <v>0</v>
      </c>
      <c r="H392" s="884">
        <v>5</v>
      </c>
      <c r="I392" s="884">
        <v>11.5</v>
      </c>
      <c r="J392" s="923">
        <v>0.31944444444444448</v>
      </c>
      <c r="K392" s="884">
        <v>19.899999999999999</v>
      </c>
      <c r="L392" s="925">
        <v>34.6</v>
      </c>
      <c r="M392" s="1034">
        <v>9.39</v>
      </c>
      <c r="N392" s="934" t="s">
        <v>35</v>
      </c>
      <c r="O392" s="884">
        <v>30</v>
      </c>
      <c r="P392" s="926">
        <v>89</v>
      </c>
      <c r="Q392" s="884">
        <v>29.1</v>
      </c>
      <c r="R392" s="884">
        <v>18.7</v>
      </c>
      <c r="S392" s="926">
        <v>116</v>
      </c>
      <c r="T392" s="926">
        <v>72</v>
      </c>
      <c r="U392" s="926">
        <v>44</v>
      </c>
      <c r="V392" s="775" t="s">
        <v>35</v>
      </c>
      <c r="W392" s="1177" t="s">
        <v>35</v>
      </c>
      <c r="X392" s="926" t="s">
        <v>35</v>
      </c>
      <c r="Y392" s="926" t="s">
        <v>35</v>
      </c>
      <c r="Z392" s="771" t="s">
        <v>35</v>
      </c>
      <c r="AA392" s="884" t="s">
        <v>35</v>
      </c>
      <c r="AB392" s="926" t="s">
        <v>35</v>
      </c>
      <c r="AC392" s="848" t="s">
        <v>35</v>
      </c>
      <c r="AD392" s="830" t="s">
        <v>35</v>
      </c>
      <c r="AE392" s="769" t="s">
        <v>35</v>
      </c>
      <c r="AF392" s="1034" t="s">
        <v>35</v>
      </c>
      <c r="AG392" s="773" t="s">
        <v>35</v>
      </c>
      <c r="AH392" s="773" t="s">
        <v>35</v>
      </c>
      <c r="AI392" s="884" t="s">
        <v>35</v>
      </c>
      <c r="AJ392" s="906" t="s">
        <v>35</v>
      </c>
      <c r="AK392" s="906" t="s">
        <v>35</v>
      </c>
    </row>
    <row r="393" spans="1:37" s="352" customFormat="1" ht="13.5" customHeight="1" x14ac:dyDescent="0.15">
      <c r="A393" s="1791"/>
      <c r="B393" s="933">
        <v>44630</v>
      </c>
      <c r="C393" s="177" t="str">
        <f t="shared" si="65"/>
        <v>(木)</v>
      </c>
      <c r="D393" s="894" t="s">
        <v>566</v>
      </c>
      <c r="E393" s="894" t="s">
        <v>570</v>
      </c>
      <c r="F393" s="884">
        <v>0</v>
      </c>
      <c r="G393" s="1480">
        <v>0</v>
      </c>
      <c r="H393" s="884">
        <v>6</v>
      </c>
      <c r="I393" s="884">
        <v>11</v>
      </c>
      <c r="J393" s="923">
        <v>0.3125</v>
      </c>
      <c r="K393" s="884">
        <v>28.6</v>
      </c>
      <c r="L393" s="925">
        <v>30.5</v>
      </c>
      <c r="M393" s="1034">
        <v>9.4499999999999993</v>
      </c>
      <c r="N393" s="934" t="s">
        <v>35</v>
      </c>
      <c r="O393" s="884">
        <v>28.9</v>
      </c>
      <c r="P393" s="926">
        <v>81</v>
      </c>
      <c r="Q393" s="884">
        <v>27.7</v>
      </c>
      <c r="R393" s="884">
        <v>20.9</v>
      </c>
      <c r="S393" s="926">
        <v>120</v>
      </c>
      <c r="T393" s="926">
        <v>79</v>
      </c>
      <c r="U393" s="926">
        <v>41</v>
      </c>
      <c r="V393" s="775" t="s">
        <v>35</v>
      </c>
      <c r="W393" s="1177" t="s">
        <v>35</v>
      </c>
      <c r="X393" s="926" t="s">
        <v>35</v>
      </c>
      <c r="Y393" s="926" t="s">
        <v>35</v>
      </c>
      <c r="Z393" s="771" t="s">
        <v>35</v>
      </c>
      <c r="AA393" s="884" t="s">
        <v>35</v>
      </c>
      <c r="AB393" s="926" t="s">
        <v>35</v>
      </c>
      <c r="AC393" s="848" t="s">
        <v>35</v>
      </c>
      <c r="AD393" s="830">
        <v>0</v>
      </c>
      <c r="AE393" s="769">
        <v>27</v>
      </c>
      <c r="AF393" s="1034">
        <v>14</v>
      </c>
      <c r="AG393" s="773">
        <v>9.6999999999999993</v>
      </c>
      <c r="AH393" s="773">
        <v>7.2</v>
      </c>
      <c r="AI393" s="884">
        <v>14</v>
      </c>
      <c r="AJ393" s="906">
        <v>3.5</v>
      </c>
      <c r="AK393" s="906">
        <v>0.15</v>
      </c>
    </row>
    <row r="394" spans="1:37" s="352" customFormat="1" ht="13.5" customHeight="1" x14ac:dyDescent="0.15">
      <c r="A394" s="1791"/>
      <c r="B394" s="933">
        <v>44631</v>
      </c>
      <c r="C394" s="177" t="str">
        <f t="shared" si="65"/>
        <v>(金)</v>
      </c>
      <c r="D394" s="894" t="s">
        <v>566</v>
      </c>
      <c r="E394" s="894" t="s">
        <v>575</v>
      </c>
      <c r="F394" s="884">
        <v>0</v>
      </c>
      <c r="G394" s="1480">
        <v>0</v>
      </c>
      <c r="H394" s="884">
        <v>8</v>
      </c>
      <c r="I394" s="884">
        <v>11</v>
      </c>
      <c r="J394" s="923">
        <v>0.31944444444444448</v>
      </c>
      <c r="K394" s="884">
        <v>24.2</v>
      </c>
      <c r="L394" s="925">
        <v>30</v>
      </c>
      <c r="M394" s="1034">
        <v>9.57</v>
      </c>
      <c r="N394" s="934" t="s">
        <v>35</v>
      </c>
      <c r="O394" s="884">
        <v>27.3</v>
      </c>
      <c r="P394" s="926">
        <v>87</v>
      </c>
      <c r="Q394" s="884">
        <v>32</v>
      </c>
      <c r="R394" s="884">
        <v>21.5</v>
      </c>
      <c r="S394" s="926">
        <v>109</v>
      </c>
      <c r="T394" s="926">
        <v>66</v>
      </c>
      <c r="U394" s="926">
        <v>43</v>
      </c>
      <c r="V394" s="775" t="s">
        <v>35</v>
      </c>
      <c r="W394" s="1177" t="s">
        <v>35</v>
      </c>
      <c r="X394" s="926" t="s">
        <v>35</v>
      </c>
      <c r="Y394" s="926" t="s">
        <v>35</v>
      </c>
      <c r="Z394" s="771" t="s">
        <v>35</v>
      </c>
      <c r="AA394" s="884" t="s">
        <v>35</v>
      </c>
      <c r="AB394" s="926" t="s">
        <v>35</v>
      </c>
      <c r="AC394" s="848" t="s">
        <v>35</v>
      </c>
      <c r="AD394" s="830" t="s">
        <v>35</v>
      </c>
      <c r="AE394" s="769" t="s">
        <v>35</v>
      </c>
      <c r="AF394" s="1034" t="s">
        <v>35</v>
      </c>
      <c r="AG394" s="773" t="s">
        <v>35</v>
      </c>
      <c r="AH394" s="773" t="s">
        <v>35</v>
      </c>
      <c r="AI394" s="884" t="s">
        <v>35</v>
      </c>
      <c r="AJ394" s="906" t="s">
        <v>35</v>
      </c>
      <c r="AK394" s="906" t="s">
        <v>35</v>
      </c>
    </row>
    <row r="395" spans="1:37" s="352" customFormat="1" ht="13.5" customHeight="1" x14ac:dyDescent="0.15">
      <c r="A395" s="1791"/>
      <c r="B395" s="933">
        <v>44632</v>
      </c>
      <c r="C395" s="177" t="str">
        <f t="shared" si="65"/>
        <v>(土)</v>
      </c>
      <c r="D395" s="894" t="s">
        <v>566</v>
      </c>
      <c r="E395" s="894" t="s">
        <v>570</v>
      </c>
      <c r="F395" s="884">
        <v>1</v>
      </c>
      <c r="G395" s="1480">
        <v>0</v>
      </c>
      <c r="H395" s="884">
        <v>10</v>
      </c>
      <c r="I395" s="884">
        <v>13.5</v>
      </c>
      <c r="J395" s="923">
        <v>0.3125</v>
      </c>
      <c r="K395" s="884">
        <v>22.6</v>
      </c>
      <c r="L395" s="925">
        <v>28.1</v>
      </c>
      <c r="M395" s="1034">
        <v>9.6</v>
      </c>
      <c r="N395" s="934" t="s">
        <v>35</v>
      </c>
      <c r="O395" s="884">
        <v>29</v>
      </c>
      <c r="P395" s="926">
        <v>84</v>
      </c>
      <c r="Q395" s="884">
        <v>31.6</v>
      </c>
      <c r="R395" s="884">
        <v>19.899999999999999</v>
      </c>
      <c r="S395" s="926">
        <v>112</v>
      </c>
      <c r="T395" s="926">
        <v>70</v>
      </c>
      <c r="U395" s="926">
        <v>42</v>
      </c>
      <c r="V395" s="775" t="s">
        <v>35</v>
      </c>
      <c r="W395" s="1177" t="s">
        <v>35</v>
      </c>
      <c r="X395" s="926" t="s">
        <v>35</v>
      </c>
      <c r="Y395" s="926" t="s">
        <v>35</v>
      </c>
      <c r="Z395" s="771" t="s">
        <v>35</v>
      </c>
      <c r="AA395" s="884" t="s">
        <v>35</v>
      </c>
      <c r="AB395" s="926" t="s">
        <v>35</v>
      </c>
      <c r="AC395" s="848" t="s">
        <v>35</v>
      </c>
      <c r="AD395" s="830" t="s">
        <v>35</v>
      </c>
      <c r="AE395" s="769" t="s">
        <v>35</v>
      </c>
      <c r="AF395" s="1034" t="s">
        <v>35</v>
      </c>
      <c r="AG395" s="773" t="s">
        <v>35</v>
      </c>
      <c r="AH395" s="773" t="s">
        <v>35</v>
      </c>
      <c r="AI395" s="884" t="s">
        <v>35</v>
      </c>
      <c r="AJ395" s="906" t="s">
        <v>35</v>
      </c>
      <c r="AK395" s="906" t="s">
        <v>35</v>
      </c>
    </row>
    <row r="396" spans="1:37" s="352" customFormat="1" ht="13.5" customHeight="1" x14ac:dyDescent="0.15">
      <c r="A396" s="1791"/>
      <c r="B396" s="933">
        <v>44633</v>
      </c>
      <c r="C396" s="177" t="str">
        <f t="shared" si="65"/>
        <v>(日)</v>
      </c>
      <c r="D396" s="894" t="s">
        <v>566</v>
      </c>
      <c r="E396" s="894" t="s">
        <v>574</v>
      </c>
      <c r="F396" s="884">
        <v>3</v>
      </c>
      <c r="G396" s="1480">
        <v>0</v>
      </c>
      <c r="H396" s="884">
        <v>9</v>
      </c>
      <c r="I396" s="884">
        <v>13.5</v>
      </c>
      <c r="J396" s="923">
        <v>0.3125</v>
      </c>
      <c r="K396" s="884">
        <v>22.4</v>
      </c>
      <c r="L396" s="925">
        <v>28.5</v>
      </c>
      <c r="M396" s="1034">
        <v>9.4</v>
      </c>
      <c r="N396" s="934" t="s">
        <v>35</v>
      </c>
      <c r="O396" s="884">
        <v>30.7</v>
      </c>
      <c r="P396" s="926">
        <v>84</v>
      </c>
      <c r="Q396" s="884">
        <v>31.2</v>
      </c>
      <c r="R396" s="884">
        <v>21.8</v>
      </c>
      <c r="S396" s="926">
        <v>118</v>
      </c>
      <c r="T396" s="926">
        <v>72</v>
      </c>
      <c r="U396" s="926">
        <v>46</v>
      </c>
      <c r="V396" s="775" t="s">
        <v>35</v>
      </c>
      <c r="W396" s="1177" t="s">
        <v>35</v>
      </c>
      <c r="X396" s="926" t="s">
        <v>35</v>
      </c>
      <c r="Y396" s="926" t="s">
        <v>35</v>
      </c>
      <c r="Z396" s="771" t="s">
        <v>35</v>
      </c>
      <c r="AA396" s="884" t="s">
        <v>35</v>
      </c>
      <c r="AB396" s="926" t="s">
        <v>35</v>
      </c>
      <c r="AC396" s="848" t="s">
        <v>35</v>
      </c>
      <c r="AD396" s="830" t="s">
        <v>35</v>
      </c>
      <c r="AE396" s="769" t="s">
        <v>35</v>
      </c>
      <c r="AF396" s="1034" t="s">
        <v>35</v>
      </c>
      <c r="AG396" s="773" t="s">
        <v>35</v>
      </c>
      <c r="AH396" s="773" t="s">
        <v>35</v>
      </c>
      <c r="AI396" s="884" t="s">
        <v>35</v>
      </c>
      <c r="AJ396" s="906" t="s">
        <v>35</v>
      </c>
      <c r="AK396" s="906" t="s">
        <v>35</v>
      </c>
    </row>
    <row r="397" spans="1:37" s="352" customFormat="1" ht="13.5" customHeight="1" x14ac:dyDescent="0.15">
      <c r="A397" s="1791"/>
      <c r="B397" s="933">
        <v>44634</v>
      </c>
      <c r="C397" s="177" t="str">
        <f t="shared" si="65"/>
        <v>(月)</v>
      </c>
      <c r="D397" s="894" t="s">
        <v>580</v>
      </c>
      <c r="E397" s="894" t="s">
        <v>578</v>
      </c>
      <c r="F397" s="884">
        <v>2</v>
      </c>
      <c r="G397" s="1480">
        <v>1.4</v>
      </c>
      <c r="H397" s="884">
        <v>15</v>
      </c>
      <c r="I397" s="884">
        <v>14</v>
      </c>
      <c r="J397" s="923">
        <v>0.30555555555555552</v>
      </c>
      <c r="K397" s="884">
        <v>22.8</v>
      </c>
      <c r="L397" s="925">
        <v>28.5</v>
      </c>
      <c r="M397" s="1034">
        <v>9.18</v>
      </c>
      <c r="N397" s="934" t="s">
        <v>35</v>
      </c>
      <c r="O397" s="884">
        <v>32.6</v>
      </c>
      <c r="P397" s="926">
        <v>91</v>
      </c>
      <c r="Q397" s="884">
        <v>33.700000000000003</v>
      </c>
      <c r="R397" s="884">
        <v>20.5</v>
      </c>
      <c r="S397" s="926">
        <v>118</v>
      </c>
      <c r="T397" s="926">
        <v>71</v>
      </c>
      <c r="U397" s="926">
        <v>47</v>
      </c>
      <c r="V397" s="775" t="s">
        <v>35</v>
      </c>
      <c r="W397" s="1177" t="s">
        <v>35</v>
      </c>
      <c r="X397" s="926" t="s">
        <v>35</v>
      </c>
      <c r="Y397" s="926" t="s">
        <v>35</v>
      </c>
      <c r="Z397" s="771" t="s">
        <v>35</v>
      </c>
      <c r="AA397" s="884" t="s">
        <v>35</v>
      </c>
      <c r="AB397" s="926" t="s">
        <v>35</v>
      </c>
      <c r="AC397" s="848" t="s">
        <v>35</v>
      </c>
      <c r="AD397" s="830" t="s">
        <v>35</v>
      </c>
      <c r="AE397" s="769" t="s">
        <v>35</v>
      </c>
      <c r="AF397" s="1034" t="s">
        <v>35</v>
      </c>
      <c r="AG397" s="773" t="s">
        <v>35</v>
      </c>
      <c r="AH397" s="773" t="s">
        <v>35</v>
      </c>
      <c r="AI397" s="884" t="s">
        <v>35</v>
      </c>
      <c r="AJ397" s="906" t="s">
        <v>35</v>
      </c>
      <c r="AK397" s="906" t="s">
        <v>35</v>
      </c>
    </row>
    <row r="398" spans="1:37" s="352" customFormat="1" ht="13.5" customHeight="1" x14ac:dyDescent="0.15">
      <c r="A398" s="1791"/>
      <c r="B398" s="933">
        <v>44635</v>
      </c>
      <c r="C398" s="177" t="str">
        <f t="shared" si="65"/>
        <v>(火)</v>
      </c>
      <c r="D398" s="894" t="s">
        <v>580</v>
      </c>
      <c r="E398" s="894" t="s">
        <v>570</v>
      </c>
      <c r="F398" s="884">
        <v>1</v>
      </c>
      <c r="G398" s="1480">
        <v>0.1</v>
      </c>
      <c r="H398" s="884">
        <v>7</v>
      </c>
      <c r="I398" s="884">
        <v>13</v>
      </c>
      <c r="J398" s="923">
        <v>0.2986111111111111</v>
      </c>
      <c r="K398" s="884">
        <v>30.6</v>
      </c>
      <c r="L398" s="925">
        <v>34.700000000000003</v>
      </c>
      <c r="M398" s="1034">
        <v>9.1199999999999992</v>
      </c>
      <c r="N398" s="934" t="s">
        <v>35</v>
      </c>
      <c r="O398" s="884">
        <v>28.7</v>
      </c>
      <c r="P398" s="926">
        <v>89</v>
      </c>
      <c r="Q398" s="884">
        <v>34.1</v>
      </c>
      <c r="R398" s="884">
        <v>25</v>
      </c>
      <c r="S398" s="926">
        <v>119</v>
      </c>
      <c r="T398" s="926">
        <v>71</v>
      </c>
      <c r="U398" s="926">
        <v>48</v>
      </c>
      <c r="V398" s="775" t="s">
        <v>35</v>
      </c>
      <c r="W398" s="1177" t="s">
        <v>35</v>
      </c>
      <c r="X398" s="926" t="s">
        <v>35</v>
      </c>
      <c r="Y398" s="884" t="s">
        <v>35</v>
      </c>
      <c r="Z398" s="771" t="s">
        <v>35</v>
      </c>
      <c r="AA398" s="884" t="s">
        <v>35</v>
      </c>
      <c r="AB398" s="924" t="s">
        <v>35</v>
      </c>
      <c r="AC398" s="848" t="s">
        <v>35</v>
      </c>
      <c r="AD398" s="830" t="s">
        <v>35</v>
      </c>
      <c r="AE398" s="769" t="s">
        <v>35</v>
      </c>
      <c r="AF398" s="1034" t="s">
        <v>35</v>
      </c>
      <c r="AG398" s="773" t="s">
        <v>35</v>
      </c>
      <c r="AH398" s="773" t="s">
        <v>35</v>
      </c>
      <c r="AI398" s="884" t="s">
        <v>35</v>
      </c>
      <c r="AJ398" s="906" t="s">
        <v>35</v>
      </c>
      <c r="AK398" s="906" t="s">
        <v>35</v>
      </c>
    </row>
    <row r="399" spans="1:37" s="352" customFormat="1" ht="13.5" customHeight="1" x14ac:dyDescent="0.15">
      <c r="A399" s="1791"/>
      <c r="B399" s="933">
        <v>44636</v>
      </c>
      <c r="C399" s="177" t="str">
        <f t="shared" si="65"/>
        <v>(水)</v>
      </c>
      <c r="D399" s="894" t="s">
        <v>522</v>
      </c>
      <c r="E399" s="894" t="s">
        <v>570</v>
      </c>
      <c r="F399" s="884">
        <v>3</v>
      </c>
      <c r="G399" s="1480">
        <v>0</v>
      </c>
      <c r="H399" s="884">
        <v>9</v>
      </c>
      <c r="I399" s="884">
        <v>13.5</v>
      </c>
      <c r="J399" s="923">
        <v>0.2986111111111111</v>
      </c>
      <c r="K399" s="884">
        <v>22.6</v>
      </c>
      <c r="L399" s="925">
        <v>28.7</v>
      </c>
      <c r="M399" s="1034">
        <v>9.0500000000000007</v>
      </c>
      <c r="N399" s="934" t="s">
        <v>35</v>
      </c>
      <c r="O399" s="884">
        <v>27.1</v>
      </c>
      <c r="P399" s="926">
        <v>87</v>
      </c>
      <c r="Q399" s="884">
        <v>32</v>
      </c>
      <c r="R399" s="884">
        <v>21.2</v>
      </c>
      <c r="S399" s="926">
        <v>114</v>
      </c>
      <c r="T399" s="926">
        <v>70</v>
      </c>
      <c r="U399" s="926">
        <v>44</v>
      </c>
      <c r="V399" s="775" t="s">
        <v>35</v>
      </c>
      <c r="W399" s="1177" t="s">
        <v>35</v>
      </c>
      <c r="X399" s="926" t="s">
        <v>35</v>
      </c>
      <c r="Y399" s="884" t="s">
        <v>35</v>
      </c>
      <c r="Z399" s="771" t="s">
        <v>35</v>
      </c>
      <c r="AA399" s="884" t="s">
        <v>35</v>
      </c>
      <c r="AB399" s="924" t="s">
        <v>35</v>
      </c>
      <c r="AC399" s="848" t="s">
        <v>35</v>
      </c>
      <c r="AD399" s="830" t="s">
        <v>35</v>
      </c>
      <c r="AE399" s="769" t="s">
        <v>35</v>
      </c>
      <c r="AF399" s="1034" t="s">
        <v>35</v>
      </c>
      <c r="AG399" s="773" t="s">
        <v>35</v>
      </c>
      <c r="AH399" s="773" t="s">
        <v>35</v>
      </c>
      <c r="AI399" s="884" t="s">
        <v>35</v>
      </c>
      <c r="AJ399" s="906" t="s">
        <v>35</v>
      </c>
      <c r="AK399" s="906" t="s">
        <v>35</v>
      </c>
    </row>
    <row r="400" spans="1:37" s="352" customFormat="1" ht="13.5" customHeight="1" x14ac:dyDescent="0.15">
      <c r="A400" s="1791"/>
      <c r="B400" s="933">
        <v>44637</v>
      </c>
      <c r="C400" s="177" t="str">
        <f t="shared" si="65"/>
        <v>(木)</v>
      </c>
      <c r="D400" s="894" t="s">
        <v>566</v>
      </c>
      <c r="E400" s="894" t="s">
        <v>570</v>
      </c>
      <c r="F400" s="884">
        <v>1</v>
      </c>
      <c r="G400" s="1480">
        <v>0</v>
      </c>
      <c r="H400" s="884">
        <v>7</v>
      </c>
      <c r="I400" s="884">
        <v>14.5</v>
      </c>
      <c r="J400" s="923">
        <v>0.30555555555555552</v>
      </c>
      <c r="K400" s="884">
        <v>28.8</v>
      </c>
      <c r="L400" s="925">
        <v>33.9</v>
      </c>
      <c r="M400" s="1034">
        <v>9.1</v>
      </c>
      <c r="N400" s="934" t="s">
        <v>35</v>
      </c>
      <c r="O400" s="884">
        <v>28.7</v>
      </c>
      <c r="P400" s="926">
        <v>82</v>
      </c>
      <c r="Q400" s="884">
        <v>31.2</v>
      </c>
      <c r="R400" s="884">
        <v>24.3</v>
      </c>
      <c r="S400" s="926">
        <v>114</v>
      </c>
      <c r="T400" s="926">
        <v>68</v>
      </c>
      <c r="U400" s="926">
        <v>46</v>
      </c>
      <c r="V400" s="775" t="s">
        <v>35</v>
      </c>
      <c r="W400" s="1177" t="s">
        <v>35</v>
      </c>
      <c r="X400" s="926" t="s">
        <v>35</v>
      </c>
      <c r="Y400" s="884" t="s">
        <v>35</v>
      </c>
      <c r="Z400" s="771" t="s">
        <v>35</v>
      </c>
      <c r="AA400" s="884" t="s">
        <v>35</v>
      </c>
      <c r="AB400" s="924" t="s">
        <v>35</v>
      </c>
      <c r="AC400" s="848" t="s">
        <v>35</v>
      </c>
      <c r="AD400" s="830" t="s">
        <v>35</v>
      </c>
      <c r="AE400" s="769" t="s">
        <v>35</v>
      </c>
      <c r="AF400" s="1034" t="s">
        <v>35</v>
      </c>
      <c r="AG400" s="773" t="s">
        <v>35</v>
      </c>
      <c r="AH400" s="773" t="s">
        <v>35</v>
      </c>
      <c r="AI400" s="884" t="s">
        <v>35</v>
      </c>
      <c r="AJ400" s="906" t="s">
        <v>35</v>
      </c>
      <c r="AK400" s="906" t="s">
        <v>35</v>
      </c>
    </row>
    <row r="401" spans="1:37" s="352" customFormat="1" ht="13.5" customHeight="1" x14ac:dyDescent="0.15">
      <c r="A401" s="1791"/>
      <c r="B401" s="933">
        <v>44638</v>
      </c>
      <c r="C401" s="177" t="str">
        <f t="shared" si="65"/>
        <v>(金)</v>
      </c>
      <c r="D401" s="894" t="s">
        <v>595</v>
      </c>
      <c r="E401" s="894" t="s">
        <v>570</v>
      </c>
      <c r="F401" s="884">
        <v>5</v>
      </c>
      <c r="G401" s="1480">
        <v>27.1</v>
      </c>
      <c r="H401" s="884">
        <v>5</v>
      </c>
      <c r="I401" s="884">
        <v>12</v>
      </c>
      <c r="J401" s="923">
        <v>0.30555555555555552</v>
      </c>
      <c r="K401" s="884">
        <v>52.2</v>
      </c>
      <c r="L401" s="925">
        <v>75.099999999999994</v>
      </c>
      <c r="M401" s="1034">
        <v>9.17</v>
      </c>
      <c r="N401" s="934" t="s">
        <v>35</v>
      </c>
      <c r="O401" s="884">
        <v>29.7</v>
      </c>
      <c r="P401" s="926">
        <v>86</v>
      </c>
      <c r="Q401" s="884">
        <v>32.700000000000003</v>
      </c>
      <c r="R401" s="884">
        <v>28.4</v>
      </c>
      <c r="S401" s="926">
        <v>115</v>
      </c>
      <c r="T401" s="926">
        <v>70</v>
      </c>
      <c r="U401" s="926">
        <v>45</v>
      </c>
      <c r="V401" s="775" t="s">
        <v>35</v>
      </c>
      <c r="W401" s="1177" t="s">
        <v>35</v>
      </c>
      <c r="X401" s="926" t="s">
        <v>35</v>
      </c>
      <c r="Y401" s="884" t="s">
        <v>35</v>
      </c>
      <c r="Z401" s="771" t="s">
        <v>35</v>
      </c>
      <c r="AA401" s="884" t="s">
        <v>35</v>
      </c>
      <c r="AB401" s="924" t="s">
        <v>35</v>
      </c>
      <c r="AC401" s="848" t="s">
        <v>35</v>
      </c>
      <c r="AD401" s="830" t="s">
        <v>35</v>
      </c>
      <c r="AE401" s="769" t="s">
        <v>35</v>
      </c>
      <c r="AF401" s="1034" t="s">
        <v>35</v>
      </c>
      <c r="AG401" s="773" t="s">
        <v>35</v>
      </c>
      <c r="AH401" s="773" t="s">
        <v>35</v>
      </c>
      <c r="AI401" s="884" t="s">
        <v>35</v>
      </c>
      <c r="AJ401" s="906" t="s">
        <v>35</v>
      </c>
      <c r="AK401" s="906" t="s">
        <v>35</v>
      </c>
    </row>
    <row r="402" spans="1:37" s="352" customFormat="1" ht="13.5" customHeight="1" x14ac:dyDescent="0.15">
      <c r="A402" s="1791"/>
      <c r="B402" s="933">
        <v>44639</v>
      </c>
      <c r="C402" s="177" t="str">
        <f t="shared" si="65"/>
        <v>(土)</v>
      </c>
      <c r="D402" s="894" t="s">
        <v>580</v>
      </c>
      <c r="E402" s="894" t="s">
        <v>591</v>
      </c>
      <c r="F402" s="884">
        <v>0</v>
      </c>
      <c r="G402" s="1480">
        <v>25.5</v>
      </c>
      <c r="H402" s="884">
        <v>7</v>
      </c>
      <c r="I402" s="884">
        <v>13</v>
      </c>
      <c r="J402" s="923">
        <v>0.30555555555555552</v>
      </c>
      <c r="K402" s="884">
        <v>32.1</v>
      </c>
      <c r="L402" s="925">
        <v>34.799999999999997</v>
      </c>
      <c r="M402" s="1034">
        <v>8.49</v>
      </c>
      <c r="N402" s="934" t="s">
        <v>35</v>
      </c>
      <c r="O402" s="884">
        <v>27.6</v>
      </c>
      <c r="P402" s="926">
        <v>87</v>
      </c>
      <c r="Q402" s="884">
        <v>30.9</v>
      </c>
      <c r="R402" s="884">
        <v>21.7</v>
      </c>
      <c r="S402" s="926">
        <v>112</v>
      </c>
      <c r="T402" s="926">
        <v>70</v>
      </c>
      <c r="U402" s="926">
        <v>42</v>
      </c>
      <c r="V402" s="775" t="s">
        <v>35</v>
      </c>
      <c r="W402" s="1177" t="s">
        <v>35</v>
      </c>
      <c r="X402" s="926" t="s">
        <v>35</v>
      </c>
      <c r="Y402" s="884" t="s">
        <v>35</v>
      </c>
      <c r="Z402" s="771" t="s">
        <v>35</v>
      </c>
      <c r="AA402" s="884" t="s">
        <v>35</v>
      </c>
      <c r="AB402" s="924" t="s">
        <v>35</v>
      </c>
      <c r="AC402" s="848" t="s">
        <v>35</v>
      </c>
      <c r="AD402" s="830" t="s">
        <v>35</v>
      </c>
      <c r="AE402" s="769" t="s">
        <v>35</v>
      </c>
      <c r="AF402" s="1034" t="s">
        <v>35</v>
      </c>
      <c r="AG402" s="773" t="s">
        <v>35</v>
      </c>
      <c r="AH402" s="773" t="s">
        <v>35</v>
      </c>
      <c r="AI402" s="884" t="s">
        <v>35</v>
      </c>
      <c r="AJ402" s="906" t="s">
        <v>35</v>
      </c>
      <c r="AK402" s="906" t="s">
        <v>35</v>
      </c>
    </row>
    <row r="403" spans="1:37" s="352" customFormat="1" ht="13.5" customHeight="1" x14ac:dyDescent="0.15">
      <c r="A403" s="1791"/>
      <c r="B403" s="933">
        <v>44640</v>
      </c>
      <c r="C403" s="177" t="str">
        <f t="shared" si="65"/>
        <v>(日)</v>
      </c>
      <c r="D403" s="894" t="s">
        <v>566</v>
      </c>
      <c r="E403" s="894" t="s">
        <v>581</v>
      </c>
      <c r="F403" s="884">
        <v>4</v>
      </c>
      <c r="G403" s="1480">
        <v>0</v>
      </c>
      <c r="H403" s="884">
        <v>9</v>
      </c>
      <c r="I403" s="884">
        <v>11.5</v>
      </c>
      <c r="J403" s="923">
        <v>0.30555555555555552</v>
      </c>
      <c r="K403" s="884">
        <v>34</v>
      </c>
      <c r="L403" s="925">
        <v>28.8</v>
      </c>
      <c r="M403" s="1034">
        <v>9.42</v>
      </c>
      <c r="N403" s="934" t="s">
        <v>35</v>
      </c>
      <c r="O403" s="884">
        <v>26</v>
      </c>
      <c r="P403" s="926">
        <v>82</v>
      </c>
      <c r="Q403" s="884">
        <v>30.2</v>
      </c>
      <c r="R403" s="884">
        <v>22.3</v>
      </c>
      <c r="S403" s="926">
        <v>103</v>
      </c>
      <c r="T403" s="926">
        <v>63</v>
      </c>
      <c r="U403" s="926">
        <v>40</v>
      </c>
      <c r="V403" s="775" t="s">
        <v>35</v>
      </c>
      <c r="W403" s="1177" t="s">
        <v>35</v>
      </c>
      <c r="X403" s="926" t="s">
        <v>35</v>
      </c>
      <c r="Y403" s="926" t="s">
        <v>35</v>
      </c>
      <c r="Z403" s="771" t="s">
        <v>35</v>
      </c>
      <c r="AA403" s="926" t="s">
        <v>35</v>
      </c>
      <c r="AB403" s="926" t="s">
        <v>35</v>
      </c>
      <c r="AC403" s="848" t="s">
        <v>35</v>
      </c>
      <c r="AD403" s="830" t="s">
        <v>35</v>
      </c>
      <c r="AE403" s="769" t="s">
        <v>35</v>
      </c>
      <c r="AF403" s="1034" t="s">
        <v>35</v>
      </c>
      <c r="AG403" s="773" t="s">
        <v>35</v>
      </c>
      <c r="AH403" s="773" t="s">
        <v>35</v>
      </c>
      <c r="AI403" s="884" t="s">
        <v>35</v>
      </c>
      <c r="AJ403" s="906" t="s">
        <v>35</v>
      </c>
      <c r="AK403" s="906" t="s">
        <v>35</v>
      </c>
    </row>
    <row r="404" spans="1:37" s="352" customFormat="1" ht="13.5" customHeight="1" x14ac:dyDescent="0.15">
      <c r="A404" s="1791"/>
      <c r="B404" s="933">
        <v>44641</v>
      </c>
      <c r="C404" s="177" t="str">
        <f t="shared" si="65"/>
        <v>(月)</v>
      </c>
      <c r="D404" s="894" t="s">
        <v>580</v>
      </c>
      <c r="E404" s="894" t="s">
        <v>598</v>
      </c>
      <c r="F404" s="884">
        <v>3</v>
      </c>
      <c r="G404" s="1480">
        <v>11.4</v>
      </c>
      <c r="H404" s="884">
        <v>5</v>
      </c>
      <c r="I404" s="884">
        <v>13</v>
      </c>
      <c r="J404" s="923">
        <v>0.31944444444444448</v>
      </c>
      <c r="K404" s="884">
        <v>35.5</v>
      </c>
      <c r="L404" s="925">
        <v>39.4</v>
      </c>
      <c r="M404" s="1034">
        <v>9.31</v>
      </c>
      <c r="N404" s="934" t="s">
        <v>35</v>
      </c>
      <c r="O404" s="884">
        <v>24.8</v>
      </c>
      <c r="P404" s="926">
        <v>67</v>
      </c>
      <c r="Q404" s="884">
        <v>27.7</v>
      </c>
      <c r="R404" s="884">
        <v>25.3</v>
      </c>
      <c r="S404" s="926">
        <v>93</v>
      </c>
      <c r="T404" s="926">
        <v>59</v>
      </c>
      <c r="U404" s="926">
        <v>34</v>
      </c>
      <c r="V404" s="775" t="s">
        <v>35</v>
      </c>
      <c r="W404" s="1177" t="s">
        <v>35</v>
      </c>
      <c r="X404" s="926" t="s">
        <v>35</v>
      </c>
      <c r="Y404" s="884" t="s">
        <v>35</v>
      </c>
      <c r="Z404" s="771" t="s">
        <v>35</v>
      </c>
      <c r="AA404" s="884" t="s">
        <v>35</v>
      </c>
      <c r="AB404" s="924" t="s">
        <v>35</v>
      </c>
      <c r="AC404" s="848" t="s">
        <v>35</v>
      </c>
      <c r="AD404" s="830" t="s">
        <v>35</v>
      </c>
      <c r="AE404" s="769" t="s">
        <v>35</v>
      </c>
      <c r="AF404" s="1034" t="s">
        <v>35</v>
      </c>
      <c r="AG404" s="773" t="s">
        <v>35</v>
      </c>
      <c r="AH404" s="773" t="s">
        <v>35</v>
      </c>
      <c r="AI404" s="884" t="s">
        <v>35</v>
      </c>
      <c r="AJ404" s="906" t="s">
        <v>35</v>
      </c>
      <c r="AK404" s="906" t="s">
        <v>35</v>
      </c>
    </row>
    <row r="405" spans="1:37" s="352" customFormat="1" ht="13.5" customHeight="1" x14ac:dyDescent="0.15">
      <c r="A405" s="1791"/>
      <c r="B405" s="933">
        <v>44642</v>
      </c>
      <c r="C405" s="177" t="str">
        <f t="shared" si="65"/>
        <v>(火)</v>
      </c>
      <c r="D405" s="894" t="s">
        <v>579</v>
      </c>
      <c r="E405" s="894" t="s">
        <v>593</v>
      </c>
      <c r="F405" s="884">
        <v>6</v>
      </c>
      <c r="G405" s="1480">
        <v>20.6</v>
      </c>
      <c r="H405" s="884">
        <v>5</v>
      </c>
      <c r="I405" s="884">
        <v>9.5</v>
      </c>
      <c r="J405" s="923">
        <v>0.31944444444444448</v>
      </c>
      <c r="K405" s="884">
        <v>47.4</v>
      </c>
      <c r="L405" s="925">
        <v>66.3</v>
      </c>
      <c r="M405" s="1034">
        <v>9.48</v>
      </c>
      <c r="N405" s="934" t="s">
        <v>35</v>
      </c>
      <c r="O405" s="884">
        <v>24.5</v>
      </c>
      <c r="P405" s="926">
        <v>71</v>
      </c>
      <c r="Q405" s="884">
        <v>28.8</v>
      </c>
      <c r="R405" s="884">
        <v>28.4</v>
      </c>
      <c r="S405" s="926">
        <v>102</v>
      </c>
      <c r="T405" s="926">
        <v>60</v>
      </c>
      <c r="U405" s="926">
        <v>42</v>
      </c>
      <c r="V405" s="775" t="s">
        <v>35</v>
      </c>
      <c r="W405" s="1177" t="s">
        <v>35</v>
      </c>
      <c r="X405" s="926" t="s">
        <v>35</v>
      </c>
      <c r="Y405" s="884" t="s">
        <v>35</v>
      </c>
      <c r="Z405" s="771" t="s">
        <v>35</v>
      </c>
      <c r="AA405" s="884" t="s">
        <v>35</v>
      </c>
      <c r="AB405" s="924" t="s">
        <v>35</v>
      </c>
      <c r="AC405" s="848" t="s">
        <v>35</v>
      </c>
      <c r="AD405" s="830" t="s">
        <v>35</v>
      </c>
      <c r="AE405" s="769" t="s">
        <v>35</v>
      </c>
      <c r="AF405" s="1034" t="s">
        <v>35</v>
      </c>
      <c r="AG405" s="773" t="s">
        <v>35</v>
      </c>
      <c r="AH405" s="773" t="s">
        <v>35</v>
      </c>
      <c r="AI405" s="884" t="s">
        <v>35</v>
      </c>
      <c r="AJ405" s="906" t="s">
        <v>35</v>
      </c>
      <c r="AK405" s="906" t="s">
        <v>35</v>
      </c>
    </row>
    <row r="406" spans="1:37" s="352" customFormat="1" ht="13.5" customHeight="1" x14ac:dyDescent="0.15">
      <c r="A406" s="1791"/>
      <c r="B406" s="933">
        <v>44643</v>
      </c>
      <c r="C406" s="177" t="str">
        <f t="shared" si="65"/>
        <v>(水)</v>
      </c>
      <c r="D406" s="894" t="s">
        <v>576</v>
      </c>
      <c r="E406" s="894" t="s">
        <v>574</v>
      </c>
      <c r="F406" s="884">
        <v>1</v>
      </c>
      <c r="G406" s="1480">
        <v>1.3</v>
      </c>
      <c r="H406" s="884">
        <v>0</v>
      </c>
      <c r="I406" s="884">
        <v>9.5</v>
      </c>
      <c r="J406" s="923">
        <v>0.3125</v>
      </c>
      <c r="K406" s="884">
        <v>34.9</v>
      </c>
      <c r="L406" s="925">
        <v>37</v>
      </c>
      <c r="M406" s="1034">
        <v>9.14</v>
      </c>
      <c r="N406" s="934" t="s">
        <v>35</v>
      </c>
      <c r="O406" s="884">
        <v>24.5</v>
      </c>
      <c r="P406" s="926">
        <v>60</v>
      </c>
      <c r="Q406" s="884">
        <v>22.7</v>
      </c>
      <c r="R406" s="884">
        <v>21.2</v>
      </c>
      <c r="S406" s="926">
        <v>90</v>
      </c>
      <c r="T406" s="926">
        <v>56</v>
      </c>
      <c r="U406" s="926">
        <v>34</v>
      </c>
      <c r="V406" s="775" t="s">
        <v>35</v>
      </c>
      <c r="W406" s="1177" t="s">
        <v>35</v>
      </c>
      <c r="X406" s="926" t="s">
        <v>35</v>
      </c>
      <c r="Y406" s="925" t="s">
        <v>35</v>
      </c>
      <c r="Z406" s="771" t="s">
        <v>35</v>
      </c>
      <c r="AA406" s="884" t="s">
        <v>35</v>
      </c>
      <c r="AB406" s="924" t="s">
        <v>35</v>
      </c>
      <c r="AC406" s="848" t="s">
        <v>35</v>
      </c>
      <c r="AD406" s="830" t="s">
        <v>35</v>
      </c>
      <c r="AE406" s="769" t="s">
        <v>35</v>
      </c>
      <c r="AF406" s="1034" t="s">
        <v>35</v>
      </c>
      <c r="AG406" s="773" t="s">
        <v>35</v>
      </c>
      <c r="AH406" s="773" t="s">
        <v>35</v>
      </c>
      <c r="AI406" s="884" t="s">
        <v>35</v>
      </c>
      <c r="AJ406" s="906" t="s">
        <v>35</v>
      </c>
      <c r="AK406" s="906" t="s">
        <v>35</v>
      </c>
    </row>
    <row r="407" spans="1:37" s="352" customFormat="1" ht="13.5" customHeight="1" x14ac:dyDescent="0.15">
      <c r="A407" s="1791"/>
      <c r="B407" s="933">
        <v>44644</v>
      </c>
      <c r="C407" s="177" t="str">
        <f t="shared" si="65"/>
        <v>(木)</v>
      </c>
      <c r="D407" s="894" t="s">
        <v>566</v>
      </c>
      <c r="E407" s="894" t="s">
        <v>581</v>
      </c>
      <c r="F407" s="884">
        <v>2</v>
      </c>
      <c r="G407" s="1480">
        <v>0</v>
      </c>
      <c r="H407" s="884">
        <v>4</v>
      </c>
      <c r="I407" s="884">
        <v>9</v>
      </c>
      <c r="J407" s="923">
        <v>0.30555555555555552</v>
      </c>
      <c r="K407" s="884">
        <v>17.399999999999999</v>
      </c>
      <c r="L407" s="925">
        <v>26.5</v>
      </c>
      <c r="M407" s="1034">
        <v>8.01</v>
      </c>
      <c r="N407" s="934" t="s">
        <v>35</v>
      </c>
      <c r="O407" s="884">
        <v>22.3</v>
      </c>
      <c r="P407" s="926">
        <v>66</v>
      </c>
      <c r="Q407" s="884">
        <v>27</v>
      </c>
      <c r="R407" s="884">
        <v>23.6</v>
      </c>
      <c r="S407" s="926">
        <v>90</v>
      </c>
      <c r="T407" s="926">
        <v>62</v>
      </c>
      <c r="U407" s="926">
        <v>28</v>
      </c>
      <c r="V407" s="775" t="s">
        <v>35</v>
      </c>
      <c r="W407" s="1177" t="s">
        <v>35</v>
      </c>
      <c r="X407" s="926" t="s">
        <v>35</v>
      </c>
      <c r="Y407" s="884" t="s">
        <v>35</v>
      </c>
      <c r="Z407" s="771" t="s">
        <v>35</v>
      </c>
      <c r="AA407" s="884" t="s">
        <v>35</v>
      </c>
      <c r="AB407" s="924" t="s">
        <v>35</v>
      </c>
      <c r="AC407" s="848" t="s">
        <v>35</v>
      </c>
      <c r="AD407" s="830" t="s">
        <v>35</v>
      </c>
      <c r="AE407" s="769" t="s">
        <v>35</v>
      </c>
      <c r="AF407" s="1034" t="s">
        <v>35</v>
      </c>
      <c r="AG407" s="773" t="s">
        <v>35</v>
      </c>
      <c r="AH407" s="773" t="s">
        <v>35</v>
      </c>
      <c r="AI407" s="884" t="s">
        <v>35</v>
      </c>
      <c r="AJ407" s="906" t="s">
        <v>35</v>
      </c>
      <c r="AK407" s="906" t="s">
        <v>35</v>
      </c>
    </row>
    <row r="408" spans="1:37" s="352" customFormat="1" ht="13.5" customHeight="1" x14ac:dyDescent="0.15">
      <c r="A408" s="1791"/>
      <c r="B408" s="933">
        <v>44645</v>
      </c>
      <c r="C408" s="177" t="str">
        <f t="shared" si="65"/>
        <v>(金)</v>
      </c>
      <c r="D408" s="894" t="s">
        <v>566</v>
      </c>
      <c r="E408" s="894" t="s">
        <v>592</v>
      </c>
      <c r="F408" s="884">
        <v>1</v>
      </c>
      <c r="G408" s="1480">
        <v>0</v>
      </c>
      <c r="H408" s="884">
        <v>3</v>
      </c>
      <c r="I408" s="884">
        <v>10</v>
      </c>
      <c r="J408" s="923">
        <v>0.30555555555555552</v>
      </c>
      <c r="K408" s="884">
        <v>23.4</v>
      </c>
      <c r="L408" s="925">
        <v>28.3</v>
      </c>
      <c r="M408" s="1034">
        <v>9.3699999999999992</v>
      </c>
      <c r="N408" s="934" t="s">
        <v>35</v>
      </c>
      <c r="O408" s="884">
        <v>21.5</v>
      </c>
      <c r="P408" s="926">
        <v>68</v>
      </c>
      <c r="Q408" s="884">
        <v>24.1</v>
      </c>
      <c r="R408" s="884">
        <v>19.899999999999999</v>
      </c>
      <c r="S408" s="926">
        <v>92</v>
      </c>
      <c r="T408" s="926">
        <v>58</v>
      </c>
      <c r="U408" s="926">
        <v>34</v>
      </c>
      <c r="V408" s="775">
        <v>0.73</v>
      </c>
      <c r="W408" s="1177">
        <v>0</v>
      </c>
      <c r="X408" s="926">
        <v>210</v>
      </c>
      <c r="Y408" s="884">
        <v>177</v>
      </c>
      <c r="Z408" s="771">
        <v>29</v>
      </c>
      <c r="AA408" s="884">
        <v>1.24</v>
      </c>
      <c r="AB408" s="924">
        <v>0.8</v>
      </c>
      <c r="AC408" s="848">
        <v>7.4</v>
      </c>
      <c r="AD408" s="830" t="s">
        <v>35</v>
      </c>
      <c r="AE408" s="769" t="s">
        <v>35</v>
      </c>
      <c r="AF408" s="1034" t="s">
        <v>35</v>
      </c>
      <c r="AG408" s="773" t="s">
        <v>35</v>
      </c>
      <c r="AH408" s="773" t="s">
        <v>35</v>
      </c>
      <c r="AI408" s="884" t="s">
        <v>35</v>
      </c>
      <c r="AJ408" s="906" t="s">
        <v>35</v>
      </c>
      <c r="AK408" s="906" t="s">
        <v>35</v>
      </c>
    </row>
    <row r="409" spans="1:37" s="352" customFormat="1" ht="13.5" customHeight="1" x14ac:dyDescent="0.15">
      <c r="A409" s="1791"/>
      <c r="B409" s="933">
        <v>44646</v>
      </c>
      <c r="C409" s="177" t="str">
        <f t="shared" si="65"/>
        <v>(土)</v>
      </c>
      <c r="D409" s="894" t="s">
        <v>595</v>
      </c>
      <c r="E409" s="894" t="s">
        <v>567</v>
      </c>
      <c r="F409" s="884">
        <v>1</v>
      </c>
      <c r="G409" s="1480">
        <v>2.2999999999999998</v>
      </c>
      <c r="H409" s="884">
        <v>14</v>
      </c>
      <c r="I409" s="884">
        <v>13</v>
      </c>
      <c r="J409" s="923">
        <v>0.3125</v>
      </c>
      <c r="K409" s="884">
        <v>41.2</v>
      </c>
      <c r="L409" s="925">
        <v>39.5</v>
      </c>
      <c r="M409" s="1034">
        <v>9.4700000000000006</v>
      </c>
      <c r="N409" s="934" t="s">
        <v>35</v>
      </c>
      <c r="O409" s="884">
        <v>22.1</v>
      </c>
      <c r="P409" s="926">
        <v>66</v>
      </c>
      <c r="Q409" s="884">
        <v>22.7</v>
      </c>
      <c r="R409" s="884">
        <v>21.2</v>
      </c>
      <c r="S409" s="926">
        <v>108</v>
      </c>
      <c r="T409" s="926">
        <v>54</v>
      </c>
      <c r="U409" s="926">
        <v>54</v>
      </c>
      <c r="V409" s="775" t="s">
        <v>35</v>
      </c>
      <c r="W409" s="1177" t="s">
        <v>35</v>
      </c>
      <c r="X409" s="926" t="s">
        <v>35</v>
      </c>
      <c r="Y409" s="926" t="s">
        <v>35</v>
      </c>
      <c r="Z409" s="771" t="s">
        <v>35</v>
      </c>
      <c r="AA409" s="926" t="s">
        <v>35</v>
      </c>
      <c r="AB409" s="926" t="s">
        <v>35</v>
      </c>
      <c r="AC409" s="848" t="s">
        <v>35</v>
      </c>
      <c r="AD409" s="830" t="s">
        <v>35</v>
      </c>
      <c r="AE409" s="769" t="s">
        <v>35</v>
      </c>
      <c r="AF409" s="1034" t="s">
        <v>35</v>
      </c>
      <c r="AG409" s="773" t="s">
        <v>35</v>
      </c>
      <c r="AH409" s="773" t="s">
        <v>35</v>
      </c>
      <c r="AI409" s="884" t="s">
        <v>35</v>
      </c>
      <c r="AJ409" s="906" t="s">
        <v>35</v>
      </c>
      <c r="AK409" s="906" t="s">
        <v>35</v>
      </c>
    </row>
    <row r="410" spans="1:37" s="352" customFormat="1" ht="13.5" customHeight="1" x14ac:dyDescent="0.15">
      <c r="A410" s="1791"/>
      <c r="B410" s="933">
        <v>44647</v>
      </c>
      <c r="C410" s="177" t="str">
        <f t="shared" si="65"/>
        <v>(日)</v>
      </c>
      <c r="D410" s="894" t="s">
        <v>577</v>
      </c>
      <c r="E410" s="894" t="s">
        <v>575</v>
      </c>
      <c r="F410" s="884">
        <v>1</v>
      </c>
      <c r="G410" s="1480">
        <v>3</v>
      </c>
      <c r="H410" s="884">
        <v>15</v>
      </c>
      <c r="I410" s="884">
        <v>15</v>
      </c>
      <c r="J410" s="923">
        <v>0.3125</v>
      </c>
      <c r="K410" s="884">
        <v>24.6</v>
      </c>
      <c r="L410" s="925">
        <v>26.9</v>
      </c>
      <c r="M410" s="1034">
        <v>9.1999999999999993</v>
      </c>
      <c r="N410" s="924" t="s">
        <v>35</v>
      </c>
      <c r="O410" s="884">
        <v>22.5</v>
      </c>
      <c r="P410" s="926">
        <v>70</v>
      </c>
      <c r="Q410" s="884">
        <v>24.1</v>
      </c>
      <c r="R410" s="884">
        <v>19.3</v>
      </c>
      <c r="S410" s="926">
        <v>98</v>
      </c>
      <c r="T410" s="926">
        <v>60</v>
      </c>
      <c r="U410" s="926">
        <v>38</v>
      </c>
      <c r="V410" s="775" t="s">
        <v>35</v>
      </c>
      <c r="W410" s="1177" t="s">
        <v>35</v>
      </c>
      <c r="X410" s="926" t="s">
        <v>35</v>
      </c>
      <c r="Y410" s="926" t="s">
        <v>35</v>
      </c>
      <c r="Z410" s="771" t="s">
        <v>35</v>
      </c>
      <c r="AA410" s="926" t="s">
        <v>35</v>
      </c>
      <c r="AB410" s="926" t="s">
        <v>35</v>
      </c>
      <c r="AC410" s="848" t="s">
        <v>35</v>
      </c>
      <c r="AD410" s="830" t="s">
        <v>35</v>
      </c>
      <c r="AE410" s="769" t="s">
        <v>35</v>
      </c>
      <c r="AF410" s="1034" t="s">
        <v>35</v>
      </c>
      <c r="AG410" s="773" t="s">
        <v>35</v>
      </c>
      <c r="AH410" s="773" t="s">
        <v>35</v>
      </c>
      <c r="AI410" s="884" t="s">
        <v>35</v>
      </c>
      <c r="AJ410" s="906" t="s">
        <v>35</v>
      </c>
      <c r="AK410" s="906" t="s">
        <v>35</v>
      </c>
    </row>
    <row r="411" spans="1:37" s="352" customFormat="1" ht="13.5" customHeight="1" x14ac:dyDescent="0.15">
      <c r="A411" s="1791"/>
      <c r="B411" s="933">
        <v>44648</v>
      </c>
      <c r="C411" s="177" t="str">
        <f t="shared" si="65"/>
        <v>(月)</v>
      </c>
      <c r="D411" s="894" t="s">
        <v>628</v>
      </c>
      <c r="E411" s="894" t="s">
        <v>570</v>
      </c>
      <c r="F411" s="884">
        <v>1</v>
      </c>
      <c r="G411" s="1480">
        <v>0</v>
      </c>
      <c r="H411" s="884">
        <v>13</v>
      </c>
      <c r="I411" s="884">
        <v>15</v>
      </c>
      <c r="J411" s="923">
        <v>0.30555555555555552</v>
      </c>
      <c r="K411" s="884">
        <v>27.1</v>
      </c>
      <c r="L411" s="925">
        <v>29.7</v>
      </c>
      <c r="M411" s="1034">
        <v>9.49</v>
      </c>
      <c r="N411" s="924" t="s">
        <v>35</v>
      </c>
      <c r="O411" s="884">
        <v>24.8</v>
      </c>
      <c r="P411" s="926">
        <v>72</v>
      </c>
      <c r="Q411" s="884">
        <v>22</v>
      </c>
      <c r="R411" s="884">
        <v>20.9</v>
      </c>
      <c r="S411" s="926">
        <v>99</v>
      </c>
      <c r="T411" s="926">
        <v>63</v>
      </c>
      <c r="U411" s="926">
        <v>36</v>
      </c>
      <c r="V411" s="775" t="s">
        <v>35</v>
      </c>
      <c r="W411" s="1177" t="s">
        <v>35</v>
      </c>
      <c r="X411" s="926" t="s">
        <v>35</v>
      </c>
      <c r="Y411" s="884" t="s">
        <v>35</v>
      </c>
      <c r="Z411" s="771" t="s">
        <v>35</v>
      </c>
      <c r="AA411" s="884" t="s">
        <v>35</v>
      </c>
      <c r="AB411" s="924" t="s">
        <v>35</v>
      </c>
      <c r="AC411" s="848" t="s">
        <v>35</v>
      </c>
      <c r="AD411" s="830" t="s">
        <v>35</v>
      </c>
      <c r="AE411" s="769" t="s">
        <v>35</v>
      </c>
      <c r="AF411" s="1034" t="s">
        <v>35</v>
      </c>
      <c r="AG411" s="773" t="s">
        <v>35</v>
      </c>
      <c r="AH411" s="773" t="s">
        <v>35</v>
      </c>
      <c r="AI411" s="884" t="s">
        <v>35</v>
      </c>
      <c r="AJ411" s="906" t="s">
        <v>35</v>
      </c>
      <c r="AK411" s="906" t="s">
        <v>35</v>
      </c>
    </row>
    <row r="412" spans="1:37" s="352" customFormat="1" ht="13.5" customHeight="1" x14ac:dyDescent="0.15">
      <c r="A412" s="1791"/>
      <c r="B412" s="933">
        <v>44649</v>
      </c>
      <c r="C412" s="177" t="str">
        <f t="shared" si="65"/>
        <v>(火)</v>
      </c>
      <c r="D412" s="894" t="s">
        <v>522</v>
      </c>
      <c r="E412" s="894" t="s">
        <v>568</v>
      </c>
      <c r="F412" s="884">
        <v>2</v>
      </c>
      <c r="G412" s="1480">
        <v>0</v>
      </c>
      <c r="H412" s="884">
        <v>9</v>
      </c>
      <c r="I412" s="884">
        <v>14</v>
      </c>
      <c r="J412" s="923">
        <v>0.3125</v>
      </c>
      <c r="K412" s="884">
        <v>31.2</v>
      </c>
      <c r="L412" s="925">
        <v>31.5</v>
      </c>
      <c r="M412" s="1034">
        <v>9.58</v>
      </c>
      <c r="N412" s="924" t="s">
        <v>35</v>
      </c>
      <c r="O412" s="884">
        <v>25.3</v>
      </c>
      <c r="P412" s="926">
        <v>77</v>
      </c>
      <c r="Q412" s="884">
        <v>25.9</v>
      </c>
      <c r="R412" s="884">
        <v>22.8</v>
      </c>
      <c r="S412" s="926">
        <v>102</v>
      </c>
      <c r="T412" s="926">
        <v>66</v>
      </c>
      <c r="U412" s="926">
        <v>36</v>
      </c>
      <c r="V412" s="775" t="s">
        <v>35</v>
      </c>
      <c r="W412" s="1177" t="s">
        <v>35</v>
      </c>
      <c r="X412" s="926" t="s">
        <v>35</v>
      </c>
      <c r="Y412" s="884" t="s">
        <v>35</v>
      </c>
      <c r="Z412" s="771" t="s">
        <v>35</v>
      </c>
      <c r="AA412" s="884" t="s">
        <v>35</v>
      </c>
      <c r="AB412" s="924" t="s">
        <v>35</v>
      </c>
      <c r="AC412" s="848" t="s">
        <v>35</v>
      </c>
      <c r="AD412" s="830" t="s">
        <v>35</v>
      </c>
      <c r="AE412" s="769" t="s">
        <v>35</v>
      </c>
      <c r="AF412" s="1034" t="s">
        <v>35</v>
      </c>
      <c r="AG412" s="773" t="s">
        <v>35</v>
      </c>
      <c r="AH412" s="773" t="s">
        <v>35</v>
      </c>
      <c r="AI412" s="884" t="s">
        <v>35</v>
      </c>
      <c r="AJ412" s="906" t="s">
        <v>35</v>
      </c>
      <c r="AK412" s="906" t="s">
        <v>35</v>
      </c>
    </row>
    <row r="413" spans="1:37" s="352" customFormat="1" ht="13.5" customHeight="1" x14ac:dyDescent="0.15">
      <c r="A413" s="1791"/>
      <c r="B413" s="933">
        <v>44650</v>
      </c>
      <c r="C413" s="911" t="str">
        <f t="shared" si="65"/>
        <v>(水)</v>
      </c>
      <c r="D413" s="894" t="s">
        <v>522</v>
      </c>
      <c r="E413" s="894" t="s">
        <v>581</v>
      </c>
      <c r="F413" s="884">
        <v>1</v>
      </c>
      <c r="G413" s="1480">
        <v>0</v>
      </c>
      <c r="H413" s="884">
        <v>9</v>
      </c>
      <c r="I413" s="884">
        <v>14</v>
      </c>
      <c r="J413" s="923">
        <v>0.31944444444444448</v>
      </c>
      <c r="K413" s="884">
        <v>25.3</v>
      </c>
      <c r="L413" s="925">
        <v>28.9</v>
      </c>
      <c r="M413" s="1034">
        <v>9.06</v>
      </c>
      <c r="N413" s="924" t="s">
        <v>35</v>
      </c>
      <c r="O413" s="884">
        <v>27.3</v>
      </c>
      <c r="P413" s="926">
        <v>80</v>
      </c>
      <c r="Q413" s="884">
        <v>29.1</v>
      </c>
      <c r="R413" s="884">
        <v>17.100000000000001</v>
      </c>
      <c r="S413" s="926">
        <v>106</v>
      </c>
      <c r="T413" s="926">
        <v>70</v>
      </c>
      <c r="U413" s="926">
        <v>36</v>
      </c>
      <c r="V413" s="775" t="s">
        <v>35</v>
      </c>
      <c r="W413" s="1177" t="s">
        <v>35</v>
      </c>
      <c r="X413" s="926" t="s">
        <v>35</v>
      </c>
      <c r="Y413" s="884" t="s">
        <v>35</v>
      </c>
      <c r="Z413" s="771" t="s">
        <v>35</v>
      </c>
      <c r="AA413" s="884" t="s">
        <v>35</v>
      </c>
      <c r="AB413" s="924" t="s">
        <v>35</v>
      </c>
      <c r="AC413" s="848" t="s">
        <v>35</v>
      </c>
      <c r="AD413" s="830" t="s">
        <v>35</v>
      </c>
      <c r="AE413" s="769" t="s">
        <v>35</v>
      </c>
      <c r="AF413" s="1034" t="s">
        <v>35</v>
      </c>
      <c r="AG413" s="773" t="s">
        <v>35</v>
      </c>
      <c r="AH413" s="773" t="s">
        <v>35</v>
      </c>
      <c r="AI413" s="884" t="s">
        <v>35</v>
      </c>
      <c r="AJ413" s="906" t="s">
        <v>35</v>
      </c>
      <c r="AK413" s="906" t="s">
        <v>35</v>
      </c>
    </row>
    <row r="414" spans="1:37" s="352" customFormat="1" ht="13.5" customHeight="1" x14ac:dyDescent="0.15">
      <c r="A414" s="1791"/>
      <c r="B414" s="933">
        <v>44651</v>
      </c>
      <c r="C414" s="909" t="str">
        <f t="shared" si="65"/>
        <v>(木)</v>
      </c>
      <c r="D414" s="894" t="s">
        <v>571</v>
      </c>
      <c r="E414" s="894" t="s">
        <v>591</v>
      </c>
      <c r="F414" s="884">
        <v>1</v>
      </c>
      <c r="G414" s="1480">
        <v>2.8</v>
      </c>
      <c r="H414" s="884">
        <v>16</v>
      </c>
      <c r="I414" s="884">
        <v>16.5</v>
      </c>
      <c r="J414" s="923">
        <v>0.30555555555555552</v>
      </c>
      <c r="K414" s="884">
        <v>27.3</v>
      </c>
      <c r="L414" s="925">
        <v>28.5</v>
      </c>
      <c r="M414" s="1034">
        <v>9.56</v>
      </c>
      <c r="N414" s="924" t="s">
        <v>35</v>
      </c>
      <c r="O414" s="884">
        <v>26.4</v>
      </c>
      <c r="P414" s="926">
        <v>79</v>
      </c>
      <c r="Q414" s="884">
        <v>25.9</v>
      </c>
      <c r="R414" s="884">
        <v>22.6</v>
      </c>
      <c r="S414" s="926">
        <v>109</v>
      </c>
      <c r="T414" s="926">
        <v>72</v>
      </c>
      <c r="U414" s="926">
        <v>37</v>
      </c>
      <c r="V414" s="775" t="s">
        <v>35</v>
      </c>
      <c r="W414" s="1177" t="s">
        <v>35</v>
      </c>
      <c r="X414" s="926" t="s">
        <v>35</v>
      </c>
      <c r="Y414" s="884" t="s">
        <v>35</v>
      </c>
      <c r="Z414" s="771" t="s">
        <v>35</v>
      </c>
      <c r="AA414" s="884" t="s">
        <v>35</v>
      </c>
      <c r="AB414" s="924" t="s">
        <v>35</v>
      </c>
      <c r="AC414" s="848" t="s">
        <v>35</v>
      </c>
      <c r="AD414" s="830" t="s">
        <v>35</v>
      </c>
      <c r="AE414" s="769" t="s">
        <v>35</v>
      </c>
      <c r="AF414" s="1034" t="s">
        <v>35</v>
      </c>
      <c r="AG414" s="773" t="s">
        <v>35</v>
      </c>
      <c r="AH414" s="773" t="s">
        <v>35</v>
      </c>
      <c r="AI414" s="884" t="s">
        <v>35</v>
      </c>
      <c r="AJ414" s="906" t="s">
        <v>35</v>
      </c>
      <c r="AK414" s="906" t="s">
        <v>35</v>
      </c>
    </row>
    <row r="415" spans="1:37" s="352" customFormat="1" ht="13.5" customHeight="1" x14ac:dyDescent="0.15">
      <c r="A415" s="1791"/>
      <c r="B415" s="1783" t="s">
        <v>388</v>
      </c>
      <c r="C415" s="1783"/>
      <c r="D415" s="862"/>
      <c r="E415" s="863"/>
      <c r="F415" s="864">
        <f>MAX(F384:F414)</f>
        <v>6</v>
      </c>
      <c r="G415" s="1478">
        <f>MAX(G384:G414)</f>
        <v>27.1</v>
      </c>
      <c r="H415" s="864">
        <f>MAX(H384:H414)</f>
        <v>16</v>
      </c>
      <c r="I415" s="864">
        <f>MAX(I384:I414)</f>
        <v>16.5</v>
      </c>
      <c r="J415" s="866"/>
      <c r="K415" s="864">
        <f>MAX(K384:K414)</f>
        <v>52.2</v>
      </c>
      <c r="L415" s="867">
        <f>MAX(L384:L414)</f>
        <v>75.099999999999994</v>
      </c>
      <c r="M415" s="865">
        <f>MAX(M384:M414)</f>
        <v>9.7899999999999991</v>
      </c>
      <c r="N415" s="872"/>
      <c r="O415" s="864">
        <f t="shared" ref="O415:AK415" si="66">MAX(O384:O414)</f>
        <v>32.6</v>
      </c>
      <c r="P415" s="932">
        <f t="shared" si="66"/>
        <v>91</v>
      </c>
      <c r="Q415" s="864">
        <f t="shared" si="66"/>
        <v>34.1</v>
      </c>
      <c r="R415" s="864">
        <f t="shared" si="66"/>
        <v>28.4</v>
      </c>
      <c r="S415" s="932">
        <f t="shared" si="66"/>
        <v>120</v>
      </c>
      <c r="T415" s="932">
        <f t="shared" si="66"/>
        <v>79</v>
      </c>
      <c r="U415" s="932">
        <f t="shared" si="66"/>
        <v>56</v>
      </c>
      <c r="V415" s="903">
        <f t="shared" si="66"/>
        <v>0.73</v>
      </c>
      <c r="W415" s="1179">
        <f t="shared" si="66"/>
        <v>0</v>
      </c>
      <c r="X415" s="932">
        <f t="shared" si="66"/>
        <v>210</v>
      </c>
      <c r="Y415" s="932">
        <f t="shared" si="66"/>
        <v>177</v>
      </c>
      <c r="Z415" s="1115">
        <f t="shared" si="66"/>
        <v>29</v>
      </c>
      <c r="AA415" s="864">
        <f t="shared" si="66"/>
        <v>1.24</v>
      </c>
      <c r="AB415" s="931">
        <f t="shared" si="66"/>
        <v>0.8</v>
      </c>
      <c r="AC415" s="864">
        <f t="shared" si="66"/>
        <v>7.4</v>
      </c>
      <c r="AD415" s="871">
        <f t="shared" si="66"/>
        <v>0</v>
      </c>
      <c r="AE415" s="1122">
        <f t="shared" si="66"/>
        <v>27</v>
      </c>
      <c r="AF415" s="865">
        <f t="shared" si="66"/>
        <v>14</v>
      </c>
      <c r="AG415" s="864">
        <f t="shared" si="66"/>
        <v>9.6999999999999993</v>
      </c>
      <c r="AH415" s="864">
        <f t="shared" si="66"/>
        <v>7.2</v>
      </c>
      <c r="AI415" s="864">
        <f t="shared" si="66"/>
        <v>14</v>
      </c>
      <c r="AJ415" s="873">
        <f t="shared" si="66"/>
        <v>3.5</v>
      </c>
      <c r="AK415" s="873">
        <f t="shared" si="66"/>
        <v>0.15</v>
      </c>
    </row>
    <row r="416" spans="1:37" s="353" customFormat="1" ht="13.5" customHeight="1" x14ac:dyDescent="0.15">
      <c r="A416" s="1791"/>
      <c r="B416" s="1783" t="s">
        <v>389</v>
      </c>
      <c r="C416" s="1783"/>
      <c r="D416" s="862"/>
      <c r="E416" s="863"/>
      <c r="F416" s="878"/>
      <c r="G416" s="1483"/>
      <c r="H416" s="864">
        <f>MIN(H384:H414)</f>
        <v>0</v>
      </c>
      <c r="I416" s="864">
        <f>MIN(I384:I414)</f>
        <v>9</v>
      </c>
      <c r="J416" s="866"/>
      <c r="K416" s="864">
        <f>MIN(K384:K414)</f>
        <v>17.399999999999999</v>
      </c>
      <c r="L416" s="867">
        <f>MIN(L384:L414)</f>
        <v>23.2</v>
      </c>
      <c r="M416" s="865">
        <f>MIN(M384:M414)</f>
        <v>8.01</v>
      </c>
      <c r="N416" s="872"/>
      <c r="O416" s="864">
        <f t="shared" ref="O416:AK416" si="67">MIN(O384:O414)</f>
        <v>21.5</v>
      </c>
      <c r="P416" s="932">
        <f t="shared" si="67"/>
        <v>60</v>
      </c>
      <c r="Q416" s="864">
        <f t="shared" si="67"/>
        <v>22</v>
      </c>
      <c r="R416" s="864">
        <f t="shared" si="67"/>
        <v>17.100000000000001</v>
      </c>
      <c r="S416" s="932">
        <f t="shared" si="67"/>
        <v>90</v>
      </c>
      <c r="T416" s="932">
        <f t="shared" si="67"/>
        <v>54</v>
      </c>
      <c r="U416" s="932">
        <f t="shared" si="67"/>
        <v>28</v>
      </c>
      <c r="V416" s="903">
        <f t="shared" si="67"/>
        <v>0.73</v>
      </c>
      <c r="W416" s="1179">
        <f t="shared" si="67"/>
        <v>0</v>
      </c>
      <c r="X416" s="932">
        <f t="shared" si="67"/>
        <v>210</v>
      </c>
      <c r="Y416" s="932">
        <f t="shared" si="67"/>
        <v>177</v>
      </c>
      <c r="Z416" s="1115">
        <f t="shared" si="67"/>
        <v>29</v>
      </c>
      <c r="AA416" s="864">
        <f t="shared" si="67"/>
        <v>1.24</v>
      </c>
      <c r="AB416" s="931">
        <f t="shared" si="67"/>
        <v>0.8</v>
      </c>
      <c r="AC416" s="864">
        <f t="shared" si="67"/>
        <v>7.4</v>
      </c>
      <c r="AD416" s="871">
        <f t="shared" si="67"/>
        <v>0</v>
      </c>
      <c r="AE416" s="1122">
        <f t="shared" si="67"/>
        <v>27</v>
      </c>
      <c r="AF416" s="865">
        <f t="shared" si="67"/>
        <v>14</v>
      </c>
      <c r="AG416" s="864">
        <f t="shared" si="67"/>
        <v>9.6999999999999993</v>
      </c>
      <c r="AH416" s="864">
        <f t="shared" si="67"/>
        <v>7.2</v>
      </c>
      <c r="AI416" s="864">
        <f t="shared" si="67"/>
        <v>14</v>
      </c>
      <c r="AJ416" s="873">
        <f t="shared" si="67"/>
        <v>3.5</v>
      </c>
      <c r="AK416" s="873">
        <f t="shared" si="67"/>
        <v>0.15</v>
      </c>
    </row>
    <row r="417" spans="1:37" s="353" customFormat="1" ht="13.5" customHeight="1" x14ac:dyDescent="0.15">
      <c r="A417" s="1791"/>
      <c r="B417" s="1783" t="s">
        <v>390</v>
      </c>
      <c r="C417" s="1783"/>
      <c r="D417" s="862"/>
      <c r="E417" s="863"/>
      <c r="F417" s="866"/>
      <c r="G417" s="1483"/>
      <c r="H417" s="864">
        <f>IF(COUNT(H384:H414)=0,0,AVERAGE(H384:H414))</f>
        <v>7.387096774193548</v>
      </c>
      <c r="I417" s="864">
        <f>IF(COUNT(I384:I414)=0,0,AVERAGE(I384:I414))</f>
        <v>12.225806451612904</v>
      </c>
      <c r="J417" s="866"/>
      <c r="K417" s="864">
        <f>IF(COUNT(K384:K414)=0,0,AVERAGE(K384:K414))</f>
        <v>29.674193548387098</v>
      </c>
      <c r="L417" s="867">
        <f>IF(COUNT(L384:L414)=0,0,AVERAGE(L384:L414))</f>
        <v>33.206451612903216</v>
      </c>
      <c r="M417" s="865">
        <f>IF(COUNT(M384:M414)=0,0,AVERAGE(M384:M414))</f>
        <v>9.3287096774193525</v>
      </c>
      <c r="N417" s="866"/>
      <c r="O417" s="864">
        <f t="shared" ref="O417:U417" si="68">IF(COUNT(O384:O414)=0,0,AVERAGE(O384:O414))</f>
        <v>26.567741935483863</v>
      </c>
      <c r="P417" s="932">
        <f t="shared" si="68"/>
        <v>78.806451612903231</v>
      </c>
      <c r="Q417" s="864">
        <f t="shared" si="68"/>
        <v>28.706451612903233</v>
      </c>
      <c r="R417" s="864">
        <f t="shared" si="68"/>
        <v>21.964516129032258</v>
      </c>
      <c r="S417" s="932">
        <f t="shared" si="68"/>
        <v>107.7741935483871</v>
      </c>
      <c r="T417" s="932">
        <f t="shared" si="68"/>
        <v>65.903225806451616</v>
      </c>
      <c r="U417" s="932">
        <f t="shared" si="68"/>
        <v>41.87096774193548</v>
      </c>
      <c r="V417" s="1113"/>
      <c r="W417" s="1180"/>
      <c r="X417" s="932">
        <f t="shared" ref="X417:AJ417" si="69">IF(COUNT(X384:X414)=0,0,AVERAGE(X384:X414))</f>
        <v>210</v>
      </c>
      <c r="Y417" s="932">
        <f t="shared" si="69"/>
        <v>177</v>
      </c>
      <c r="Z417" s="1115">
        <f t="shared" si="69"/>
        <v>29</v>
      </c>
      <c r="AA417" s="864">
        <f t="shared" si="69"/>
        <v>1.24</v>
      </c>
      <c r="AB417" s="931">
        <f t="shared" si="69"/>
        <v>0.8</v>
      </c>
      <c r="AC417" s="864">
        <f t="shared" si="69"/>
        <v>7.4</v>
      </c>
      <c r="AD417" s="871">
        <f t="shared" si="69"/>
        <v>0</v>
      </c>
      <c r="AE417" s="1122">
        <f t="shared" si="69"/>
        <v>27</v>
      </c>
      <c r="AF417" s="865">
        <f t="shared" si="69"/>
        <v>14</v>
      </c>
      <c r="AG417" s="864">
        <f t="shared" si="69"/>
        <v>9.6999999999999993</v>
      </c>
      <c r="AH417" s="864">
        <f t="shared" si="69"/>
        <v>7.2</v>
      </c>
      <c r="AI417" s="864">
        <f t="shared" si="69"/>
        <v>14</v>
      </c>
      <c r="AJ417" s="873">
        <f t="shared" si="69"/>
        <v>3.5</v>
      </c>
      <c r="AK417" s="875"/>
    </row>
    <row r="418" spans="1:37" s="352" customFormat="1" ht="13.5" customHeight="1" thickBot="1" x14ac:dyDescent="0.2">
      <c r="A418" s="1791"/>
      <c r="B418" s="1784" t="s">
        <v>391</v>
      </c>
      <c r="C418" s="1784"/>
      <c r="D418" s="876"/>
      <c r="E418" s="876"/>
      <c r="F418" s="877"/>
      <c r="G418" s="1478">
        <f>SUM(G384:G414)</f>
        <v>96.899999999999991</v>
      </c>
      <c r="H418" s="878"/>
      <c r="I418" s="878"/>
      <c r="J418" s="878"/>
      <c r="K418" s="878"/>
      <c r="L418" s="878"/>
      <c r="M418" s="866"/>
      <c r="N418" s="878"/>
      <c r="O418" s="878"/>
      <c r="P418" s="878"/>
      <c r="Q418" s="878"/>
      <c r="R418" s="878"/>
      <c r="S418" s="878"/>
      <c r="T418" s="878"/>
      <c r="U418" s="878"/>
      <c r="V418" s="1113"/>
      <c r="W418" s="1180"/>
      <c r="X418" s="878"/>
      <c r="Y418" s="878"/>
      <c r="Z418" s="1116"/>
      <c r="AA418" s="878"/>
      <c r="AB418" s="878"/>
      <c r="AC418" s="879"/>
      <c r="AD418" s="880"/>
      <c r="AE418" s="1123"/>
      <c r="AF418" s="866"/>
      <c r="AG418" s="878"/>
      <c r="AH418" s="878"/>
      <c r="AI418" s="878"/>
      <c r="AJ418" s="875"/>
      <c r="AK418" s="875"/>
    </row>
    <row r="419" spans="1:37" s="353" customFormat="1" ht="15.75" customHeight="1" thickTop="1" x14ac:dyDescent="0.15">
      <c r="A419" s="1787" t="s">
        <v>397</v>
      </c>
      <c r="B419" s="1793" t="s">
        <v>388</v>
      </c>
      <c r="C419" s="1793"/>
      <c r="D419" s="935"/>
      <c r="E419" s="936"/>
      <c r="F419" s="937">
        <v>10</v>
      </c>
      <c r="G419" s="1482">
        <v>145</v>
      </c>
      <c r="H419" s="937">
        <v>31</v>
      </c>
      <c r="I419" s="938">
        <v>30</v>
      </c>
      <c r="J419" s="939"/>
      <c r="K419" s="937">
        <v>65.3</v>
      </c>
      <c r="L419" s="940">
        <v>80.099999999999994</v>
      </c>
      <c r="M419" s="938">
        <v>9.7899999999999991</v>
      </c>
      <c r="N419" s="938" t="s">
        <v>35</v>
      </c>
      <c r="O419" s="937">
        <v>33.799999999999997</v>
      </c>
      <c r="P419" s="940">
        <v>114</v>
      </c>
      <c r="Q419" s="937">
        <v>38.299999999999997</v>
      </c>
      <c r="R419" s="937">
        <v>32.9</v>
      </c>
      <c r="S419" s="940">
        <v>133</v>
      </c>
      <c r="T419" s="940">
        <v>88</v>
      </c>
      <c r="U419" s="940">
        <v>56</v>
      </c>
      <c r="V419" s="1117">
        <v>1.6</v>
      </c>
      <c r="W419" s="1182">
        <v>0</v>
      </c>
      <c r="X419" s="942">
        <v>290</v>
      </c>
      <c r="Y419" s="942">
        <v>257</v>
      </c>
      <c r="Z419" s="1118">
        <v>79</v>
      </c>
      <c r="AA419" s="941">
        <v>1.96</v>
      </c>
      <c r="AB419" s="941">
        <v>1.1499999999999999</v>
      </c>
      <c r="AC419" s="943">
        <v>12.3</v>
      </c>
      <c r="AD419" s="1125">
        <v>0.17</v>
      </c>
      <c r="AE419" s="1124">
        <v>29</v>
      </c>
      <c r="AF419" s="938">
        <v>22</v>
      </c>
      <c r="AG419" s="938">
        <v>14</v>
      </c>
      <c r="AH419" s="942">
        <v>8.1999999999999993</v>
      </c>
      <c r="AI419" s="938">
        <v>16</v>
      </c>
      <c r="AJ419" s="1126">
        <v>4.4000000000000004</v>
      </c>
      <c r="AK419" s="944">
        <v>0.22</v>
      </c>
    </row>
    <row r="420" spans="1:37" x14ac:dyDescent="0.15">
      <c r="A420" s="1788"/>
      <c r="B420" s="1783" t="s">
        <v>389</v>
      </c>
      <c r="C420" s="1783"/>
      <c r="D420" s="862"/>
      <c r="E420" s="863"/>
      <c r="F420" s="878"/>
      <c r="G420" s="1483">
        <v>0</v>
      </c>
      <c r="H420" s="864">
        <v>-6</v>
      </c>
      <c r="I420" s="865">
        <v>3</v>
      </c>
      <c r="J420" s="866"/>
      <c r="K420" s="864">
        <v>11.2</v>
      </c>
      <c r="L420" s="867">
        <v>11</v>
      </c>
      <c r="M420" s="865">
        <v>7.23</v>
      </c>
      <c r="N420" s="865" t="s">
        <v>35</v>
      </c>
      <c r="O420" s="864">
        <v>13.4</v>
      </c>
      <c r="P420" s="867">
        <v>45</v>
      </c>
      <c r="Q420" s="864">
        <v>11.4</v>
      </c>
      <c r="R420" s="864">
        <v>10.1</v>
      </c>
      <c r="S420" s="867">
        <v>54</v>
      </c>
      <c r="T420" s="867">
        <v>38</v>
      </c>
      <c r="U420" s="867">
        <v>16</v>
      </c>
      <c r="V420" s="903">
        <v>0.51</v>
      </c>
      <c r="W420" s="1179">
        <v>0</v>
      </c>
      <c r="X420" s="869">
        <v>200</v>
      </c>
      <c r="Y420" s="869">
        <v>174.4</v>
      </c>
      <c r="Z420" s="1115">
        <v>16</v>
      </c>
      <c r="AA420" s="868">
        <v>0.87</v>
      </c>
      <c r="AB420" s="868">
        <v>-0.2</v>
      </c>
      <c r="AC420" s="870">
        <v>6.2</v>
      </c>
      <c r="AD420" s="874">
        <v>0</v>
      </c>
      <c r="AE420" s="1122">
        <v>14</v>
      </c>
      <c r="AF420" s="865">
        <v>7.1</v>
      </c>
      <c r="AG420" s="865">
        <v>6.4</v>
      </c>
      <c r="AH420" s="869">
        <v>2.1</v>
      </c>
      <c r="AI420" s="865">
        <v>6.2</v>
      </c>
      <c r="AJ420" s="873">
        <v>1.4</v>
      </c>
      <c r="AK420" s="945">
        <v>0.09</v>
      </c>
    </row>
    <row r="421" spans="1:37" x14ac:dyDescent="0.15">
      <c r="A421" s="1788"/>
      <c r="B421" s="1783" t="s">
        <v>390</v>
      </c>
      <c r="C421" s="1783"/>
      <c r="D421" s="862"/>
      <c r="E421" s="863"/>
      <c r="F421" s="866"/>
      <c r="G421" s="1483"/>
      <c r="H421" s="864">
        <v>13.989041095890411</v>
      </c>
      <c r="I421" s="865">
        <v>17.098356164383564</v>
      </c>
      <c r="J421" s="866"/>
      <c r="K421" s="864">
        <v>28.432602739726011</v>
      </c>
      <c r="L421" s="867">
        <v>33.812328767123297</v>
      </c>
      <c r="M421" s="865">
        <v>8.7830684931506795</v>
      </c>
      <c r="N421" s="865" t="s">
        <v>35</v>
      </c>
      <c r="O421" s="864">
        <v>26.285753424657528</v>
      </c>
      <c r="P421" s="867">
        <v>80.290410958904104</v>
      </c>
      <c r="Q421" s="864">
        <v>25.798630136986311</v>
      </c>
      <c r="R421" s="864">
        <v>20.944657534246588</v>
      </c>
      <c r="S421" s="867">
        <v>103.68493150684931</v>
      </c>
      <c r="T421" s="867">
        <v>66.720547945205482</v>
      </c>
      <c r="U421" s="867">
        <v>36.964383561643835</v>
      </c>
      <c r="V421" s="903">
        <v>0.76850000000000007</v>
      </c>
      <c r="W421" s="1179">
        <v>0</v>
      </c>
      <c r="X421" s="869">
        <v>240.83333333333334</v>
      </c>
      <c r="Y421" s="869">
        <v>205.85</v>
      </c>
      <c r="Z421" s="1115">
        <v>35.483333333333334</v>
      </c>
      <c r="AA421" s="868">
        <v>1.3175000000000001</v>
      </c>
      <c r="AB421" s="868">
        <v>0.57750000000000001</v>
      </c>
      <c r="AC421" s="870">
        <v>8.5916666666666668</v>
      </c>
      <c r="AD421" s="874">
        <v>2.75E-2</v>
      </c>
      <c r="AE421" s="1122">
        <v>22.833333333333332</v>
      </c>
      <c r="AF421" s="865">
        <v>14.424999999999999</v>
      </c>
      <c r="AG421" s="865">
        <v>9.2999999999999989</v>
      </c>
      <c r="AH421" s="869">
        <v>5.3666666666666671</v>
      </c>
      <c r="AI421" s="865">
        <v>10.875</v>
      </c>
      <c r="AJ421" s="873">
        <v>2.5166666666666666</v>
      </c>
      <c r="AK421" s="945">
        <v>0.14333333333333334</v>
      </c>
    </row>
    <row r="422" spans="1:37" x14ac:dyDescent="0.15">
      <c r="A422" s="1789"/>
      <c r="B422" s="1784" t="s">
        <v>391</v>
      </c>
      <c r="C422" s="1784"/>
      <c r="D422" s="373"/>
      <c r="E422" s="373"/>
      <c r="F422" s="432"/>
      <c r="G422" s="1484">
        <v>1639.299999999999</v>
      </c>
      <c r="H422" s="433"/>
      <c r="I422" s="433"/>
      <c r="J422" s="433"/>
      <c r="K422" s="433"/>
      <c r="L422" s="433"/>
      <c r="M422" s="433"/>
      <c r="N422" s="433"/>
      <c r="O422" s="433"/>
      <c r="P422" s="433"/>
      <c r="Q422" s="433"/>
      <c r="R422" s="433"/>
      <c r="S422" s="433"/>
      <c r="T422" s="433"/>
      <c r="U422" s="433"/>
      <c r="V422" s="433"/>
      <c r="W422" s="430"/>
      <c r="X422" s="433"/>
      <c r="Y422" s="433"/>
      <c r="Z422" s="433"/>
      <c r="AA422" s="433"/>
      <c r="AB422" s="433"/>
      <c r="AC422" s="434"/>
      <c r="AD422" s="434"/>
      <c r="AE422" s="433"/>
      <c r="AF422" s="433"/>
      <c r="AG422" s="433"/>
      <c r="AH422" s="433"/>
      <c r="AI422" s="433"/>
      <c r="AJ422" s="433"/>
      <c r="AK422" s="431"/>
    </row>
    <row r="423" spans="1:37" x14ac:dyDescent="0.15">
      <c r="A423" s="354"/>
      <c r="B423" s="1792" t="s">
        <v>396</v>
      </c>
      <c r="C423" s="1792"/>
      <c r="D423" s="368" t="s">
        <v>667</v>
      </c>
      <c r="E423" s="369"/>
      <c r="F423" s="369"/>
      <c r="G423" s="369"/>
      <c r="H423" s="369"/>
      <c r="I423" s="369"/>
      <c r="J423" s="369"/>
      <c r="K423" s="369"/>
      <c r="L423" s="369"/>
      <c r="M423" s="369"/>
      <c r="N423" s="369"/>
      <c r="O423" s="369"/>
      <c r="P423" s="369"/>
      <c r="Q423" s="369"/>
      <c r="R423" s="370"/>
      <c r="S423" s="370"/>
      <c r="T423" s="370"/>
      <c r="U423" s="370"/>
      <c r="V423" s="370"/>
      <c r="W423" s="370"/>
      <c r="X423" s="371"/>
      <c r="Y423" s="370"/>
      <c r="Z423" s="370"/>
      <c r="AA423" s="369"/>
      <c r="AB423" s="369"/>
      <c r="AC423" s="372"/>
      <c r="AD423" s="353"/>
      <c r="AE423" s="353"/>
      <c r="AF423" s="353"/>
      <c r="AG423" s="353"/>
      <c r="AH423" s="353"/>
      <c r="AI423" s="353"/>
      <c r="AJ423" s="353"/>
      <c r="AK423" s="353"/>
    </row>
  </sheetData>
  <mergeCells count="77">
    <mergeCell ref="A282:A316"/>
    <mergeCell ref="B348:C348"/>
    <mergeCell ref="B349:C349"/>
    <mergeCell ref="B350:C350"/>
    <mergeCell ref="B351:C351"/>
    <mergeCell ref="A317:A351"/>
    <mergeCell ref="B313:C313"/>
    <mergeCell ref="B314:C314"/>
    <mergeCell ref="B315:C315"/>
    <mergeCell ref="B316:C316"/>
    <mergeCell ref="B1:D1"/>
    <mergeCell ref="E1:J2"/>
    <mergeCell ref="AD2:AD4"/>
    <mergeCell ref="AE2:AE4"/>
    <mergeCell ref="B140:C140"/>
    <mergeCell ref="B141:C141"/>
    <mergeCell ref="B39:C39"/>
    <mergeCell ref="B37:C37"/>
    <mergeCell ref="A6:A39"/>
    <mergeCell ref="B36:C36"/>
    <mergeCell ref="B38:C38"/>
    <mergeCell ref="B106:C106"/>
    <mergeCell ref="B107:C107"/>
    <mergeCell ref="B108:C108"/>
    <mergeCell ref="A75:A108"/>
    <mergeCell ref="B142:C142"/>
    <mergeCell ref="B143:C143"/>
    <mergeCell ref="AJ2:AJ4"/>
    <mergeCell ref="AK2:AK4"/>
    <mergeCell ref="A4:A5"/>
    <mergeCell ref="AF2:AF4"/>
    <mergeCell ref="AG2:AG4"/>
    <mergeCell ref="AH2:AH4"/>
    <mergeCell ref="AI2:AI4"/>
    <mergeCell ref="A109:A143"/>
    <mergeCell ref="B71:C71"/>
    <mergeCell ref="B72:C72"/>
    <mergeCell ref="B73:C73"/>
    <mergeCell ref="B74:C74"/>
    <mergeCell ref="A40:A74"/>
    <mergeCell ref="B105:C105"/>
    <mergeCell ref="B423:C423"/>
    <mergeCell ref="B419:C419"/>
    <mergeCell ref="B420:C420"/>
    <mergeCell ref="B421:C421"/>
    <mergeCell ref="B422:C422"/>
    <mergeCell ref="A419:A422"/>
    <mergeCell ref="B380:C380"/>
    <mergeCell ref="B381:C381"/>
    <mergeCell ref="B382:C382"/>
    <mergeCell ref="B383:C383"/>
    <mergeCell ref="A352:A383"/>
    <mergeCell ref="B415:C415"/>
    <mergeCell ref="B416:C416"/>
    <mergeCell ref="B417:C417"/>
    <mergeCell ref="B418:C418"/>
    <mergeCell ref="A384:A418"/>
    <mergeCell ref="B175:C175"/>
    <mergeCell ref="B176:C176"/>
    <mergeCell ref="B177:C177"/>
    <mergeCell ref="B178:C178"/>
    <mergeCell ref="A144:A178"/>
    <mergeCell ref="B209:C209"/>
    <mergeCell ref="B210:C210"/>
    <mergeCell ref="B211:C211"/>
    <mergeCell ref="B212:C212"/>
    <mergeCell ref="A179:A212"/>
    <mergeCell ref="A248:A281"/>
    <mergeCell ref="B244:C244"/>
    <mergeCell ref="B245:C245"/>
    <mergeCell ref="B246:C246"/>
    <mergeCell ref="B247:C247"/>
    <mergeCell ref="A213:A247"/>
    <mergeCell ref="B278:C278"/>
    <mergeCell ref="B279:C279"/>
    <mergeCell ref="B280:C280"/>
    <mergeCell ref="B281:C281"/>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4"/>
  <sheetViews>
    <sheetView zoomScale="70" zoomScaleNormal="70" workbookViewId="0">
      <pane xSplit="1" ySplit="5" topLeftCell="B6" activePane="bottomRight" state="frozen"/>
      <selection activeCell="D419" sqref="D419:AK424"/>
      <selection pane="topRight" activeCell="D419" sqref="D419:AK424"/>
      <selection pane="bottomLeft" activeCell="D419" sqref="D419:AK424"/>
      <selection pane="bottomRight"/>
    </sheetView>
  </sheetViews>
  <sheetFormatPr defaultRowHeight="13.5" x14ac:dyDescent="0.15"/>
  <cols>
    <col min="1" max="29" width="5.875" customWidth="1"/>
    <col min="30" max="30" width="5.875" style="833" customWidth="1"/>
    <col min="31" max="33" width="5.875" customWidth="1"/>
    <col min="34" max="34" width="5.875" style="839" customWidth="1"/>
    <col min="35" max="37" width="5.875" customWidth="1"/>
  </cols>
  <sheetData>
    <row r="1" spans="1:37" ht="17.25" customHeight="1" x14ac:dyDescent="0.2">
      <c r="A1" s="164"/>
      <c r="B1" s="1802">
        <f>+'印旛沼-原水'!B1:D1</f>
        <v>44287</v>
      </c>
      <c r="C1" s="1802"/>
      <c r="D1" s="1802"/>
      <c r="E1" s="1821" t="s">
        <v>315</v>
      </c>
      <c r="F1" s="1821"/>
      <c r="G1" s="1821"/>
      <c r="H1" s="1821"/>
      <c r="I1" s="1821"/>
      <c r="J1" s="1821"/>
      <c r="K1" s="154"/>
      <c r="L1" s="154"/>
      <c r="M1" s="154"/>
      <c r="N1" s="154"/>
      <c r="O1" s="154"/>
      <c r="P1" s="154"/>
      <c r="Q1" s="155"/>
      <c r="R1" s="155"/>
      <c r="S1" s="155"/>
      <c r="T1" s="155"/>
      <c r="U1" s="155"/>
      <c r="V1" s="210"/>
      <c r="W1" s="210"/>
      <c r="AD1" s="827"/>
      <c r="AE1" s="155"/>
      <c r="AF1" s="155"/>
      <c r="AG1" s="155"/>
      <c r="AH1" s="834"/>
      <c r="AI1" s="155"/>
      <c r="AJ1" s="155"/>
      <c r="AK1" s="155"/>
    </row>
    <row r="2" spans="1:37" ht="17.25" customHeight="1" x14ac:dyDescent="0.15">
      <c r="A2" s="164"/>
      <c r="B2" s="189" t="s">
        <v>19</v>
      </c>
      <c r="C2" s="189"/>
      <c r="D2" s="159"/>
      <c r="E2" s="1822"/>
      <c r="F2" s="1822"/>
      <c r="G2" s="1822"/>
      <c r="H2" s="1822"/>
      <c r="I2" s="1822"/>
      <c r="J2" s="1822"/>
      <c r="K2" s="156"/>
      <c r="L2" s="156"/>
      <c r="M2" s="156"/>
      <c r="N2" s="156"/>
      <c r="O2" s="156"/>
      <c r="P2" s="156"/>
      <c r="Q2" s="156"/>
      <c r="R2" s="156"/>
      <c r="S2" s="156"/>
      <c r="T2" s="156"/>
      <c r="U2" s="156"/>
      <c r="V2" s="157"/>
      <c r="W2" s="157"/>
      <c r="AD2" s="1823" t="s">
        <v>285</v>
      </c>
      <c r="AE2" s="1794" t="s">
        <v>286</v>
      </c>
      <c r="AF2" s="1794" t="s">
        <v>27</v>
      </c>
      <c r="AG2" s="1798" t="s">
        <v>287</v>
      </c>
      <c r="AH2" s="1817" t="s">
        <v>288</v>
      </c>
      <c r="AI2" s="1794" t="s">
        <v>289</v>
      </c>
      <c r="AJ2" s="1794" t="s">
        <v>91</v>
      </c>
      <c r="AK2" s="1796" t="s">
        <v>290</v>
      </c>
    </row>
    <row r="3" spans="1:37" x14ac:dyDescent="0.15">
      <c r="A3" s="164"/>
      <c r="B3" s="190" t="s">
        <v>42</v>
      </c>
      <c r="C3" s="191" t="s">
        <v>43</v>
      </c>
      <c r="D3" s="140" t="s">
        <v>44</v>
      </c>
      <c r="E3" s="141" t="s">
        <v>45</v>
      </c>
      <c r="F3" s="141" t="s">
        <v>46</v>
      </c>
      <c r="G3" s="141" t="s">
        <v>47</v>
      </c>
      <c r="H3" s="141" t="s">
        <v>48</v>
      </c>
      <c r="I3" s="141" t="s">
        <v>49</v>
      </c>
      <c r="J3" s="141" t="s">
        <v>50</v>
      </c>
      <c r="K3" s="141" t="s">
        <v>51</v>
      </c>
      <c r="L3" s="141" t="s">
        <v>52</v>
      </c>
      <c r="M3" s="141" t="s">
        <v>38</v>
      </c>
      <c r="N3" s="141" t="s">
        <v>53</v>
      </c>
      <c r="O3" s="142" t="s">
        <v>54</v>
      </c>
      <c r="P3" s="141" t="s">
        <v>55</v>
      </c>
      <c r="Q3" s="141" t="s">
        <v>56</v>
      </c>
      <c r="R3" s="143" t="s">
        <v>57</v>
      </c>
      <c r="S3" s="143" t="s">
        <v>58</v>
      </c>
      <c r="T3" s="143" t="s">
        <v>59</v>
      </c>
      <c r="U3" s="143" t="s">
        <v>60</v>
      </c>
      <c r="V3" s="144" t="s">
        <v>61</v>
      </c>
      <c r="W3" s="145" t="s">
        <v>62</v>
      </c>
      <c r="X3" s="145" t="s">
        <v>63</v>
      </c>
      <c r="Y3" s="145" t="s">
        <v>64</v>
      </c>
      <c r="Z3" s="145" t="s">
        <v>65</v>
      </c>
      <c r="AA3" s="145" t="s">
        <v>66</v>
      </c>
      <c r="AB3" s="145" t="s">
        <v>67</v>
      </c>
      <c r="AC3" s="146" t="s">
        <v>24</v>
      </c>
      <c r="AD3" s="1824"/>
      <c r="AE3" s="1795"/>
      <c r="AF3" s="1795"/>
      <c r="AG3" s="1799"/>
      <c r="AH3" s="1818"/>
      <c r="AI3" s="1795"/>
      <c r="AJ3" s="1795"/>
      <c r="AK3" s="1797"/>
    </row>
    <row r="4" spans="1:37" x14ac:dyDescent="0.15">
      <c r="A4" s="1757"/>
      <c r="B4" s="1597" t="s">
        <v>42</v>
      </c>
      <c r="C4" s="1600"/>
      <c r="D4" s="147" t="s">
        <v>42</v>
      </c>
      <c r="E4" s="148" t="s">
        <v>42</v>
      </c>
      <c r="F4" s="149"/>
      <c r="G4" s="149"/>
      <c r="H4" s="149"/>
      <c r="I4" s="149"/>
      <c r="J4" s="150" t="s">
        <v>68</v>
      </c>
      <c r="K4" s="148" t="s">
        <v>42</v>
      </c>
      <c r="L4" s="149" t="s">
        <v>42</v>
      </c>
      <c r="M4" s="149" t="s">
        <v>42</v>
      </c>
      <c r="N4" s="148" t="s">
        <v>69</v>
      </c>
      <c r="O4" s="148" t="s">
        <v>70</v>
      </c>
      <c r="P4" s="151" t="s">
        <v>71</v>
      </c>
      <c r="Q4" s="148" t="s">
        <v>72</v>
      </c>
      <c r="R4" s="149" t="s">
        <v>73</v>
      </c>
      <c r="S4" s="149"/>
      <c r="T4" s="149"/>
      <c r="U4" s="149"/>
      <c r="V4" s="152"/>
      <c r="W4" s="152"/>
      <c r="X4" s="152" t="s">
        <v>74</v>
      </c>
      <c r="Y4" s="152" t="s">
        <v>75</v>
      </c>
      <c r="Z4" s="152" t="s">
        <v>75</v>
      </c>
      <c r="AA4" s="152" t="s">
        <v>76</v>
      </c>
      <c r="AB4" s="152" t="s">
        <v>42</v>
      </c>
      <c r="AC4" s="153" t="s">
        <v>42</v>
      </c>
      <c r="AD4" s="1824"/>
      <c r="AE4" s="1795"/>
      <c r="AF4" s="1795"/>
      <c r="AG4" s="1799"/>
      <c r="AH4" s="1818"/>
      <c r="AI4" s="1795"/>
      <c r="AJ4" s="1795"/>
      <c r="AK4" s="1797"/>
    </row>
    <row r="5" spans="1:37" x14ac:dyDescent="0.15">
      <c r="A5" s="1825"/>
      <c r="B5" s="1598" t="s">
        <v>77</v>
      </c>
      <c r="C5" s="1601" t="s">
        <v>78</v>
      </c>
      <c r="D5" s="179"/>
      <c r="E5" s="179"/>
      <c r="F5" s="180" t="s">
        <v>79</v>
      </c>
      <c r="G5" s="180" t="s">
        <v>80</v>
      </c>
      <c r="H5" s="180" t="s">
        <v>20</v>
      </c>
      <c r="I5" s="180" t="s">
        <v>20</v>
      </c>
      <c r="J5" s="179"/>
      <c r="K5" s="179" t="s">
        <v>19</v>
      </c>
      <c r="L5" s="179"/>
      <c r="M5" s="179"/>
      <c r="N5" s="180" t="s">
        <v>81</v>
      </c>
      <c r="O5" s="535" t="s">
        <v>444</v>
      </c>
      <c r="P5" s="178" t="s">
        <v>81</v>
      </c>
      <c r="Q5" s="180" t="s">
        <v>81</v>
      </c>
      <c r="R5" s="180" t="s">
        <v>81</v>
      </c>
      <c r="S5" s="180" t="s">
        <v>81</v>
      </c>
      <c r="T5" s="180" t="s">
        <v>81</v>
      </c>
      <c r="U5" s="180" t="s">
        <v>81</v>
      </c>
      <c r="V5" s="181" t="s">
        <v>81</v>
      </c>
      <c r="W5" s="181" t="s">
        <v>81</v>
      </c>
      <c r="X5" s="181" t="s">
        <v>81</v>
      </c>
      <c r="Y5" s="181" t="s">
        <v>81</v>
      </c>
      <c r="Z5" s="181" t="s">
        <v>81</v>
      </c>
      <c r="AA5" s="181"/>
      <c r="AB5" s="181"/>
      <c r="AC5" s="182" t="s">
        <v>81</v>
      </c>
      <c r="AD5" s="828" t="s">
        <v>291</v>
      </c>
      <c r="AE5" s="183" t="s">
        <v>291</v>
      </c>
      <c r="AF5" s="183" t="s">
        <v>291</v>
      </c>
      <c r="AG5" s="183" t="s">
        <v>291</v>
      </c>
      <c r="AH5" s="835" t="s">
        <v>291</v>
      </c>
      <c r="AI5" s="183" t="s">
        <v>291</v>
      </c>
      <c r="AJ5" s="183" t="s">
        <v>291</v>
      </c>
      <c r="AK5" s="184" t="s">
        <v>291</v>
      </c>
    </row>
    <row r="6" spans="1:37" ht="13.5" customHeight="1" x14ac:dyDescent="0.15">
      <c r="A6" s="1801" t="s">
        <v>28</v>
      </c>
      <c r="B6" s="1599">
        <v>44287</v>
      </c>
      <c r="C6" s="909" t="str">
        <f>IF(B6="","",IF(WEEKDAY(B6)=1,"(日)",IF(WEEKDAY(B6)=2,"(月)",IF(WEEKDAY(B6)=3,"(火)",IF(WEEKDAY(B6)=4,"(水)",IF(WEEKDAY(B6)=5,"(木)",IF(WEEKDAY(B6)=6,"(金)","(土)")))))))</f>
        <v>(木)</v>
      </c>
      <c r="D6" s="605" t="s">
        <v>566</v>
      </c>
      <c r="E6" s="605" t="s">
        <v>567</v>
      </c>
      <c r="F6" s="946">
        <v>3</v>
      </c>
      <c r="G6" s="1485"/>
      <c r="H6" s="947">
        <v>15</v>
      </c>
      <c r="I6" s="1031">
        <v>18.5</v>
      </c>
      <c r="J6" s="948">
        <v>0.28472222222222221</v>
      </c>
      <c r="K6" s="946">
        <v>6.1</v>
      </c>
      <c r="L6" s="949">
        <v>10.1</v>
      </c>
      <c r="M6" s="947">
        <v>7.12</v>
      </c>
      <c r="N6" s="763">
        <v>0.05</v>
      </c>
      <c r="O6" s="947">
        <v>29</v>
      </c>
      <c r="P6" s="950">
        <v>60</v>
      </c>
      <c r="Q6" s="1010">
        <v>25.2</v>
      </c>
      <c r="R6" s="947">
        <v>10</v>
      </c>
      <c r="S6" s="950">
        <v>102</v>
      </c>
      <c r="T6" s="950">
        <v>68</v>
      </c>
      <c r="U6" s="950">
        <v>34</v>
      </c>
      <c r="V6" s="1166">
        <v>0</v>
      </c>
      <c r="W6" s="1183" t="s">
        <v>35</v>
      </c>
      <c r="X6" s="1012">
        <v>210</v>
      </c>
      <c r="Y6" s="949" t="s">
        <v>35</v>
      </c>
      <c r="Z6" s="949" t="s">
        <v>35</v>
      </c>
      <c r="AA6" s="946" t="s">
        <v>35</v>
      </c>
      <c r="AB6" s="946" t="s">
        <v>35</v>
      </c>
      <c r="AC6" s="947" t="s">
        <v>35</v>
      </c>
      <c r="AD6" s="951" t="s">
        <v>35</v>
      </c>
      <c r="AE6" s="947" t="s">
        <v>35</v>
      </c>
      <c r="AF6" s="1031" t="s">
        <v>35</v>
      </c>
      <c r="AG6" s="1031" t="s">
        <v>35</v>
      </c>
      <c r="AH6" s="952" t="s">
        <v>35</v>
      </c>
      <c r="AI6" s="1010" t="s">
        <v>35</v>
      </c>
      <c r="AJ6" s="1153" t="s">
        <v>35</v>
      </c>
      <c r="AK6" s="1008" t="s">
        <v>35</v>
      </c>
    </row>
    <row r="7" spans="1:37" x14ac:dyDescent="0.15">
      <c r="A7" s="1801"/>
      <c r="B7" s="192">
        <v>44288</v>
      </c>
      <c r="C7" s="909" t="str">
        <f t="shared" ref="C7:C35" si="0">IF(B7="","",IF(WEEKDAY(B7)=1,"(日)",IF(WEEKDAY(B7)=2,"(月)",IF(WEEKDAY(B7)=3,"(火)",IF(WEEKDAY(B7)=4,"(水)",IF(WEEKDAY(B7)=5,"(木)",IF(WEEKDAY(B7)=6,"(金)","(土)")))))))</f>
        <v>(金)</v>
      </c>
      <c r="D7" s="603" t="s">
        <v>566</v>
      </c>
      <c r="E7" s="603" t="s">
        <v>568</v>
      </c>
      <c r="F7" s="953">
        <v>4</v>
      </c>
      <c r="G7" s="1486"/>
      <c r="H7" s="954">
        <v>15</v>
      </c>
      <c r="I7" s="1032">
        <v>18</v>
      </c>
      <c r="J7" s="955">
        <v>0.29166666666666669</v>
      </c>
      <c r="K7" s="953">
        <v>5.7</v>
      </c>
      <c r="L7" s="956">
        <v>9.6999999999999993</v>
      </c>
      <c r="M7" s="954">
        <v>7.13</v>
      </c>
      <c r="N7" s="772" t="s">
        <v>550</v>
      </c>
      <c r="O7" s="954">
        <v>26.1</v>
      </c>
      <c r="P7" s="957">
        <v>56</v>
      </c>
      <c r="Q7" s="1004">
        <v>24.5</v>
      </c>
      <c r="R7" s="954">
        <v>10</v>
      </c>
      <c r="S7" s="957">
        <v>104</v>
      </c>
      <c r="T7" s="957">
        <v>70</v>
      </c>
      <c r="U7" s="957">
        <v>34</v>
      </c>
      <c r="V7" s="1167">
        <v>0</v>
      </c>
      <c r="W7" s="1184" t="s">
        <v>35</v>
      </c>
      <c r="X7" s="1014">
        <v>220</v>
      </c>
      <c r="Y7" s="956" t="s">
        <v>35</v>
      </c>
      <c r="Z7" s="956" t="s">
        <v>35</v>
      </c>
      <c r="AA7" s="953" t="s">
        <v>35</v>
      </c>
      <c r="AB7" s="953" t="s">
        <v>35</v>
      </c>
      <c r="AC7" s="954" t="s">
        <v>35</v>
      </c>
      <c r="AD7" s="958" t="s">
        <v>35</v>
      </c>
      <c r="AE7" s="954" t="s">
        <v>35</v>
      </c>
      <c r="AF7" s="1032" t="s">
        <v>35</v>
      </c>
      <c r="AG7" s="1032" t="s">
        <v>35</v>
      </c>
      <c r="AH7" s="959" t="s">
        <v>35</v>
      </c>
      <c r="AI7" s="1004" t="s">
        <v>35</v>
      </c>
      <c r="AJ7" s="1154" t="s">
        <v>35</v>
      </c>
      <c r="AK7" s="1000" t="s">
        <v>35</v>
      </c>
    </row>
    <row r="8" spans="1:37" x14ac:dyDescent="0.15">
      <c r="A8" s="1801"/>
      <c r="B8" s="192">
        <v>44289</v>
      </c>
      <c r="C8" s="909" t="str">
        <f t="shared" si="0"/>
        <v>(土)</v>
      </c>
      <c r="D8" s="603" t="s">
        <v>569</v>
      </c>
      <c r="E8" s="603" t="s">
        <v>570</v>
      </c>
      <c r="F8" s="953">
        <v>1</v>
      </c>
      <c r="G8" s="1486"/>
      <c r="H8" s="954">
        <v>16</v>
      </c>
      <c r="I8" s="1032">
        <v>18</v>
      </c>
      <c r="J8" s="955">
        <v>0.29166666666666669</v>
      </c>
      <c r="K8" s="953">
        <v>6.1</v>
      </c>
      <c r="L8" s="956">
        <v>11.6</v>
      </c>
      <c r="M8" s="954">
        <v>7.12</v>
      </c>
      <c r="N8" s="772">
        <v>0.05</v>
      </c>
      <c r="O8" s="954">
        <v>29.4</v>
      </c>
      <c r="P8" s="957">
        <v>57</v>
      </c>
      <c r="Q8" s="1004">
        <v>30.2</v>
      </c>
      <c r="R8" s="954">
        <v>10</v>
      </c>
      <c r="S8" s="957">
        <v>101</v>
      </c>
      <c r="T8" s="957">
        <v>66</v>
      </c>
      <c r="U8" s="957">
        <v>35</v>
      </c>
      <c r="V8" s="1167">
        <v>0</v>
      </c>
      <c r="W8" s="1184" t="s">
        <v>35</v>
      </c>
      <c r="X8" s="1014">
        <v>210</v>
      </c>
      <c r="Y8" s="956" t="s">
        <v>35</v>
      </c>
      <c r="Z8" s="956" t="s">
        <v>35</v>
      </c>
      <c r="AA8" s="953" t="s">
        <v>35</v>
      </c>
      <c r="AB8" s="953" t="s">
        <v>35</v>
      </c>
      <c r="AC8" s="954" t="s">
        <v>35</v>
      </c>
      <c r="AD8" s="958" t="s">
        <v>35</v>
      </c>
      <c r="AE8" s="954" t="s">
        <v>35</v>
      </c>
      <c r="AF8" s="1032" t="s">
        <v>35</v>
      </c>
      <c r="AG8" s="1032" t="s">
        <v>35</v>
      </c>
      <c r="AH8" s="959" t="s">
        <v>35</v>
      </c>
      <c r="AI8" s="1004" t="s">
        <v>35</v>
      </c>
      <c r="AJ8" s="1154" t="s">
        <v>35</v>
      </c>
      <c r="AK8" s="1000" t="s">
        <v>35</v>
      </c>
    </row>
    <row r="9" spans="1:37" x14ac:dyDescent="0.15">
      <c r="A9" s="1801"/>
      <c r="B9" s="192">
        <v>44290</v>
      </c>
      <c r="C9" s="909" t="str">
        <f t="shared" si="0"/>
        <v>(日)</v>
      </c>
      <c r="D9" s="603" t="s">
        <v>571</v>
      </c>
      <c r="E9" s="603" t="s">
        <v>572</v>
      </c>
      <c r="F9" s="953">
        <v>2</v>
      </c>
      <c r="G9" s="1486">
        <v>28.4</v>
      </c>
      <c r="H9" s="954">
        <v>17</v>
      </c>
      <c r="I9" s="1032">
        <v>19</v>
      </c>
      <c r="J9" s="955">
        <v>0.28472222222222221</v>
      </c>
      <c r="K9" s="953">
        <v>7.7</v>
      </c>
      <c r="L9" s="956">
        <v>11.7</v>
      </c>
      <c r="M9" s="954">
        <v>7.25</v>
      </c>
      <c r="N9" s="772" t="s">
        <v>550</v>
      </c>
      <c r="O9" s="954">
        <v>29.9</v>
      </c>
      <c r="P9" s="957">
        <v>57</v>
      </c>
      <c r="Q9" s="1004">
        <v>28.4</v>
      </c>
      <c r="R9" s="954">
        <v>10</v>
      </c>
      <c r="S9" s="957">
        <v>105</v>
      </c>
      <c r="T9" s="957">
        <v>69</v>
      </c>
      <c r="U9" s="957">
        <v>36</v>
      </c>
      <c r="V9" s="1167">
        <v>0</v>
      </c>
      <c r="W9" s="1184" t="s">
        <v>35</v>
      </c>
      <c r="X9" s="1014">
        <v>210</v>
      </c>
      <c r="Y9" s="956" t="s">
        <v>35</v>
      </c>
      <c r="Z9" s="956" t="s">
        <v>35</v>
      </c>
      <c r="AA9" s="953" t="s">
        <v>35</v>
      </c>
      <c r="AB9" s="953" t="s">
        <v>35</v>
      </c>
      <c r="AC9" s="954" t="s">
        <v>35</v>
      </c>
      <c r="AD9" s="958" t="s">
        <v>35</v>
      </c>
      <c r="AE9" s="954" t="s">
        <v>35</v>
      </c>
      <c r="AF9" s="1032" t="s">
        <v>35</v>
      </c>
      <c r="AG9" s="1032" t="s">
        <v>35</v>
      </c>
      <c r="AH9" s="959" t="s">
        <v>35</v>
      </c>
      <c r="AI9" s="1004" t="s">
        <v>35</v>
      </c>
      <c r="AJ9" s="1154" t="s">
        <v>35</v>
      </c>
      <c r="AK9" s="1000" t="s">
        <v>35</v>
      </c>
    </row>
    <row r="10" spans="1:37" x14ac:dyDescent="0.15">
      <c r="A10" s="1801"/>
      <c r="B10" s="192">
        <v>44291</v>
      </c>
      <c r="C10" s="909" t="str">
        <f t="shared" si="0"/>
        <v>(月)</v>
      </c>
      <c r="D10" s="603" t="s">
        <v>573</v>
      </c>
      <c r="E10" s="603" t="s">
        <v>568</v>
      </c>
      <c r="F10" s="953">
        <v>2</v>
      </c>
      <c r="G10" s="1486">
        <v>19.100000000000001</v>
      </c>
      <c r="H10" s="954">
        <v>16</v>
      </c>
      <c r="I10" s="1032">
        <v>19</v>
      </c>
      <c r="J10" s="955">
        <v>0.29166666666666669</v>
      </c>
      <c r="K10" s="953">
        <v>6.7</v>
      </c>
      <c r="L10" s="956">
        <v>11.7</v>
      </c>
      <c r="M10" s="954">
        <v>7.21</v>
      </c>
      <c r="N10" s="772">
        <v>0.05</v>
      </c>
      <c r="O10" s="954">
        <v>29.8</v>
      </c>
      <c r="P10" s="957">
        <v>56</v>
      </c>
      <c r="Q10" s="1004">
        <v>28.8</v>
      </c>
      <c r="R10" s="954">
        <v>10</v>
      </c>
      <c r="S10" s="957">
        <v>101</v>
      </c>
      <c r="T10" s="957">
        <v>68</v>
      </c>
      <c r="U10" s="957">
        <v>33</v>
      </c>
      <c r="V10" s="1167">
        <v>0</v>
      </c>
      <c r="W10" s="1184" t="s">
        <v>35</v>
      </c>
      <c r="X10" s="1014">
        <v>210</v>
      </c>
      <c r="Y10" s="956" t="s">
        <v>35</v>
      </c>
      <c r="Z10" s="956" t="s">
        <v>35</v>
      </c>
      <c r="AA10" s="953" t="s">
        <v>35</v>
      </c>
      <c r="AB10" s="953" t="s">
        <v>35</v>
      </c>
      <c r="AC10" s="954" t="s">
        <v>35</v>
      </c>
      <c r="AD10" s="958" t="s">
        <v>35</v>
      </c>
      <c r="AE10" s="954" t="s">
        <v>35</v>
      </c>
      <c r="AF10" s="1032" t="s">
        <v>35</v>
      </c>
      <c r="AG10" s="1032" t="s">
        <v>35</v>
      </c>
      <c r="AH10" s="959" t="s">
        <v>35</v>
      </c>
      <c r="AI10" s="1004" t="s">
        <v>35</v>
      </c>
      <c r="AJ10" s="1154" t="s">
        <v>35</v>
      </c>
      <c r="AK10" s="1000" t="s">
        <v>35</v>
      </c>
    </row>
    <row r="11" spans="1:37" x14ac:dyDescent="0.15">
      <c r="A11" s="1801"/>
      <c r="B11" s="192">
        <v>44292</v>
      </c>
      <c r="C11" s="909" t="str">
        <f t="shared" si="0"/>
        <v>(火)</v>
      </c>
      <c r="D11" s="603" t="s">
        <v>566</v>
      </c>
      <c r="E11" s="603" t="s">
        <v>574</v>
      </c>
      <c r="F11" s="953">
        <v>5</v>
      </c>
      <c r="G11" s="1486"/>
      <c r="H11" s="954">
        <v>9</v>
      </c>
      <c r="I11" s="1032">
        <v>15</v>
      </c>
      <c r="J11" s="955">
        <v>0.28472222222222221</v>
      </c>
      <c r="K11" s="953">
        <v>7.8</v>
      </c>
      <c r="L11" s="956">
        <v>13.7</v>
      </c>
      <c r="M11" s="954">
        <v>7</v>
      </c>
      <c r="N11" s="772">
        <v>0.05</v>
      </c>
      <c r="O11" s="954">
        <v>23.6</v>
      </c>
      <c r="P11" s="957">
        <v>46</v>
      </c>
      <c r="Q11" s="1004">
        <v>22.4</v>
      </c>
      <c r="R11" s="954">
        <v>10</v>
      </c>
      <c r="S11" s="957">
        <v>86</v>
      </c>
      <c r="T11" s="957">
        <v>58</v>
      </c>
      <c r="U11" s="957">
        <v>28</v>
      </c>
      <c r="V11" s="1167">
        <v>0</v>
      </c>
      <c r="W11" s="1184" t="s">
        <v>35</v>
      </c>
      <c r="X11" s="1014">
        <v>200</v>
      </c>
      <c r="Y11" s="956" t="s">
        <v>35</v>
      </c>
      <c r="Z11" s="956" t="s">
        <v>35</v>
      </c>
      <c r="AA11" s="953" t="s">
        <v>35</v>
      </c>
      <c r="AB11" s="953" t="s">
        <v>35</v>
      </c>
      <c r="AC11" s="954" t="s">
        <v>35</v>
      </c>
      <c r="AD11" s="958" t="s">
        <v>35</v>
      </c>
      <c r="AE11" s="954" t="s">
        <v>35</v>
      </c>
      <c r="AF11" s="1032" t="s">
        <v>35</v>
      </c>
      <c r="AG11" s="1032" t="s">
        <v>35</v>
      </c>
      <c r="AH11" s="959" t="s">
        <v>35</v>
      </c>
      <c r="AI11" s="1004" t="s">
        <v>35</v>
      </c>
      <c r="AJ11" s="1154" t="s">
        <v>35</v>
      </c>
      <c r="AK11" s="1000" t="s">
        <v>35</v>
      </c>
    </row>
    <row r="12" spans="1:37" x14ac:dyDescent="0.15">
      <c r="A12" s="1801"/>
      <c r="B12" s="192">
        <v>44293</v>
      </c>
      <c r="C12" s="909" t="str">
        <f t="shared" si="0"/>
        <v>(水)</v>
      </c>
      <c r="D12" s="603" t="s">
        <v>566</v>
      </c>
      <c r="E12" s="603" t="s">
        <v>575</v>
      </c>
      <c r="F12" s="953">
        <v>2</v>
      </c>
      <c r="G12" s="1486"/>
      <c r="H12" s="954">
        <v>8</v>
      </c>
      <c r="I12" s="1032">
        <v>14</v>
      </c>
      <c r="J12" s="955">
        <v>0.28472222222222221</v>
      </c>
      <c r="K12" s="953">
        <v>5.2</v>
      </c>
      <c r="L12" s="956">
        <v>10.4</v>
      </c>
      <c r="M12" s="954">
        <v>7.09</v>
      </c>
      <c r="N12" s="772" t="s">
        <v>550</v>
      </c>
      <c r="O12" s="954">
        <v>23.9</v>
      </c>
      <c r="P12" s="957">
        <v>50</v>
      </c>
      <c r="Q12" s="1004">
        <v>20.9</v>
      </c>
      <c r="R12" s="954">
        <v>10</v>
      </c>
      <c r="S12" s="957">
        <v>88</v>
      </c>
      <c r="T12" s="957">
        <v>58</v>
      </c>
      <c r="U12" s="957">
        <v>30</v>
      </c>
      <c r="V12" s="1167">
        <v>0</v>
      </c>
      <c r="W12" s="1184" t="s">
        <v>35</v>
      </c>
      <c r="X12" s="1014">
        <v>190</v>
      </c>
      <c r="Y12" s="956" t="s">
        <v>35</v>
      </c>
      <c r="Z12" s="956" t="s">
        <v>35</v>
      </c>
      <c r="AA12" s="953" t="s">
        <v>35</v>
      </c>
      <c r="AB12" s="953" t="s">
        <v>35</v>
      </c>
      <c r="AC12" s="954" t="s">
        <v>35</v>
      </c>
      <c r="AD12" s="958" t="s">
        <v>35</v>
      </c>
      <c r="AE12" s="954" t="s">
        <v>35</v>
      </c>
      <c r="AF12" s="1032" t="s">
        <v>35</v>
      </c>
      <c r="AG12" s="1032" t="s">
        <v>35</v>
      </c>
      <c r="AH12" s="959" t="s">
        <v>35</v>
      </c>
      <c r="AI12" s="1004" t="s">
        <v>35</v>
      </c>
      <c r="AJ12" s="1154" t="s">
        <v>35</v>
      </c>
      <c r="AK12" s="1000" t="s">
        <v>35</v>
      </c>
    </row>
    <row r="13" spans="1:37" x14ac:dyDescent="0.15">
      <c r="A13" s="1801"/>
      <c r="B13" s="192">
        <v>44294</v>
      </c>
      <c r="C13" s="909" t="str">
        <f t="shared" si="0"/>
        <v>(木)</v>
      </c>
      <c r="D13" s="603" t="s">
        <v>566</v>
      </c>
      <c r="E13" s="603" t="s">
        <v>567</v>
      </c>
      <c r="F13" s="953">
        <v>1</v>
      </c>
      <c r="G13" s="1486"/>
      <c r="H13" s="954">
        <v>10</v>
      </c>
      <c r="I13" s="1032">
        <v>16</v>
      </c>
      <c r="J13" s="955">
        <v>0.28472222222222221</v>
      </c>
      <c r="K13" s="953">
        <v>6.2</v>
      </c>
      <c r="L13" s="956">
        <v>9.6999999999999993</v>
      </c>
      <c r="M13" s="954">
        <v>7.15</v>
      </c>
      <c r="N13" s="772">
        <v>0.1</v>
      </c>
      <c r="O13" s="954">
        <v>25.7</v>
      </c>
      <c r="P13" s="957">
        <v>50</v>
      </c>
      <c r="Q13" s="1004">
        <v>22.7</v>
      </c>
      <c r="R13" s="954">
        <v>10</v>
      </c>
      <c r="S13" s="957">
        <v>86</v>
      </c>
      <c r="T13" s="957">
        <v>58</v>
      </c>
      <c r="U13" s="957">
        <v>28</v>
      </c>
      <c r="V13" s="1167">
        <v>0</v>
      </c>
      <c r="W13" s="1184" t="s">
        <v>35</v>
      </c>
      <c r="X13" s="1014">
        <v>180</v>
      </c>
      <c r="Y13" s="956" t="s">
        <v>35</v>
      </c>
      <c r="Z13" s="956" t="s">
        <v>35</v>
      </c>
      <c r="AA13" s="953" t="s">
        <v>35</v>
      </c>
      <c r="AB13" s="953" t="s">
        <v>35</v>
      </c>
      <c r="AC13" s="954" t="s">
        <v>35</v>
      </c>
      <c r="AD13" s="958" t="s">
        <v>35</v>
      </c>
      <c r="AE13" s="954" t="s">
        <v>35</v>
      </c>
      <c r="AF13" s="1032" t="s">
        <v>35</v>
      </c>
      <c r="AG13" s="1032" t="s">
        <v>35</v>
      </c>
      <c r="AH13" s="959" t="s">
        <v>35</v>
      </c>
      <c r="AI13" s="1004" t="s">
        <v>35</v>
      </c>
      <c r="AJ13" s="1154" t="s">
        <v>35</v>
      </c>
      <c r="AK13" s="1000" t="s">
        <v>35</v>
      </c>
    </row>
    <row r="14" spans="1:37" x14ac:dyDescent="0.15">
      <c r="A14" s="1801"/>
      <c r="B14" s="192">
        <v>44295</v>
      </c>
      <c r="C14" s="909" t="str">
        <f t="shared" si="0"/>
        <v>(金)</v>
      </c>
      <c r="D14" s="603" t="s">
        <v>576</v>
      </c>
      <c r="E14" s="603" t="s">
        <v>574</v>
      </c>
      <c r="F14" s="953">
        <v>1</v>
      </c>
      <c r="G14" s="1486">
        <v>0.2</v>
      </c>
      <c r="H14" s="954">
        <v>8</v>
      </c>
      <c r="I14" s="1032">
        <v>15</v>
      </c>
      <c r="J14" s="955">
        <v>0.28472222222222221</v>
      </c>
      <c r="K14" s="953">
        <v>4.5</v>
      </c>
      <c r="L14" s="956">
        <v>9.9</v>
      </c>
      <c r="M14" s="954">
        <v>7.1</v>
      </c>
      <c r="N14" s="772">
        <v>0.05</v>
      </c>
      <c r="O14" s="954">
        <v>27.3</v>
      </c>
      <c r="P14" s="957">
        <v>53</v>
      </c>
      <c r="Q14" s="1004">
        <v>24.9</v>
      </c>
      <c r="R14" s="954">
        <v>10</v>
      </c>
      <c r="S14" s="957">
        <v>97</v>
      </c>
      <c r="T14" s="957">
        <v>66</v>
      </c>
      <c r="U14" s="957">
        <v>31</v>
      </c>
      <c r="V14" s="1167">
        <v>0</v>
      </c>
      <c r="W14" s="1184" t="s">
        <v>35</v>
      </c>
      <c r="X14" s="1014">
        <v>180</v>
      </c>
      <c r="Y14" s="956" t="s">
        <v>35</v>
      </c>
      <c r="Z14" s="956" t="s">
        <v>35</v>
      </c>
      <c r="AA14" s="953" t="s">
        <v>35</v>
      </c>
      <c r="AB14" s="953" t="s">
        <v>35</v>
      </c>
      <c r="AC14" s="954" t="s">
        <v>35</v>
      </c>
      <c r="AD14" s="958" t="s">
        <v>35</v>
      </c>
      <c r="AE14" s="954" t="s">
        <v>35</v>
      </c>
      <c r="AF14" s="1032" t="s">
        <v>35</v>
      </c>
      <c r="AG14" s="1032" t="s">
        <v>35</v>
      </c>
      <c r="AH14" s="959" t="s">
        <v>35</v>
      </c>
      <c r="AI14" s="1004" t="s">
        <v>35</v>
      </c>
      <c r="AJ14" s="1154" t="s">
        <v>35</v>
      </c>
      <c r="AK14" s="1000" t="s">
        <v>35</v>
      </c>
    </row>
    <row r="15" spans="1:37" x14ac:dyDescent="0.15">
      <c r="A15" s="1801"/>
      <c r="B15" s="192">
        <v>44296</v>
      </c>
      <c r="C15" s="909" t="str">
        <f t="shared" si="0"/>
        <v>(土)</v>
      </c>
      <c r="D15" s="603" t="s">
        <v>566</v>
      </c>
      <c r="E15" s="603" t="s">
        <v>568</v>
      </c>
      <c r="F15" s="953">
        <v>5</v>
      </c>
      <c r="G15" s="1486"/>
      <c r="H15" s="954">
        <v>7</v>
      </c>
      <c r="I15" s="1032">
        <v>14.5</v>
      </c>
      <c r="J15" s="955">
        <v>0.28472222222222221</v>
      </c>
      <c r="K15" s="953">
        <v>6.2</v>
      </c>
      <c r="L15" s="956">
        <v>9.9</v>
      </c>
      <c r="M15" s="954">
        <v>7.13</v>
      </c>
      <c r="N15" s="772" t="s">
        <v>550</v>
      </c>
      <c r="O15" s="954">
        <v>27.5</v>
      </c>
      <c r="P15" s="957">
        <v>48</v>
      </c>
      <c r="Q15" s="1004">
        <v>22.7</v>
      </c>
      <c r="R15" s="954">
        <v>10</v>
      </c>
      <c r="S15" s="957">
        <v>96</v>
      </c>
      <c r="T15" s="957">
        <v>60</v>
      </c>
      <c r="U15" s="957">
        <v>36</v>
      </c>
      <c r="V15" s="1167">
        <v>0</v>
      </c>
      <c r="W15" s="1184" t="s">
        <v>35</v>
      </c>
      <c r="X15" s="1014">
        <v>190</v>
      </c>
      <c r="Y15" s="956" t="s">
        <v>35</v>
      </c>
      <c r="Z15" s="956" t="s">
        <v>35</v>
      </c>
      <c r="AA15" s="953" t="s">
        <v>35</v>
      </c>
      <c r="AB15" s="953" t="s">
        <v>35</v>
      </c>
      <c r="AC15" s="954" t="s">
        <v>35</v>
      </c>
      <c r="AD15" s="958" t="s">
        <v>35</v>
      </c>
      <c r="AE15" s="954" t="s">
        <v>35</v>
      </c>
      <c r="AF15" s="1032" t="s">
        <v>35</v>
      </c>
      <c r="AG15" s="1032" t="s">
        <v>35</v>
      </c>
      <c r="AH15" s="959" t="s">
        <v>35</v>
      </c>
      <c r="AI15" s="1004" t="s">
        <v>35</v>
      </c>
      <c r="AJ15" s="1154" t="s">
        <v>35</v>
      </c>
      <c r="AK15" s="1000" t="s">
        <v>35</v>
      </c>
    </row>
    <row r="16" spans="1:37" x14ac:dyDescent="0.15">
      <c r="A16" s="1801"/>
      <c r="B16" s="192">
        <v>44297</v>
      </c>
      <c r="C16" s="909" t="str">
        <f t="shared" si="0"/>
        <v>(日)</v>
      </c>
      <c r="D16" s="603" t="s">
        <v>566</v>
      </c>
      <c r="E16" s="603" t="s">
        <v>574</v>
      </c>
      <c r="F16" s="953">
        <v>2</v>
      </c>
      <c r="G16" s="1486"/>
      <c r="H16" s="954">
        <v>8</v>
      </c>
      <c r="I16" s="1032">
        <v>15</v>
      </c>
      <c r="J16" s="955">
        <v>0.29166666666666669</v>
      </c>
      <c r="K16" s="953">
        <v>5.7</v>
      </c>
      <c r="L16" s="956">
        <v>8.9</v>
      </c>
      <c r="M16" s="954">
        <v>7.24</v>
      </c>
      <c r="N16" s="772">
        <v>0.05</v>
      </c>
      <c r="O16" s="954">
        <v>25.9</v>
      </c>
      <c r="P16" s="957">
        <v>60</v>
      </c>
      <c r="Q16" s="1004">
        <v>24.5</v>
      </c>
      <c r="R16" s="954">
        <v>10</v>
      </c>
      <c r="S16" s="957">
        <v>102</v>
      </c>
      <c r="T16" s="957">
        <v>68</v>
      </c>
      <c r="U16" s="957">
        <v>34</v>
      </c>
      <c r="V16" s="1167">
        <v>0</v>
      </c>
      <c r="W16" s="1184" t="s">
        <v>35</v>
      </c>
      <c r="X16" s="1014">
        <v>200</v>
      </c>
      <c r="Y16" s="956" t="s">
        <v>35</v>
      </c>
      <c r="Z16" s="956" t="s">
        <v>35</v>
      </c>
      <c r="AA16" s="953" t="s">
        <v>35</v>
      </c>
      <c r="AB16" s="953" t="s">
        <v>35</v>
      </c>
      <c r="AC16" s="954" t="s">
        <v>35</v>
      </c>
      <c r="AD16" s="958" t="s">
        <v>35</v>
      </c>
      <c r="AE16" s="954" t="s">
        <v>35</v>
      </c>
      <c r="AF16" s="1032" t="s">
        <v>35</v>
      </c>
      <c r="AG16" s="1032" t="s">
        <v>35</v>
      </c>
      <c r="AH16" s="959" t="s">
        <v>35</v>
      </c>
      <c r="AI16" s="1004" t="s">
        <v>35</v>
      </c>
      <c r="AJ16" s="1154" t="s">
        <v>35</v>
      </c>
      <c r="AK16" s="1000" t="s">
        <v>35</v>
      </c>
    </row>
    <row r="17" spans="1:37" x14ac:dyDescent="0.15">
      <c r="A17" s="1801"/>
      <c r="B17" s="192">
        <v>44298</v>
      </c>
      <c r="C17" s="909" t="str">
        <f t="shared" si="0"/>
        <v>(月)</v>
      </c>
      <c r="D17" s="603" t="s">
        <v>566</v>
      </c>
      <c r="E17" s="603" t="s">
        <v>574</v>
      </c>
      <c r="F17" s="953">
        <v>1</v>
      </c>
      <c r="G17" s="1486"/>
      <c r="H17" s="954">
        <v>12</v>
      </c>
      <c r="I17" s="1032">
        <v>16</v>
      </c>
      <c r="J17" s="955">
        <v>0.29166666666666669</v>
      </c>
      <c r="K17" s="953">
        <v>6.6</v>
      </c>
      <c r="L17" s="956">
        <v>10.8</v>
      </c>
      <c r="M17" s="954">
        <v>7.32</v>
      </c>
      <c r="N17" s="772">
        <v>0.05</v>
      </c>
      <c r="O17" s="954">
        <v>26.7</v>
      </c>
      <c r="P17" s="957">
        <v>54</v>
      </c>
      <c r="Q17" s="1004">
        <v>23.4</v>
      </c>
      <c r="R17" s="954">
        <v>10</v>
      </c>
      <c r="S17" s="957">
        <v>102</v>
      </c>
      <c r="T17" s="957">
        <v>66</v>
      </c>
      <c r="U17" s="957">
        <v>36</v>
      </c>
      <c r="V17" s="1167">
        <v>0</v>
      </c>
      <c r="W17" s="1184" t="s">
        <v>35</v>
      </c>
      <c r="X17" s="1014">
        <v>210</v>
      </c>
      <c r="Y17" s="956" t="s">
        <v>35</v>
      </c>
      <c r="Z17" s="956" t="s">
        <v>35</v>
      </c>
      <c r="AA17" s="953" t="s">
        <v>35</v>
      </c>
      <c r="AB17" s="953" t="s">
        <v>35</v>
      </c>
      <c r="AC17" s="954" t="s">
        <v>35</v>
      </c>
      <c r="AD17" s="958" t="s">
        <v>35</v>
      </c>
      <c r="AE17" s="954" t="s">
        <v>35</v>
      </c>
      <c r="AF17" s="1032" t="s">
        <v>35</v>
      </c>
      <c r="AG17" s="1032" t="s">
        <v>35</v>
      </c>
      <c r="AH17" s="959" t="s">
        <v>35</v>
      </c>
      <c r="AI17" s="1004" t="s">
        <v>35</v>
      </c>
      <c r="AJ17" s="1154" t="s">
        <v>35</v>
      </c>
      <c r="AK17" s="1000" t="s">
        <v>35</v>
      </c>
    </row>
    <row r="18" spans="1:37" x14ac:dyDescent="0.15">
      <c r="A18" s="1801"/>
      <c r="B18" s="192">
        <v>44299</v>
      </c>
      <c r="C18" s="909" t="str">
        <f t="shared" si="0"/>
        <v>(火)</v>
      </c>
      <c r="D18" s="603" t="s">
        <v>577</v>
      </c>
      <c r="E18" s="603" t="s">
        <v>578</v>
      </c>
      <c r="F18" s="953">
        <v>1</v>
      </c>
      <c r="G18" s="1486">
        <v>1</v>
      </c>
      <c r="H18" s="954">
        <v>12</v>
      </c>
      <c r="I18" s="1032">
        <v>16.5</v>
      </c>
      <c r="J18" s="955">
        <v>0.28472222222222221</v>
      </c>
      <c r="K18" s="953">
        <v>6.5</v>
      </c>
      <c r="L18" s="956">
        <v>10.9</v>
      </c>
      <c r="M18" s="954">
        <v>7.27</v>
      </c>
      <c r="N18" s="772">
        <v>0.05</v>
      </c>
      <c r="O18" s="954">
        <v>29.7</v>
      </c>
      <c r="P18" s="957">
        <v>62</v>
      </c>
      <c r="Q18" s="1004">
        <v>25.9</v>
      </c>
      <c r="R18" s="954">
        <v>10</v>
      </c>
      <c r="S18" s="957">
        <v>102</v>
      </c>
      <c r="T18" s="957">
        <v>66</v>
      </c>
      <c r="U18" s="957">
        <v>36</v>
      </c>
      <c r="V18" s="1167">
        <v>0</v>
      </c>
      <c r="W18" s="1184" t="s">
        <v>35</v>
      </c>
      <c r="X18" s="1014">
        <v>210</v>
      </c>
      <c r="Y18" s="956" t="s">
        <v>35</v>
      </c>
      <c r="Z18" s="956" t="s">
        <v>35</v>
      </c>
      <c r="AA18" s="953" t="s">
        <v>35</v>
      </c>
      <c r="AB18" s="953" t="s">
        <v>35</v>
      </c>
      <c r="AC18" s="954" t="s">
        <v>35</v>
      </c>
      <c r="AD18" s="958" t="s">
        <v>35</v>
      </c>
      <c r="AE18" s="954" t="s">
        <v>35</v>
      </c>
      <c r="AF18" s="1032" t="s">
        <v>35</v>
      </c>
      <c r="AG18" s="1032" t="s">
        <v>35</v>
      </c>
      <c r="AH18" s="959" t="s">
        <v>35</v>
      </c>
      <c r="AI18" s="1004" t="s">
        <v>35</v>
      </c>
      <c r="AJ18" s="1154" t="s">
        <v>35</v>
      </c>
      <c r="AK18" s="1000" t="s">
        <v>35</v>
      </c>
    </row>
    <row r="19" spans="1:37" x14ac:dyDescent="0.15">
      <c r="A19" s="1801"/>
      <c r="B19" s="192">
        <v>44300</v>
      </c>
      <c r="C19" s="909" t="str">
        <f t="shared" si="0"/>
        <v>(水)</v>
      </c>
      <c r="D19" s="603" t="s">
        <v>579</v>
      </c>
      <c r="E19" s="603" t="s">
        <v>578</v>
      </c>
      <c r="F19" s="953">
        <v>1</v>
      </c>
      <c r="G19" s="1486">
        <v>15.8</v>
      </c>
      <c r="H19" s="954">
        <v>18</v>
      </c>
      <c r="I19" s="1032">
        <v>17</v>
      </c>
      <c r="J19" s="955">
        <v>0.28472222222222221</v>
      </c>
      <c r="K19" s="953">
        <v>6.5</v>
      </c>
      <c r="L19" s="956">
        <v>11.1</v>
      </c>
      <c r="M19" s="954">
        <v>7.27</v>
      </c>
      <c r="N19" s="772">
        <v>0.05</v>
      </c>
      <c r="O19" s="954">
        <v>30.6</v>
      </c>
      <c r="P19" s="957">
        <v>60</v>
      </c>
      <c r="Q19" s="1004">
        <v>29.1</v>
      </c>
      <c r="R19" s="954">
        <v>10</v>
      </c>
      <c r="S19" s="957">
        <v>111</v>
      </c>
      <c r="T19" s="957">
        <v>73</v>
      </c>
      <c r="U19" s="957">
        <v>38</v>
      </c>
      <c r="V19" s="1167">
        <v>0</v>
      </c>
      <c r="W19" s="1184" t="s">
        <v>35</v>
      </c>
      <c r="X19" s="1014">
        <v>200</v>
      </c>
      <c r="Y19" s="956" t="s">
        <v>35</v>
      </c>
      <c r="Z19" s="956" t="s">
        <v>35</v>
      </c>
      <c r="AA19" s="953" t="s">
        <v>35</v>
      </c>
      <c r="AB19" s="953" t="s">
        <v>35</v>
      </c>
      <c r="AC19" s="954" t="s">
        <v>35</v>
      </c>
      <c r="AD19" s="958" t="s">
        <v>35</v>
      </c>
      <c r="AE19" s="954" t="s">
        <v>35</v>
      </c>
      <c r="AF19" s="1032" t="s">
        <v>35</v>
      </c>
      <c r="AG19" s="1032" t="s">
        <v>35</v>
      </c>
      <c r="AH19" s="959" t="s">
        <v>35</v>
      </c>
      <c r="AI19" s="1004" t="s">
        <v>35</v>
      </c>
      <c r="AJ19" s="1154" t="s">
        <v>35</v>
      </c>
      <c r="AK19" s="1000" t="s">
        <v>35</v>
      </c>
    </row>
    <row r="20" spans="1:37" x14ac:dyDescent="0.15">
      <c r="A20" s="1801"/>
      <c r="B20" s="192">
        <v>44301</v>
      </c>
      <c r="C20" s="909" t="str">
        <f t="shared" si="0"/>
        <v>(木)</v>
      </c>
      <c r="D20" s="603" t="s">
        <v>580</v>
      </c>
      <c r="E20" s="603" t="s">
        <v>570</v>
      </c>
      <c r="F20" s="953">
        <v>1</v>
      </c>
      <c r="G20" s="1486">
        <v>1.1000000000000001</v>
      </c>
      <c r="H20" s="954">
        <v>7</v>
      </c>
      <c r="I20" s="1032">
        <v>15</v>
      </c>
      <c r="J20" s="955">
        <v>0.28472222222222221</v>
      </c>
      <c r="K20" s="953">
        <v>9.1</v>
      </c>
      <c r="L20" s="956">
        <v>14</v>
      </c>
      <c r="M20" s="954">
        <v>7.14</v>
      </c>
      <c r="N20" s="772">
        <v>0.05</v>
      </c>
      <c r="O20" s="954">
        <v>28.5</v>
      </c>
      <c r="P20" s="957">
        <v>53</v>
      </c>
      <c r="Q20" s="1004">
        <v>27.3</v>
      </c>
      <c r="R20" s="954">
        <v>10</v>
      </c>
      <c r="S20" s="957">
        <v>106</v>
      </c>
      <c r="T20" s="957">
        <v>70</v>
      </c>
      <c r="U20" s="957">
        <v>36</v>
      </c>
      <c r="V20" s="1167">
        <v>0</v>
      </c>
      <c r="W20" s="1184" t="s">
        <v>35</v>
      </c>
      <c r="X20" s="1014">
        <v>200</v>
      </c>
      <c r="Y20" s="956" t="s">
        <v>35</v>
      </c>
      <c r="Z20" s="956" t="s">
        <v>35</v>
      </c>
      <c r="AA20" s="953" t="s">
        <v>35</v>
      </c>
      <c r="AB20" s="953" t="s">
        <v>35</v>
      </c>
      <c r="AC20" s="954" t="s">
        <v>35</v>
      </c>
      <c r="AD20" s="958">
        <v>0</v>
      </c>
      <c r="AE20" s="954">
        <v>51</v>
      </c>
      <c r="AF20" s="1032">
        <v>11</v>
      </c>
      <c r="AG20" s="1032">
        <v>5.7</v>
      </c>
      <c r="AH20" s="959">
        <v>1.6</v>
      </c>
      <c r="AI20" s="1004">
        <v>9.6999999999999993</v>
      </c>
      <c r="AJ20" s="1154">
        <v>1.8</v>
      </c>
      <c r="AK20" s="1000">
        <v>0</v>
      </c>
    </row>
    <row r="21" spans="1:37" x14ac:dyDescent="0.15">
      <c r="A21" s="1801"/>
      <c r="B21" s="192">
        <v>44302</v>
      </c>
      <c r="C21" s="909" t="str">
        <f t="shared" si="0"/>
        <v>(金)</v>
      </c>
      <c r="D21" s="603" t="s">
        <v>566</v>
      </c>
      <c r="E21" s="603" t="s">
        <v>574</v>
      </c>
      <c r="F21" s="953">
        <v>2</v>
      </c>
      <c r="G21" s="1486"/>
      <c r="H21" s="954">
        <v>12</v>
      </c>
      <c r="I21" s="1032">
        <v>15</v>
      </c>
      <c r="J21" s="955">
        <v>0.28472222222222221</v>
      </c>
      <c r="K21" s="953">
        <v>6.3</v>
      </c>
      <c r="L21" s="956">
        <v>8.9</v>
      </c>
      <c r="M21" s="954">
        <v>7.3</v>
      </c>
      <c r="N21" s="772">
        <v>0.05</v>
      </c>
      <c r="O21" s="954">
        <v>27.9</v>
      </c>
      <c r="P21" s="957">
        <v>57</v>
      </c>
      <c r="Q21" s="1004">
        <v>27.3</v>
      </c>
      <c r="R21" s="954">
        <v>10</v>
      </c>
      <c r="S21" s="957">
        <v>102</v>
      </c>
      <c r="T21" s="957">
        <v>69</v>
      </c>
      <c r="U21" s="957">
        <v>33</v>
      </c>
      <c r="V21" s="1167">
        <v>0</v>
      </c>
      <c r="W21" s="1184" t="s">
        <v>35</v>
      </c>
      <c r="X21" s="1014">
        <v>210</v>
      </c>
      <c r="Y21" s="956" t="s">
        <v>35</v>
      </c>
      <c r="Z21" s="956" t="s">
        <v>35</v>
      </c>
      <c r="AA21" s="953" t="s">
        <v>35</v>
      </c>
      <c r="AB21" s="953" t="s">
        <v>35</v>
      </c>
      <c r="AC21" s="954" t="s">
        <v>35</v>
      </c>
      <c r="AD21" s="958" t="s">
        <v>35</v>
      </c>
      <c r="AE21" s="954" t="s">
        <v>35</v>
      </c>
      <c r="AF21" s="1032" t="s">
        <v>35</v>
      </c>
      <c r="AG21" s="1032" t="s">
        <v>35</v>
      </c>
      <c r="AH21" s="959" t="s">
        <v>35</v>
      </c>
      <c r="AI21" s="1004" t="s">
        <v>35</v>
      </c>
      <c r="AJ21" s="1154" t="s">
        <v>35</v>
      </c>
      <c r="AK21" s="1000" t="s">
        <v>35</v>
      </c>
    </row>
    <row r="22" spans="1:37" x14ac:dyDescent="0.15">
      <c r="A22" s="1801"/>
      <c r="B22" s="192">
        <v>44303</v>
      </c>
      <c r="C22" s="909" t="str">
        <f t="shared" si="0"/>
        <v>(土)</v>
      </c>
      <c r="D22" s="603" t="s">
        <v>571</v>
      </c>
      <c r="E22" s="603" t="s">
        <v>567</v>
      </c>
      <c r="F22" s="953">
        <v>1</v>
      </c>
      <c r="G22" s="1486">
        <v>7.2</v>
      </c>
      <c r="H22" s="954">
        <v>14</v>
      </c>
      <c r="I22" s="1032">
        <v>17</v>
      </c>
      <c r="J22" s="955">
        <v>0.28472222222222199</v>
      </c>
      <c r="K22" s="953">
        <v>5.6</v>
      </c>
      <c r="L22" s="956">
        <v>11.3</v>
      </c>
      <c r="M22" s="954">
        <v>7.25</v>
      </c>
      <c r="N22" s="772">
        <v>0.05</v>
      </c>
      <c r="O22" s="954">
        <v>26.5</v>
      </c>
      <c r="P22" s="957">
        <v>54</v>
      </c>
      <c r="Q22" s="1004">
        <v>26.3</v>
      </c>
      <c r="R22" s="954">
        <v>10</v>
      </c>
      <c r="S22" s="957">
        <v>102</v>
      </c>
      <c r="T22" s="957">
        <v>64</v>
      </c>
      <c r="U22" s="957">
        <v>38</v>
      </c>
      <c r="V22" s="1167">
        <v>0</v>
      </c>
      <c r="W22" s="1184" t="s">
        <v>35</v>
      </c>
      <c r="X22" s="1014">
        <v>220</v>
      </c>
      <c r="Y22" s="956" t="s">
        <v>35</v>
      </c>
      <c r="Z22" s="956" t="s">
        <v>35</v>
      </c>
      <c r="AA22" s="953" t="s">
        <v>35</v>
      </c>
      <c r="AB22" s="953" t="s">
        <v>35</v>
      </c>
      <c r="AC22" s="954" t="s">
        <v>35</v>
      </c>
      <c r="AD22" s="958" t="s">
        <v>35</v>
      </c>
      <c r="AE22" s="954" t="s">
        <v>35</v>
      </c>
      <c r="AF22" s="1032" t="s">
        <v>35</v>
      </c>
      <c r="AG22" s="1032" t="s">
        <v>35</v>
      </c>
      <c r="AH22" s="959" t="s">
        <v>35</v>
      </c>
      <c r="AI22" s="1004" t="s">
        <v>35</v>
      </c>
      <c r="AJ22" s="1154" t="s">
        <v>35</v>
      </c>
      <c r="AK22" s="1000" t="s">
        <v>35</v>
      </c>
    </row>
    <row r="23" spans="1:37" x14ac:dyDescent="0.15">
      <c r="A23" s="1801"/>
      <c r="B23" s="192">
        <v>44304</v>
      </c>
      <c r="C23" s="909" t="str">
        <f t="shared" si="0"/>
        <v>(日)</v>
      </c>
      <c r="D23" s="603" t="s">
        <v>580</v>
      </c>
      <c r="E23" s="603" t="s">
        <v>578</v>
      </c>
      <c r="F23" s="953">
        <v>5</v>
      </c>
      <c r="G23" s="1486">
        <v>10.4</v>
      </c>
      <c r="H23" s="954">
        <v>17</v>
      </c>
      <c r="I23" s="1032">
        <v>17</v>
      </c>
      <c r="J23" s="955">
        <v>0.29166666666666669</v>
      </c>
      <c r="K23" s="953">
        <v>4.8</v>
      </c>
      <c r="L23" s="956">
        <v>9.1999999999999993</v>
      </c>
      <c r="M23" s="954">
        <v>7.19</v>
      </c>
      <c r="N23" s="772" t="s">
        <v>550</v>
      </c>
      <c r="O23" s="954">
        <v>30.6</v>
      </c>
      <c r="P23" s="957">
        <v>56</v>
      </c>
      <c r="Q23" s="1004">
        <v>24.9</v>
      </c>
      <c r="R23" s="954">
        <v>10</v>
      </c>
      <c r="S23" s="957">
        <v>106</v>
      </c>
      <c r="T23" s="957">
        <v>74</v>
      </c>
      <c r="U23" s="957">
        <v>32</v>
      </c>
      <c r="V23" s="1167">
        <v>0</v>
      </c>
      <c r="W23" s="1184" t="s">
        <v>35</v>
      </c>
      <c r="X23" s="1014">
        <v>230</v>
      </c>
      <c r="Y23" s="956" t="s">
        <v>35</v>
      </c>
      <c r="Z23" s="956" t="s">
        <v>35</v>
      </c>
      <c r="AA23" s="953" t="s">
        <v>35</v>
      </c>
      <c r="AB23" s="953" t="s">
        <v>35</v>
      </c>
      <c r="AC23" s="954" t="s">
        <v>35</v>
      </c>
      <c r="AD23" s="958" t="s">
        <v>35</v>
      </c>
      <c r="AE23" s="954" t="s">
        <v>35</v>
      </c>
      <c r="AF23" s="1032" t="s">
        <v>35</v>
      </c>
      <c r="AG23" s="1032" t="s">
        <v>35</v>
      </c>
      <c r="AH23" s="959" t="s">
        <v>35</v>
      </c>
      <c r="AI23" s="1004" t="s">
        <v>35</v>
      </c>
      <c r="AJ23" s="1154" t="s">
        <v>35</v>
      </c>
      <c r="AK23" s="1000" t="s">
        <v>35</v>
      </c>
    </row>
    <row r="24" spans="1:37" x14ac:dyDescent="0.15">
      <c r="A24" s="1801"/>
      <c r="B24" s="192">
        <v>44305</v>
      </c>
      <c r="C24" s="909" t="str">
        <f t="shared" si="0"/>
        <v>(月)</v>
      </c>
      <c r="D24" s="603" t="s">
        <v>566</v>
      </c>
      <c r="E24" s="603" t="s">
        <v>581</v>
      </c>
      <c r="F24" s="953">
        <v>10</v>
      </c>
      <c r="G24" s="1486"/>
      <c r="H24" s="954">
        <v>14</v>
      </c>
      <c r="I24" s="1032">
        <v>16</v>
      </c>
      <c r="J24" s="955">
        <v>0.28472222222222221</v>
      </c>
      <c r="K24" s="953">
        <v>6.2</v>
      </c>
      <c r="L24" s="956">
        <v>10.3</v>
      </c>
      <c r="M24" s="954">
        <v>7.17</v>
      </c>
      <c r="N24" s="772" t="s">
        <v>550</v>
      </c>
      <c r="O24" s="954">
        <v>30.7</v>
      </c>
      <c r="P24" s="957">
        <v>57</v>
      </c>
      <c r="Q24" s="1004">
        <v>29.8</v>
      </c>
      <c r="R24" s="954">
        <v>10</v>
      </c>
      <c r="S24" s="957">
        <v>105</v>
      </c>
      <c r="T24" s="957">
        <v>68</v>
      </c>
      <c r="U24" s="957">
        <v>37</v>
      </c>
      <c r="V24" s="1167">
        <v>0</v>
      </c>
      <c r="W24" s="1184" t="s">
        <v>35</v>
      </c>
      <c r="X24" s="1014">
        <v>230</v>
      </c>
      <c r="Y24" s="956" t="s">
        <v>35</v>
      </c>
      <c r="Z24" s="956" t="s">
        <v>35</v>
      </c>
      <c r="AA24" s="953" t="s">
        <v>35</v>
      </c>
      <c r="AB24" s="953" t="s">
        <v>35</v>
      </c>
      <c r="AC24" s="954" t="s">
        <v>35</v>
      </c>
      <c r="AD24" s="958" t="s">
        <v>35</v>
      </c>
      <c r="AE24" s="954" t="s">
        <v>35</v>
      </c>
      <c r="AF24" s="1032" t="s">
        <v>35</v>
      </c>
      <c r="AG24" s="1032" t="s">
        <v>35</v>
      </c>
      <c r="AH24" s="959" t="s">
        <v>35</v>
      </c>
      <c r="AI24" s="1004" t="s">
        <v>35</v>
      </c>
      <c r="AJ24" s="1154" t="s">
        <v>35</v>
      </c>
      <c r="AK24" s="1000" t="s">
        <v>35</v>
      </c>
    </row>
    <row r="25" spans="1:37" x14ac:dyDescent="0.15">
      <c r="A25" s="1801"/>
      <c r="B25" s="192">
        <v>44306</v>
      </c>
      <c r="C25" s="909" t="str">
        <f t="shared" si="0"/>
        <v>(火)</v>
      </c>
      <c r="D25" s="603" t="s">
        <v>566</v>
      </c>
      <c r="E25" s="603" t="s">
        <v>574</v>
      </c>
      <c r="F25" s="953">
        <v>1</v>
      </c>
      <c r="G25" s="1486"/>
      <c r="H25" s="954">
        <v>11</v>
      </c>
      <c r="I25" s="1032">
        <v>16.5</v>
      </c>
      <c r="J25" s="955">
        <v>0.28472222222222221</v>
      </c>
      <c r="K25" s="953">
        <v>5.7</v>
      </c>
      <c r="L25" s="956">
        <v>9.6999999999999993</v>
      </c>
      <c r="M25" s="954">
        <v>7.16</v>
      </c>
      <c r="N25" s="772">
        <v>0.05</v>
      </c>
      <c r="O25" s="954">
        <v>30.6</v>
      </c>
      <c r="P25" s="957">
        <v>60</v>
      </c>
      <c r="Q25" s="1004">
        <v>26.3</v>
      </c>
      <c r="R25" s="954">
        <v>10</v>
      </c>
      <c r="S25" s="957">
        <v>110</v>
      </c>
      <c r="T25" s="957">
        <v>70</v>
      </c>
      <c r="U25" s="957">
        <v>40</v>
      </c>
      <c r="V25" s="1167">
        <v>0</v>
      </c>
      <c r="W25" s="1184" t="s">
        <v>35</v>
      </c>
      <c r="X25" s="1014">
        <v>240</v>
      </c>
      <c r="Y25" s="956" t="s">
        <v>35</v>
      </c>
      <c r="Z25" s="956" t="s">
        <v>35</v>
      </c>
      <c r="AA25" s="953" t="s">
        <v>35</v>
      </c>
      <c r="AB25" s="953" t="s">
        <v>35</v>
      </c>
      <c r="AC25" s="954" t="s">
        <v>35</v>
      </c>
      <c r="AD25" s="958" t="s">
        <v>35</v>
      </c>
      <c r="AE25" s="954" t="s">
        <v>35</v>
      </c>
      <c r="AF25" s="1032" t="s">
        <v>35</v>
      </c>
      <c r="AG25" s="1032" t="s">
        <v>35</v>
      </c>
      <c r="AH25" s="959" t="s">
        <v>35</v>
      </c>
      <c r="AI25" s="1004" t="s">
        <v>35</v>
      </c>
      <c r="AJ25" s="1154" t="s">
        <v>35</v>
      </c>
      <c r="AK25" s="1000" t="s">
        <v>35</v>
      </c>
    </row>
    <row r="26" spans="1:37" x14ac:dyDescent="0.15">
      <c r="A26" s="1801"/>
      <c r="B26" s="192">
        <v>44307</v>
      </c>
      <c r="C26" s="909" t="str">
        <f t="shared" si="0"/>
        <v>(水)</v>
      </c>
      <c r="D26" s="603" t="s">
        <v>566</v>
      </c>
      <c r="E26" s="603" t="s">
        <v>567</v>
      </c>
      <c r="F26" s="953">
        <v>4</v>
      </c>
      <c r="G26" s="1486"/>
      <c r="H26" s="954">
        <v>16</v>
      </c>
      <c r="I26" s="1032">
        <v>18</v>
      </c>
      <c r="J26" s="955">
        <v>0.29166666666666669</v>
      </c>
      <c r="K26" s="953">
        <v>6.3</v>
      </c>
      <c r="L26" s="956">
        <v>9.3000000000000007</v>
      </c>
      <c r="M26" s="954">
        <v>7.28</v>
      </c>
      <c r="N26" s="772" t="s">
        <v>550</v>
      </c>
      <c r="O26" s="954">
        <v>29.8</v>
      </c>
      <c r="P26" s="957">
        <v>40</v>
      </c>
      <c r="Q26" s="1004">
        <v>25.6</v>
      </c>
      <c r="R26" s="954">
        <v>10</v>
      </c>
      <c r="S26" s="957">
        <v>106</v>
      </c>
      <c r="T26" s="957">
        <v>64</v>
      </c>
      <c r="U26" s="957">
        <v>42</v>
      </c>
      <c r="V26" s="1167">
        <v>0</v>
      </c>
      <c r="W26" s="1184" t="s">
        <v>35</v>
      </c>
      <c r="X26" s="1014">
        <v>220</v>
      </c>
      <c r="Y26" s="956" t="s">
        <v>35</v>
      </c>
      <c r="Z26" s="956" t="s">
        <v>35</v>
      </c>
      <c r="AA26" s="953" t="s">
        <v>35</v>
      </c>
      <c r="AB26" s="953" t="s">
        <v>35</v>
      </c>
      <c r="AC26" s="954" t="s">
        <v>35</v>
      </c>
      <c r="AD26" s="958" t="s">
        <v>35</v>
      </c>
      <c r="AE26" s="954" t="s">
        <v>35</v>
      </c>
      <c r="AF26" s="1032" t="s">
        <v>35</v>
      </c>
      <c r="AG26" s="1032" t="s">
        <v>35</v>
      </c>
      <c r="AH26" s="959" t="s">
        <v>35</v>
      </c>
      <c r="AI26" s="1004" t="s">
        <v>35</v>
      </c>
      <c r="AJ26" s="1154" t="s">
        <v>35</v>
      </c>
      <c r="AK26" s="1000" t="s">
        <v>35</v>
      </c>
    </row>
    <row r="27" spans="1:37" x14ac:dyDescent="0.15">
      <c r="A27" s="1801"/>
      <c r="B27" s="192">
        <v>44308</v>
      </c>
      <c r="C27" s="909" t="str">
        <f t="shared" si="0"/>
        <v>(木)</v>
      </c>
      <c r="D27" s="603" t="s">
        <v>566</v>
      </c>
      <c r="E27" s="603" t="s">
        <v>581</v>
      </c>
      <c r="F27" s="953">
        <v>0</v>
      </c>
      <c r="G27" s="1486"/>
      <c r="H27" s="954">
        <v>16</v>
      </c>
      <c r="I27" s="1032">
        <v>19</v>
      </c>
      <c r="J27" s="955">
        <v>0.2986111111111111</v>
      </c>
      <c r="K27" s="953">
        <v>5.3</v>
      </c>
      <c r="L27" s="956">
        <v>9.6</v>
      </c>
      <c r="M27" s="954">
        <v>7.22</v>
      </c>
      <c r="N27" s="772" t="s">
        <v>550</v>
      </c>
      <c r="O27" s="954">
        <v>29.9</v>
      </c>
      <c r="P27" s="957">
        <v>48</v>
      </c>
      <c r="Q27" s="1004">
        <v>27.7</v>
      </c>
      <c r="R27" s="954">
        <v>10</v>
      </c>
      <c r="S27" s="957">
        <v>98</v>
      </c>
      <c r="T27" s="957">
        <v>60</v>
      </c>
      <c r="U27" s="957">
        <v>38</v>
      </c>
      <c r="V27" s="1167">
        <v>0</v>
      </c>
      <c r="W27" s="1184">
        <v>0</v>
      </c>
      <c r="X27" s="1014">
        <v>200</v>
      </c>
      <c r="Y27" s="956">
        <v>193.4</v>
      </c>
      <c r="Z27" s="956">
        <v>6.6</v>
      </c>
      <c r="AA27" s="953">
        <v>1.25</v>
      </c>
      <c r="AB27" s="953">
        <v>-1.26</v>
      </c>
      <c r="AC27" s="954">
        <v>4.5999999999999996</v>
      </c>
      <c r="AD27" s="958" t="s">
        <v>35</v>
      </c>
      <c r="AE27" s="954" t="s">
        <v>35</v>
      </c>
      <c r="AF27" s="1032" t="s">
        <v>35</v>
      </c>
      <c r="AG27" s="1032" t="s">
        <v>35</v>
      </c>
      <c r="AH27" s="959" t="s">
        <v>35</v>
      </c>
      <c r="AI27" s="1004" t="s">
        <v>35</v>
      </c>
      <c r="AJ27" s="1154" t="s">
        <v>35</v>
      </c>
      <c r="AK27" s="1000" t="s">
        <v>35</v>
      </c>
    </row>
    <row r="28" spans="1:37" x14ac:dyDescent="0.15">
      <c r="A28" s="1801"/>
      <c r="B28" s="192">
        <v>44309</v>
      </c>
      <c r="C28" s="909" t="str">
        <f t="shared" si="0"/>
        <v>(金)</v>
      </c>
      <c r="D28" s="603" t="s">
        <v>566</v>
      </c>
      <c r="E28" s="603" t="s">
        <v>570</v>
      </c>
      <c r="F28" s="953">
        <v>4</v>
      </c>
      <c r="G28" s="1486"/>
      <c r="H28" s="954">
        <v>12</v>
      </c>
      <c r="I28" s="1032">
        <v>17</v>
      </c>
      <c r="J28" s="955">
        <v>0.28472222222222221</v>
      </c>
      <c r="K28" s="953">
        <v>6.7</v>
      </c>
      <c r="L28" s="956">
        <v>10.7</v>
      </c>
      <c r="M28" s="954">
        <v>7.08</v>
      </c>
      <c r="N28" s="772">
        <v>0.05</v>
      </c>
      <c r="O28" s="954">
        <v>29.8</v>
      </c>
      <c r="P28" s="957">
        <v>46</v>
      </c>
      <c r="Q28" s="1004">
        <v>27.7</v>
      </c>
      <c r="R28" s="954">
        <v>10</v>
      </c>
      <c r="S28" s="957">
        <v>94</v>
      </c>
      <c r="T28" s="957">
        <v>56</v>
      </c>
      <c r="U28" s="957">
        <v>38</v>
      </c>
      <c r="V28" s="1167">
        <v>0</v>
      </c>
      <c r="W28" s="1184" t="s">
        <v>35</v>
      </c>
      <c r="X28" s="1014">
        <v>200</v>
      </c>
      <c r="Y28" s="956" t="s">
        <v>35</v>
      </c>
      <c r="Z28" s="956" t="s">
        <v>35</v>
      </c>
      <c r="AA28" s="953" t="s">
        <v>35</v>
      </c>
      <c r="AB28" s="953" t="s">
        <v>35</v>
      </c>
      <c r="AC28" s="954" t="s">
        <v>35</v>
      </c>
      <c r="AD28" s="958" t="s">
        <v>35</v>
      </c>
      <c r="AE28" s="954" t="s">
        <v>35</v>
      </c>
      <c r="AF28" s="1032" t="s">
        <v>35</v>
      </c>
      <c r="AG28" s="1032" t="s">
        <v>35</v>
      </c>
      <c r="AH28" s="959" t="s">
        <v>35</v>
      </c>
      <c r="AI28" s="1004" t="s">
        <v>35</v>
      </c>
      <c r="AJ28" s="1154" t="s">
        <v>35</v>
      </c>
      <c r="AK28" s="1000" t="s">
        <v>35</v>
      </c>
    </row>
    <row r="29" spans="1:37" x14ac:dyDescent="0.15">
      <c r="A29" s="1801"/>
      <c r="B29" s="192">
        <v>44310</v>
      </c>
      <c r="C29" s="909" t="str">
        <f t="shared" si="0"/>
        <v>(土)</v>
      </c>
      <c r="D29" s="603" t="s">
        <v>566</v>
      </c>
      <c r="E29" s="603" t="s">
        <v>581</v>
      </c>
      <c r="F29" s="953">
        <v>1</v>
      </c>
      <c r="G29" s="1486"/>
      <c r="H29" s="954">
        <v>15</v>
      </c>
      <c r="I29" s="1032">
        <v>17.5</v>
      </c>
      <c r="J29" s="955">
        <v>0.2986111111111111</v>
      </c>
      <c r="K29" s="953">
        <v>6.7</v>
      </c>
      <c r="L29" s="956">
        <v>11.5</v>
      </c>
      <c r="M29" s="954">
        <v>7.25</v>
      </c>
      <c r="N29" s="772" t="s">
        <v>550</v>
      </c>
      <c r="O29" s="954">
        <v>29.2</v>
      </c>
      <c r="P29" s="957">
        <v>49</v>
      </c>
      <c r="Q29" s="1004">
        <v>28</v>
      </c>
      <c r="R29" s="954">
        <v>10</v>
      </c>
      <c r="S29" s="957">
        <v>98</v>
      </c>
      <c r="T29" s="957">
        <v>61</v>
      </c>
      <c r="U29" s="957">
        <v>37</v>
      </c>
      <c r="V29" s="1167">
        <v>0</v>
      </c>
      <c r="W29" s="1184" t="s">
        <v>35</v>
      </c>
      <c r="X29" s="1014">
        <v>200</v>
      </c>
      <c r="Y29" s="956" t="s">
        <v>35</v>
      </c>
      <c r="Z29" s="956" t="s">
        <v>35</v>
      </c>
      <c r="AA29" s="953" t="s">
        <v>35</v>
      </c>
      <c r="AB29" s="953" t="s">
        <v>35</v>
      </c>
      <c r="AC29" s="954" t="s">
        <v>35</v>
      </c>
      <c r="AD29" s="958" t="s">
        <v>35</v>
      </c>
      <c r="AE29" s="954" t="s">
        <v>35</v>
      </c>
      <c r="AF29" s="1032" t="s">
        <v>35</v>
      </c>
      <c r="AG29" s="1032" t="s">
        <v>35</v>
      </c>
      <c r="AH29" s="959" t="s">
        <v>35</v>
      </c>
      <c r="AI29" s="1004" t="s">
        <v>35</v>
      </c>
      <c r="AJ29" s="1154" t="s">
        <v>35</v>
      </c>
      <c r="AK29" s="1000" t="s">
        <v>35</v>
      </c>
    </row>
    <row r="30" spans="1:37" x14ac:dyDescent="0.15">
      <c r="A30" s="1801"/>
      <c r="B30" s="192">
        <v>44311</v>
      </c>
      <c r="C30" s="909" t="str">
        <f t="shared" si="0"/>
        <v>(日)</v>
      </c>
      <c r="D30" s="603" t="s">
        <v>582</v>
      </c>
      <c r="E30" s="603" t="s">
        <v>583</v>
      </c>
      <c r="F30" s="953">
        <v>1</v>
      </c>
      <c r="G30" s="1486">
        <v>0.1</v>
      </c>
      <c r="H30" s="954">
        <v>17</v>
      </c>
      <c r="I30" s="1032">
        <v>19</v>
      </c>
      <c r="J30" s="955">
        <v>0.2986111111111111</v>
      </c>
      <c r="K30" s="953">
        <v>6.2</v>
      </c>
      <c r="L30" s="956">
        <v>9</v>
      </c>
      <c r="M30" s="954">
        <v>7.18</v>
      </c>
      <c r="N30" s="772" t="s">
        <v>550</v>
      </c>
      <c r="O30" s="954">
        <v>28.4</v>
      </c>
      <c r="P30" s="957">
        <v>46</v>
      </c>
      <c r="Q30" s="1004">
        <v>28.8</v>
      </c>
      <c r="R30" s="954">
        <v>10</v>
      </c>
      <c r="S30" s="957">
        <v>92</v>
      </c>
      <c r="T30" s="957">
        <v>64</v>
      </c>
      <c r="U30" s="957">
        <v>28</v>
      </c>
      <c r="V30" s="1167">
        <v>0</v>
      </c>
      <c r="W30" s="1184" t="s">
        <v>35</v>
      </c>
      <c r="X30" s="1014">
        <v>200</v>
      </c>
      <c r="Y30" s="956" t="s">
        <v>35</v>
      </c>
      <c r="Z30" s="956" t="s">
        <v>35</v>
      </c>
      <c r="AA30" s="953" t="s">
        <v>35</v>
      </c>
      <c r="AB30" s="953" t="s">
        <v>35</v>
      </c>
      <c r="AC30" s="954" t="s">
        <v>35</v>
      </c>
      <c r="AD30" s="958" t="s">
        <v>35</v>
      </c>
      <c r="AE30" s="954" t="s">
        <v>35</v>
      </c>
      <c r="AF30" s="1032" t="s">
        <v>35</v>
      </c>
      <c r="AG30" s="1032" t="s">
        <v>35</v>
      </c>
      <c r="AH30" s="959" t="s">
        <v>35</v>
      </c>
      <c r="AI30" s="1004" t="s">
        <v>35</v>
      </c>
      <c r="AJ30" s="1154" t="s">
        <v>35</v>
      </c>
      <c r="AK30" s="1000" t="s">
        <v>35</v>
      </c>
    </row>
    <row r="31" spans="1:37" x14ac:dyDescent="0.15">
      <c r="A31" s="1801"/>
      <c r="B31" s="192">
        <v>44312</v>
      </c>
      <c r="C31" s="909" t="str">
        <f t="shared" si="0"/>
        <v>(月)</v>
      </c>
      <c r="D31" s="603" t="s">
        <v>566</v>
      </c>
      <c r="E31" s="603" t="s">
        <v>574</v>
      </c>
      <c r="F31" s="953">
        <v>6</v>
      </c>
      <c r="G31" s="1486"/>
      <c r="H31" s="954">
        <v>11</v>
      </c>
      <c r="I31" s="1032">
        <v>16.5</v>
      </c>
      <c r="J31" s="955">
        <v>0.28472222222222221</v>
      </c>
      <c r="K31" s="953">
        <v>6.8</v>
      </c>
      <c r="L31" s="956">
        <v>11.2</v>
      </c>
      <c r="M31" s="954">
        <v>7.14</v>
      </c>
      <c r="N31" s="772">
        <v>0.1</v>
      </c>
      <c r="O31" s="954">
        <v>26.3</v>
      </c>
      <c r="P31" s="957">
        <v>44</v>
      </c>
      <c r="Q31" s="1004">
        <v>29.5</v>
      </c>
      <c r="R31" s="954">
        <v>10</v>
      </c>
      <c r="S31" s="957">
        <v>91</v>
      </c>
      <c r="T31" s="957">
        <v>58</v>
      </c>
      <c r="U31" s="957">
        <v>33</v>
      </c>
      <c r="V31" s="1167">
        <v>0</v>
      </c>
      <c r="W31" s="1184" t="s">
        <v>35</v>
      </c>
      <c r="X31" s="1014">
        <v>200</v>
      </c>
      <c r="Y31" s="956" t="s">
        <v>35</v>
      </c>
      <c r="Z31" s="956" t="s">
        <v>35</v>
      </c>
      <c r="AA31" s="953" t="s">
        <v>35</v>
      </c>
      <c r="AB31" s="953" t="s">
        <v>35</v>
      </c>
      <c r="AC31" s="954" t="s">
        <v>35</v>
      </c>
      <c r="AD31" s="958" t="s">
        <v>35</v>
      </c>
      <c r="AE31" s="954" t="s">
        <v>35</v>
      </c>
      <c r="AF31" s="1032" t="s">
        <v>35</v>
      </c>
      <c r="AG31" s="1032" t="s">
        <v>35</v>
      </c>
      <c r="AH31" s="959" t="s">
        <v>35</v>
      </c>
      <c r="AI31" s="1004" t="s">
        <v>35</v>
      </c>
      <c r="AJ31" s="1154" t="s">
        <v>35</v>
      </c>
      <c r="AK31" s="1000" t="s">
        <v>35</v>
      </c>
    </row>
    <row r="32" spans="1:37" x14ac:dyDescent="0.15">
      <c r="A32" s="1801"/>
      <c r="B32" s="192">
        <v>44313</v>
      </c>
      <c r="C32" s="909" t="str">
        <f t="shared" si="0"/>
        <v>(火)</v>
      </c>
      <c r="D32" s="603" t="s">
        <v>566</v>
      </c>
      <c r="E32" s="603" t="s">
        <v>570</v>
      </c>
      <c r="F32" s="953">
        <v>1</v>
      </c>
      <c r="G32" s="1486"/>
      <c r="H32" s="954">
        <v>11</v>
      </c>
      <c r="I32" s="1032">
        <v>17</v>
      </c>
      <c r="J32" s="955">
        <v>0.29166666666666669</v>
      </c>
      <c r="K32" s="953">
        <v>7.9</v>
      </c>
      <c r="L32" s="956">
        <v>12</v>
      </c>
      <c r="M32" s="954">
        <v>7.23</v>
      </c>
      <c r="N32" s="772">
        <v>0.1</v>
      </c>
      <c r="O32" s="954">
        <v>27</v>
      </c>
      <c r="P32" s="957">
        <v>49</v>
      </c>
      <c r="Q32" s="1004">
        <v>30.2</v>
      </c>
      <c r="R32" s="954">
        <v>10</v>
      </c>
      <c r="S32" s="957">
        <v>87</v>
      </c>
      <c r="T32" s="957">
        <v>55</v>
      </c>
      <c r="U32" s="957">
        <v>32</v>
      </c>
      <c r="V32" s="1167">
        <v>0</v>
      </c>
      <c r="W32" s="1184" t="s">
        <v>35</v>
      </c>
      <c r="X32" s="1014">
        <v>190</v>
      </c>
      <c r="Y32" s="956" t="s">
        <v>35</v>
      </c>
      <c r="Z32" s="956" t="s">
        <v>35</v>
      </c>
      <c r="AA32" s="953" t="s">
        <v>35</v>
      </c>
      <c r="AB32" s="953" t="s">
        <v>35</v>
      </c>
      <c r="AC32" s="954" t="s">
        <v>35</v>
      </c>
      <c r="AD32" s="958" t="s">
        <v>35</v>
      </c>
      <c r="AE32" s="954" t="s">
        <v>35</v>
      </c>
      <c r="AF32" s="1032" t="s">
        <v>35</v>
      </c>
      <c r="AG32" s="1032" t="s">
        <v>35</v>
      </c>
      <c r="AH32" s="959" t="s">
        <v>35</v>
      </c>
      <c r="AI32" s="1004" t="s">
        <v>35</v>
      </c>
      <c r="AJ32" s="1154" t="s">
        <v>35</v>
      </c>
      <c r="AK32" s="1000" t="s">
        <v>35</v>
      </c>
    </row>
    <row r="33" spans="1:37" x14ac:dyDescent="0.15">
      <c r="A33" s="1801"/>
      <c r="B33" s="192">
        <v>44314</v>
      </c>
      <c r="C33" s="909" t="str">
        <f t="shared" si="0"/>
        <v>(水)</v>
      </c>
      <c r="D33" s="603" t="s">
        <v>582</v>
      </c>
      <c r="E33" s="603" t="s">
        <v>584</v>
      </c>
      <c r="F33" s="953">
        <v>2</v>
      </c>
      <c r="G33" s="1486">
        <v>0.1</v>
      </c>
      <c r="H33" s="954">
        <v>17</v>
      </c>
      <c r="I33" s="1032">
        <v>18</v>
      </c>
      <c r="J33" s="955">
        <v>0.2986111111111111</v>
      </c>
      <c r="K33" s="953">
        <v>6.9</v>
      </c>
      <c r="L33" s="1577">
        <v>10.6</v>
      </c>
      <c r="M33" s="954">
        <v>7.12</v>
      </c>
      <c r="N33" s="772" t="s">
        <v>550</v>
      </c>
      <c r="O33" s="954">
        <v>26.1</v>
      </c>
      <c r="P33" s="957">
        <v>44</v>
      </c>
      <c r="Q33" s="1004">
        <v>27</v>
      </c>
      <c r="R33" s="954">
        <v>10</v>
      </c>
      <c r="S33" s="957">
        <v>90</v>
      </c>
      <c r="T33" s="957">
        <v>56</v>
      </c>
      <c r="U33" s="957">
        <v>34</v>
      </c>
      <c r="V33" s="1167">
        <v>0</v>
      </c>
      <c r="W33" s="1184" t="s">
        <v>35</v>
      </c>
      <c r="X33" s="1014">
        <v>190</v>
      </c>
      <c r="Y33" s="956" t="s">
        <v>35</v>
      </c>
      <c r="Z33" s="956" t="s">
        <v>35</v>
      </c>
      <c r="AA33" s="953" t="s">
        <v>35</v>
      </c>
      <c r="AB33" s="953" t="s">
        <v>35</v>
      </c>
      <c r="AC33" s="954" t="s">
        <v>35</v>
      </c>
      <c r="AD33" s="958" t="s">
        <v>35</v>
      </c>
      <c r="AE33" s="954" t="s">
        <v>35</v>
      </c>
      <c r="AF33" s="1032" t="s">
        <v>35</v>
      </c>
      <c r="AG33" s="1032" t="s">
        <v>35</v>
      </c>
      <c r="AH33" s="959" t="s">
        <v>35</v>
      </c>
      <c r="AI33" s="1004" t="s">
        <v>35</v>
      </c>
      <c r="AJ33" s="1154" t="s">
        <v>35</v>
      </c>
      <c r="AK33" s="1000" t="s">
        <v>35</v>
      </c>
    </row>
    <row r="34" spans="1:37" x14ac:dyDescent="0.15">
      <c r="A34" s="1801"/>
      <c r="B34" s="192">
        <v>44315</v>
      </c>
      <c r="C34" s="909" t="str">
        <f t="shared" si="0"/>
        <v>(木)</v>
      </c>
      <c r="D34" s="603" t="s">
        <v>579</v>
      </c>
      <c r="E34" s="603" t="s">
        <v>574</v>
      </c>
      <c r="F34" s="953">
        <v>1</v>
      </c>
      <c r="G34" s="1486">
        <v>34.799999999999997</v>
      </c>
      <c r="H34" s="954">
        <v>16</v>
      </c>
      <c r="I34" s="1032">
        <v>18.5</v>
      </c>
      <c r="J34" s="955">
        <v>0.2986111111111111</v>
      </c>
      <c r="K34" s="953">
        <v>6</v>
      </c>
      <c r="L34" s="956">
        <v>11</v>
      </c>
      <c r="M34" s="954">
        <v>7.1</v>
      </c>
      <c r="N34" s="772" t="s">
        <v>550</v>
      </c>
      <c r="O34" s="954">
        <v>26.1</v>
      </c>
      <c r="P34" s="957">
        <v>44</v>
      </c>
      <c r="Q34" s="1004">
        <v>28.4</v>
      </c>
      <c r="R34" s="954">
        <v>10</v>
      </c>
      <c r="S34" s="957">
        <v>90</v>
      </c>
      <c r="T34" s="957">
        <v>56</v>
      </c>
      <c r="U34" s="957">
        <v>34</v>
      </c>
      <c r="V34" s="1167">
        <v>0</v>
      </c>
      <c r="W34" s="1184" t="s">
        <v>35</v>
      </c>
      <c r="X34" s="1014">
        <v>190</v>
      </c>
      <c r="Y34" s="956" t="s">
        <v>35</v>
      </c>
      <c r="Z34" s="956" t="s">
        <v>35</v>
      </c>
      <c r="AA34" s="953" t="s">
        <v>35</v>
      </c>
      <c r="AB34" s="953" t="s">
        <v>35</v>
      </c>
      <c r="AC34" s="954" t="s">
        <v>35</v>
      </c>
      <c r="AD34" s="958" t="s">
        <v>35</v>
      </c>
      <c r="AE34" s="954" t="s">
        <v>35</v>
      </c>
      <c r="AF34" s="1032" t="s">
        <v>35</v>
      </c>
      <c r="AG34" s="1032" t="s">
        <v>35</v>
      </c>
      <c r="AH34" s="959" t="s">
        <v>35</v>
      </c>
      <c r="AI34" s="1004" t="s">
        <v>35</v>
      </c>
      <c r="AJ34" s="1154" t="s">
        <v>35</v>
      </c>
      <c r="AK34" s="1000" t="s">
        <v>35</v>
      </c>
    </row>
    <row r="35" spans="1:37" x14ac:dyDescent="0.15">
      <c r="A35" s="1801"/>
      <c r="B35" s="192">
        <v>44316</v>
      </c>
      <c r="C35" s="909" t="str">
        <f t="shared" si="0"/>
        <v>(金)</v>
      </c>
      <c r="D35" s="604" t="s">
        <v>585</v>
      </c>
      <c r="E35" s="604" t="s">
        <v>581</v>
      </c>
      <c r="F35" s="960">
        <v>4</v>
      </c>
      <c r="G35" s="1487">
        <v>1.1000000000000001</v>
      </c>
      <c r="H35" s="961">
        <v>18</v>
      </c>
      <c r="I35" s="1158">
        <v>18</v>
      </c>
      <c r="J35" s="962">
        <v>0.29166666666666669</v>
      </c>
      <c r="K35" s="960">
        <v>6.5</v>
      </c>
      <c r="L35" s="963">
        <v>10.5</v>
      </c>
      <c r="M35" s="961">
        <v>7.01</v>
      </c>
      <c r="N35" s="783" t="s">
        <v>550</v>
      </c>
      <c r="O35" s="961">
        <v>25.5</v>
      </c>
      <c r="P35" s="964">
        <v>46</v>
      </c>
      <c r="Q35" s="1160">
        <v>28.4</v>
      </c>
      <c r="R35" s="961">
        <v>10</v>
      </c>
      <c r="S35" s="964">
        <v>90</v>
      </c>
      <c r="T35" s="964">
        <v>59</v>
      </c>
      <c r="U35" s="964">
        <v>31</v>
      </c>
      <c r="V35" s="1168">
        <v>0</v>
      </c>
      <c r="W35" s="1185" t="s">
        <v>35</v>
      </c>
      <c r="X35" s="1139">
        <v>190</v>
      </c>
      <c r="Y35" s="963" t="s">
        <v>35</v>
      </c>
      <c r="Z35" s="963" t="s">
        <v>35</v>
      </c>
      <c r="AA35" s="960" t="s">
        <v>35</v>
      </c>
      <c r="AB35" s="960" t="s">
        <v>35</v>
      </c>
      <c r="AC35" s="961" t="s">
        <v>35</v>
      </c>
      <c r="AD35" s="965" t="s">
        <v>35</v>
      </c>
      <c r="AE35" s="961" t="s">
        <v>35</v>
      </c>
      <c r="AF35" s="1158" t="s">
        <v>35</v>
      </c>
      <c r="AG35" s="1158" t="s">
        <v>35</v>
      </c>
      <c r="AH35" s="966" t="s">
        <v>35</v>
      </c>
      <c r="AI35" s="1160" t="s">
        <v>35</v>
      </c>
      <c r="AJ35" s="1155" t="s">
        <v>35</v>
      </c>
      <c r="AK35" s="1009" t="s">
        <v>35</v>
      </c>
    </row>
    <row r="36" spans="1:37" s="427" customFormat="1" ht="13.5" customHeight="1" x14ac:dyDescent="0.15">
      <c r="A36" s="1801"/>
      <c r="B36" s="1819" t="s">
        <v>388</v>
      </c>
      <c r="C36" s="1820"/>
      <c r="D36" s="1578"/>
      <c r="E36" s="1579"/>
      <c r="F36" s="967">
        <f>MAX(F6:F35)</f>
        <v>10</v>
      </c>
      <c r="G36" s="1488">
        <f t="shared" ref="G36:AK36" si="1">MAX(G6:G35)</f>
        <v>34.799999999999997</v>
      </c>
      <c r="H36" s="967">
        <f t="shared" si="1"/>
        <v>18</v>
      </c>
      <c r="I36" s="968">
        <f t="shared" si="1"/>
        <v>19</v>
      </c>
      <c r="J36" s="1584"/>
      <c r="K36" s="1145">
        <f t="shared" si="1"/>
        <v>9.1</v>
      </c>
      <c r="L36" s="1149">
        <f t="shared" si="1"/>
        <v>14</v>
      </c>
      <c r="M36" s="1127">
        <f t="shared" si="1"/>
        <v>7.32</v>
      </c>
      <c r="N36" s="1025">
        <f t="shared" ref="N36" si="2">MAX(N6:N35)</f>
        <v>0.1</v>
      </c>
      <c r="O36" s="1127">
        <f t="shared" si="1"/>
        <v>30.7</v>
      </c>
      <c r="P36" s="1131">
        <f t="shared" si="1"/>
        <v>62</v>
      </c>
      <c r="Q36" s="967">
        <f t="shared" si="1"/>
        <v>30.2</v>
      </c>
      <c r="R36" s="967">
        <f t="shared" si="1"/>
        <v>10</v>
      </c>
      <c r="S36" s="1131">
        <f t="shared" si="1"/>
        <v>111</v>
      </c>
      <c r="T36" s="1131">
        <f t="shared" si="1"/>
        <v>74</v>
      </c>
      <c r="U36" s="1131">
        <f t="shared" si="1"/>
        <v>42</v>
      </c>
      <c r="V36" s="1169">
        <f>MAX(V6:V35)</f>
        <v>0</v>
      </c>
      <c r="W36" s="1186">
        <f>MAX(W6:W35)</f>
        <v>0</v>
      </c>
      <c r="X36" s="970">
        <f t="shared" si="1"/>
        <v>240</v>
      </c>
      <c r="Y36" s="969">
        <f t="shared" si="1"/>
        <v>193.4</v>
      </c>
      <c r="Z36" s="1149">
        <f t="shared" si="1"/>
        <v>6.6</v>
      </c>
      <c r="AA36" s="967">
        <f t="shared" si="1"/>
        <v>1.25</v>
      </c>
      <c r="AB36" s="1145">
        <f t="shared" si="1"/>
        <v>-1.26</v>
      </c>
      <c r="AC36" s="1127">
        <f t="shared" si="1"/>
        <v>4.5999999999999996</v>
      </c>
      <c r="AD36" s="971">
        <f t="shared" si="1"/>
        <v>0</v>
      </c>
      <c r="AE36" s="1127">
        <f t="shared" si="1"/>
        <v>51</v>
      </c>
      <c r="AF36" s="968">
        <f t="shared" si="1"/>
        <v>11</v>
      </c>
      <c r="AG36" s="968">
        <f t="shared" si="1"/>
        <v>5.7</v>
      </c>
      <c r="AH36" s="972">
        <f t="shared" si="1"/>
        <v>1.6</v>
      </c>
      <c r="AI36" s="967">
        <f t="shared" si="1"/>
        <v>9.6999999999999993</v>
      </c>
      <c r="AJ36" s="973">
        <f t="shared" si="1"/>
        <v>1.8</v>
      </c>
      <c r="AK36" s="1193">
        <f t="shared" si="1"/>
        <v>0</v>
      </c>
    </row>
    <row r="37" spans="1:37" s="427" customFormat="1" ht="13.5" customHeight="1" x14ac:dyDescent="0.15">
      <c r="A37" s="1801"/>
      <c r="B37" s="1810" t="s">
        <v>389</v>
      </c>
      <c r="C37" s="1811"/>
      <c r="D37" s="1580"/>
      <c r="E37" s="1581"/>
      <c r="F37" s="976">
        <f>MIN(F6:F35)</f>
        <v>0</v>
      </c>
      <c r="G37" s="1583"/>
      <c r="H37" s="976">
        <f t="shared" ref="H37:AK37" si="3">MIN(H6:H35)</f>
        <v>7</v>
      </c>
      <c r="I37" s="977">
        <f t="shared" si="3"/>
        <v>14</v>
      </c>
      <c r="J37" s="1585"/>
      <c r="K37" s="1146">
        <f t="shared" si="3"/>
        <v>4.5</v>
      </c>
      <c r="L37" s="1150">
        <f t="shared" si="3"/>
        <v>8.9</v>
      </c>
      <c r="M37" s="1128">
        <f t="shared" si="3"/>
        <v>7</v>
      </c>
      <c r="N37" s="979">
        <f t="shared" ref="N37" si="4">MIN(N6:N35)</f>
        <v>0.05</v>
      </c>
      <c r="O37" s="1128">
        <f t="shared" si="3"/>
        <v>23.6</v>
      </c>
      <c r="P37" s="1132">
        <f t="shared" si="3"/>
        <v>40</v>
      </c>
      <c r="Q37" s="976">
        <f t="shared" si="3"/>
        <v>20.9</v>
      </c>
      <c r="R37" s="976">
        <f t="shared" si="3"/>
        <v>10</v>
      </c>
      <c r="S37" s="1132">
        <f t="shared" si="3"/>
        <v>86</v>
      </c>
      <c r="T37" s="1132">
        <f t="shared" si="3"/>
        <v>55</v>
      </c>
      <c r="U37" s="1132">
        <f t="shared" si="3"/>
        <v>28</v>
      </c>
      <c r="V37" s="1170">
        <f>MIN(V6:V35)</f>
        <v>0</v>
      </c>
      <c r="W37" s="1187">
        <f t="shared" si="3"/>
        <v>0</v>
      </c>
      <c r="X37" s="980">
        <f t="shared" si="3"/>
        <v>180</v>
      </c>
      <c r="Y37" s="978">
        <f t="shared" si="3"/>
        <v>193.4</v>
      </c>
      <c r="Z37" s="1150">
        <f t="shared" si="3"/>
        <v>6.6</v>
      </c>
      <c r="AA37" s="976">
        <f t="shared" si="3"/>
        <v>1.25</v>
      </c>
      <c r="AB37" s="1146">
        <f t="shared" si="3"/>
        <v>-1.26</v>
      </c>
      <c r="AC37" s="1128">
        <f t="shared" si="3"/>
        <v>4.5999999999999996</v>
      </c>
      <c r="AD37" s="981">
        <f t="shared" si="3"/>
        <v>0</v>
      </c>
      <c r="AE37" s="1128">
        <f t="shared" si="3"/>
        <v>51</v>
      </c>
      <c r="AF37" s="977">
        <f t="shared" si="3"/>
        <v>11</v>
      </c>
      <c r="AG37" s="977">
        <f t="shared" si="3"/>
        <v>5.7</v>
      </c>
      <c r="AH37" s="982">
        <f t="shared" si="3"/>
        <v>1.6</v>
      </c>
      <c r="AI37" s="976">
        <f t="shared" si="3"/>
        <v>9.6999999999999993</v>
      </c>
      <c r="AJ37" s="983">
        <f t="shared" si="3"/>
        <v>1.8</v>
      </c>
      <c r="AK37" s="1194">
        <f t="shared" si="3"/>
        <v>0</v>
      </c>
    </row>
    <row r="38" spans="1:37" s="427" customFormat="1" ht="13.5" customHeight="1" x14ac:dyDescent="0.15">
      <c r="A38" s="1801"/>
      <c r="B38" s="1810" t="s">
        <v>390</v>
      </c>
      <c r="C38" s="1811"/>
      <c r="D38" s="1580"/>
      <c r="E38" s="1581"/>
      <c r="F38" s="1581"/>
      <c r="G38" s="1583"/>
      <c r="H38" s="976">
        <f t="shared" ref="H38:AJ38" si="5">AVERAGE(H6:H35)</f>
        <v>13.166666666666666</v>
      </c>
      <c r="I38" s="977">
        <f t="shared" si="5"/>
        <v>16.883333333333333</v>
      </c>
      <c r="J38" s="1585"/>
      <c r="K38" s="1146">
        <f t="shared" si="5"/>
        <v>6.35</v>
      </c>
      <c r="L38" s="1150">
        <f t="shared" si="5"/>
        <v>10.63</v>
      </c>
      <c r="M38" s="1128">
        <f t="shared" si="5"/>
        <v>7.1739999999999977</v>
      </c>
      <c r="N38" s="1586"/>
      <c r="O38" s="1128">
        <f t="shared" si="5"/>
        <v>27.933333333333334</v>
      </c>
      <c r="P38" s="1132">
        <f t="shared" si="5"/>
        <v>52.06666666666667</v>
      </c>
      <c r="Q38" s="976">
        <f t="shared" si="5"/>
        <v>26.560000000000002</v>
      </c>
      <c r="R38" s="976">
        <f t="shared" si="5"/>
        <v>10</v>
      </c>
      <c r="S38" s="1132">
        <f t="shared" si="5"/>
        <v>98.333333333333329</v>
      </c>
      <c r="T38" s="1132">
        <f t="shared" si="5"/>
        <v>63.93333333333333</v>
      </c>
      <c r="U38" s="1132">
        <f t="shared" si="5"/>
        <v>34.4</v>
      </c>
      <c r="V38" s="1171"/>
      <c r="W38" s="1187"/>
      <c r="X38" s="980">
        <f t="shared" si="5"/>
        <v>204.33333333333334</v>
      </c>
      <c r="Y38" s="978">
        <f t="shared" si="5"/>
        <v>193.4</v>
      </c>
      <c r="Z38" s="1150">
        <f t="shared" si="5"/>
        <v>6.6</v>
      </c>
      <c r="AA38" s="976">
        <f t="shared" si="5"/>
        <v>1.25</v>
      </c>
      <c r="AB38" s="1146">
        <f t="shared" si="5"/>
        <v>-1.26</v>
      </c>
      <c r="AC38" s="1128">
        <f t="shared" si="5"/>
        <v>4.5999999999999996</v>
      </c>
      <c r="AD38" s="981">
        <f t="shared" si="5"/>
        <v>0</v>
      </c>
      <c r="AE38" s="1128">
        <f t="shared" si="5"/>
        <v>51</v>
      </c>
      <c r="AF38" s="977">
        <f t="shared" si="5"/>
        <v>11</v>
      </c>
      <c r="AG38" s="977">
        <f t="shared" si="5"/>
        <v>5.7</v>
      </c>
      <c r="AH38" s="982">
        <f t="shared" si="5"/>
        <v>1.6</v>
      </c>
      <c r="AI38" s="976">
        <f t="shared" si="5"/>
        <v>9.6999999999999993</v>
      </c>
      <c r="AJ38" s="983">
        <f t="shared" si="5"/>
        <v>1.8</v>
      </c>
      <c r="AK38" s="1587"/>
    </row>
    <row r="39" spans="1:37" s="428" customFormat="1" ht="13.5" customHeight="1" x14ac:dyDescent="0.15">
      <c r="A39" s="1801"/>
      <c r="B39" s="1826" t="s">
        <v>391</v>
      </c>
      <c r="C39" s="1827"/>
      <c r="D39" s="1582"/>
      <c r="E39" s="987"/>
      <c r="F39" s="987"/>
      <c r="G39" s="1489">
        <f>SUM(G6:G35)</f>
        <v>119.29999999999998</v>
      </c>
      <c r="H39" s="985"/>
      <c r="I39" s="1159"/>
      <c r="J39" s="986"/>
      <c r="K39" s="1147"/>
      <c r="L39" s="1151"/>
      <c r="M39" s="1129"/>
      <c r="N39" s="988"/>
      <c r="O39" s="1129"/>
      <c r="P39" s="1133"/>
      <c r="Q39" s="985"/>
      <c r="R39" s="987"/>
      <c r="S39" s="1133"/>
      <c r="T39" s="1133"/>
      <c r="U39" s="1133"/>
      <c r="V39" s="1172"/>
      <c r="W39" s="1188"/>
      <c r="X39" s="990"/>
      <c r="Y39" s="987"/>
      <c r="Z39" s="1147"/>
      <c r="AA39" s="987"/>
      <c r="AB39" s="1147"/>
      <c r="AC39" s="1129"/>
      <c r="AD39" s="991"/>
      <c r="AE39" s="1129"/>
      <c r="AF39" s="1159"/>
      <c r="AG39" s="1159"/>
      <c r="AH39" s="992"/>
      <c r="AI39" s="985"/>
      <c r="AJ39" s="1156"/>
      <c r="AK39" s="1195"/>
    </row>
    <row r="40" spans="1:37" ht="13.5" customHeight="1" x14ac:dyDescent="0.15">
      <c r="A40" s="1801" t="s">
        <v>263</v>
      </c>
      <c r="B40" s="193">
        <v>44317</v>
      </c>
      <c r="C40" s="909" t="str">
        <f>IF(B40="","",IF(WEEKDAY(B40)=1,"(日)",IF(WEEKDAY(B40)=2,"(月)",IF(WEEKDAY(B40)=3,"(火)",IF(WEEKDAY(B40)=4,"(水)",IF(WEEKDAY(B40)=5,"(木)",IF(WEEKDAY(B40)=6,"(金)","(土)")))))))</f>
        <v>(土)</v>
      </c>
      <c r="D40" s="605" t="s">
        <v>582</v>
      </c>
      <c r="E40" s="605" t="s">
        <v>570</v>
      </c>
      <c r="F40" s="946">
        <v>2</v>
      </c>
      <c r="G40" s="1485">
        <v>8.1</v>
      </c>
      <c r="H40" s="947">
        <v>18</v>
      </c>
      <c r="I40" s="1031">
        <v>19.5</v>
      </c>
      <c r="J40" s="948">
        <v>0.3125</v>
      </c>
      <c r="K40" s="946">
        <v>5.4</v>
      </c>
      <c r="L40" s="949">
        <v>9.5</v>
      </c>
      <c r="M40" s="947">
        <v>7.04</v>
      </c>
      <c r="N40" s="1006">
        <v>0</v>
      </c>
      <c r="O40" s="947">
        <v>26.3</v>
      </c>
      <c r="P40" s="950">
        <v>46</v>
      </c>
      <c r="Q40" s="1010">
        <v>24.5</v>
      </c>
      <c r="R40" s="947">
        <v>10</v>
      </c>
      <c r="S40" s="950">
        <v>90</v>
      </c>
      <c r="T40" s="950">
        <v>59</v>
      </c>
      <c r="U40" s="950">
        <v>31</v>
      </c>
      <c r="V40" s="1166">
        <v>0</v>
      </c>
      <c r="W40" s="1183" t="s">
        <v>35</v>
      </c>
      <c r="X40" s="1012">
        <v>190</v>
      </c>
      <c r="Y40" s="949" t="s">
        <v>35</v>
      </c>
      <c r="Z40" s="949" t="s">
        <v>35</v>
      </c>
      <c r="AA40" s="946" t="s">
        <v>35</v>
      </c>
      <c r="AB40" s="946" t="s">
        <v>35</v>
      </c>
      <c r="AC40" s="947" t="s">
        <v>35</v>
      </c>
      <c r="AD40" s="951" t="s">
        <v>35</v>
      </c>
      <c r="AE40" s="947" t="s">
        <v>35</v>
      </c>
      <c r="AF40" s="1031" t="s">
        <v>35</v>
      </c>
      <c r="AG40" s="1031" t="s">
        <v>35</v>
      </c>
      <c r="AH40" s="952" t="s">
        <v>35</v>
      </c>
      <c r="AI40" s="1010" t="s">
        <v>35</v>
      </c>
      <c r="AJ40" s="1153" t="s">
        <v>35</v>
      </c>
      <c r="AK40" s="1008" t="s">
        <v>35</v>
      </c>
    </row>
    <row r="41" spans="1:37" ht="13.5" customHeight="1" x14ac:dyDescent="0.15">
      <c r="A41" s="1801"/>
      <c r="B41" s="193">
        <v>44318</v>
      </c>
      <c r="C41" s="909" t="str">
        <f t="shared" ref="C41:C70" si="6">IF(B41="","",IF(WEEKDAY(B41)=1,"(日)",IF(WEEKDAY(B41)=2,"(月)",IF(WEEKDAY(B41)=3,"(火)",IF(WEEKDAY(B41)=4,"(水)",IF(WEEKDAY(B41)=5,"(木)",IF(WEEKDAY(B41)=6,"(金)","(土)")))))))</f>
        <v>(日)</v>
      </c>
      <c r="D41" s="603" t="s">
        <v>566</v>
      </c>
      <c r="E41" s="603" t="s">
        <v>591</v>
      </c>
      <c r="F41" s="953">
        <v>5</v>
      </c>
      <c r="G41" s="1486">
        <v>0</v>
      </c>
      <c r="H41" s="954">
        <v>19</v>
      </c>
      <c r="I41" s="1032">
        <v>19</v>
      </c>
      <c r="J41" s="955">
        <v>0.29166666666666669</v>
      </c>
      <c r="K41" s="953">
        <v>7.3</v>
      </c>
      <c r="L41" s="956">
        <v>10.9</v>
      </c>
      <c r="M41" s="954">
        <v>7.14</v>
      </c>
      <c r="N41" s="1001">
        <v>0</v>
      </c>
      <c r="O41" s="954">
        <v>25.7</v>
      </c>
      <c r="P41" s="957">
        <v>44</v>
      </c>
      <c r="Q41" s="1004">
        <v>27</v>
      </c>
      <c r="R41" s="954">
        <v>10</v>
      </c>
      <c r="S41" s="957">
        <v>90</v>
      </c>
      <c r="T41" s="957">
        <v>61</v>
      </c>
      <c r="U41" s="957">
        <v>29</v>
      </c>
      <c r="V41" s="1167">
        <v>0</v>
      </c>
      <c r="W41" s="1184" t="s">
        <v>35</v>
      </c>
      <c r="X41" s="1014">
        <v>190</v>
      </c>
      <c r="Y41" s="956" t="s">
        <v>35</v>
      </c>
      <c r="Z41" s="956" t="s">
        <v>35</v>
      </c>
      <c r="AA41" s="953" t="s">
        <v>35</v>
      </c>
      <c r="AB41" s="953" t="s">
        <v>35</v>
      </c>
      <c r="AC41" s="954" t="s">
        <v>35</v>
      </c>
      <c r="AD41" s="958" t="s">
        <v>35</v>
      </c>
      <c r="AE41" s="954" t="s">
        <v>35</v>
      </c>
      <c r="AF41" s="1032" t="s">
        <v>35</v>
      </c>
      <c r="AG41" s="1032" t="s">
        <v>35</v>
      </c>
      <c r="AH41" s="959" t="s">
        <v>35</v>
      </c>
      <c r="AI41" s="1004" t="s">
        <v>35</v>
      </c>
      <c r="AJ41" s="1154" t="s">
        <v>35</v>
      </c>
      <c r="AK41" s="1000" t="s">
        <v>35</v>
      </c>
    </row>
    <row r="42" spans="1:37" ht="13.5" customHeight="1" x14ac:dyDescent="0.15">
      <c r="A42" s="1801"/>
      <c r="B42" s="193">
        <v>44319</v>
      </c>
      <c r="C42" s="909" t="str">
        <f t="shared" si="6"/>
        <v>(月)</v>
      </c>
      <c r="D42" s="603" t="s">
        <v>582</v>
      </c>
      <c r="E42" s="603" t="s">
        <v>575</v>
      </c>
      <c r="F42" s="953">
        <v>3</v>
      </c>
      <c r="G42" s="1486">
        <v>0.5</v>
      </c>
      <c r="H42" s="954">
        <v>12</v>
      </c>
      <c r="I42" s="1032">
        <v>18</v>
      </c>
      <c r="J42" s="955">
        <v>0.28472222222222221</v>
      </c>
      <c r="K42" s="953">
        <v>7.7</v>
      </c>
      <c r="L42" s="956">
        <v>10.5</v>
      </c>
      <c r="M42" s="954">
        <v>7.04</v>
      </c>
      <c r="N42" s="1001">
        <v>0.05</v>
      </c>
      <c r="O42" s="954">
        <v>29.1</v>
      </c>
      <c r="P42" s="957">
        <v>44</v>
      </c>
      <c r="Q42" s="1004">
        <v>22.7</v>
      </c>
      <c r="R42" s="954">
        <v>10</v>
      </c>
      <c r="S42" s="957">
        <v>101</v>
      </c>
      <c r="T42" s="957">
        <v>64</v>
      </c>
      <c r="U42" s="957">
        <v>37</v>
      </c>
      <c r="V42" s="1167">
        <v>0</v>
      </c>
      <c r="W42" s="1184" t="s">
        <v>35</v>
      </c>
      <c r="X42" s="1014">
        <v>210</v>
      </c>
      <c r="Y42" s="956" t="s">
        <v>35</v>
      </c>
      <c r="Z42" s="956" t="s">
        <v>35</v>
      </c>
      <c r="AA42" s="953" t="s">
        <v>35</v>
      </c>
      <c r="AB42" s="953" t="s">
        <v>35</v>
      </c>
      <c r="AC42" s="954" t="s">
        <v>35</v>
      </c>
      <c r="AD42" s="958" t="s">
        <v>35</v>
      </c>
      <c r="AE42" s="954" t="s">
        <v>35</v>
      </c>
      <c r="AF42" s="1032" t="s">
        <v>35</v>
      </c>
      <c r="AG42" s="1032" t="s">
        <v>35</v>
      </c>
      <c r="AH42" s="959" t="s">
        <v>35</v>
      </c>
      <c r="AI42" s="1004" t="s">
        <v>35</v>
      </c>
      <c r="AJ42" s="1154" t="s">
        <v>35</v>
      </c>
      <c r="AK42" s="1000" t="s">
        <v>35</v>
      </c>
    </row>
    <row r="43" spans="1:37" ht="13.5" customHeight="1" x14ac:dyDescent="0.15">
      <c r="A43" s="1801"/>
      <c r="B43" s="193">
        <v>44320</v>
      </c>
      <c r="C43" s="909" t="str">
        <f t="shared" si="6"/>
        <v>(火)</v>
      </c>
      <c r="D43" s="603" t="s">
        <v>566</v>
      </c>
      <c r="E43" s="603" t="s">
        <v>592</v>
      </c>
      <c r="F43" s="953">
        <v>2</v>
      </c>
      <c r="G43" s="1486">
        <v>0</v>
      </c>
      <c r="H43" s="954">
        <v>18</v>
      </c>
      <c r="I43" s="1032">
        <v>18</v>
      </c>
      <c r="J43" s="955">
        <v>0.28472222222222221</v>
      </c>
      <c r="K43" s="953">
        <v>7.2</v>
      </c>
      <c r="L43" s="956">
        <v>11.3</v>
      </c>
      <c r="M43" s="954">
        <v>7.11</v>
      </c>
      <c r="N43" s="1001">
        <v>0</v>
      </c>
      <c r="O43" s="954">
        <v>26</v>
      </c>
      <c r="P43" s="957">
        <v>49</v>
      </c>
      <c r="Q43" s="1004">
        <v>26.3</v>
      </c>
      <c r="R43" s="954">
        <v>10</v>
      </c>
      <c r="S43" s="957">
        <v>93</v>
      </c>
      <c r="T43" s="957">
        <v>63</v>
      </c>
      <c r="U43" s="957">
        <v>30</v>
      </c>
      <c r="V43" s="1167">
        <v>0</v>
      </c>
      <c r="W43" s="1184" t="s">
        <v>35</v>
      </c>
      <c r="X43" s="1014">
        <v>210</v>
      </c>
      <c r="Y43" s="956" t="s">
        <v>35</v>
      </c>
      <c r="Z43" s="956" t="s">
        <v>35</v>
      </c>
      <c r="AA43" s="953" t="s">
        <v>35</v>
      </c>
      <c r="AB43" s="953" t="s">
        <v>35</v>
      </c>
      <c r="AC43" s="954" t="s">
        <v>35</v>
      </c>
      <c r="AD43" s="958" t="s">
        <v>35</v>
      </c>
      <c r="AE43" s="954" t="s">
        <v>35</v>
      </c>
      <c r="AF43" s="1032" t="s">
        <v>35</v>
      </c>
      <c r="AG43" s="1032" t="s">
        <v>35</v>
      </c>
      <c r="AH43" s="959" t="s">
        <v>35</v>
      </c>
      <c r="AI43" s="1004" t="s">
        <v>35</v>
      </c>
      <c r="AJ43" s="1154" t="s">
        <v>35</v>
      </c>
      <c r="AK43" s="1000" t="s">
        <v>35</v>
      </c>
    </row>
    <row r="44" spans="1:37" ht="13.5" customHeight="1" x14ac:dyDescent="0.15">
      <c r="A44" s="1801"/>
      <c r="B44" s="193">
        <v>44321</v>
      </c>
      <c r="C44" s="909" t="str">
        <f t="shared" si="6"/>
        <v>(水)</v>
      </c>
      <c r="D44" s="603" t="s">
        <v>571</v>
      </c>
      <c r="E44" s="603" t="s">
        <v>591</v>
      </c>
      <c r="F44" s="953">
        <v>4</v>
      </c>
      <c r="G44" s="1486">
        <v>4.9000000000000004</v>
      </c>
      <c r="H44" s="954">
        <v>20</v>
      </c>
      <c r="I44" s="1032">
        <v>18.5</v>
      </c>
      <c r="J44" s="955">
        <v>0.28472222222222221</v>
      </c>
      <c r="K44" s="953">
        <v>9.5</v>
      </c>
      <c r="L44" s="956">
        <v>13.8</v>
      </c>
      <c r="M44" s="954">
        <v>7.04</v>
      </c>
      <c r="N44" s="1001">
        <v>0</v>
      </c>
      <c r="O44" s="954">
        <v>28.6</v>
      </c>
      <c r="P44" s="957">
        <v>54</v>
      </c>
      <c r="Q44" s="1004">
        <v>26.3</v>
      </c>
      <c r="R44" s="954">
        <v>10</v>
      </c>
      <c r="S44" s="957">
        <v>96</v>
      </c>
      <c r="T44" s="957">
        <v>61</v>
      </c>
      <c r="U44" s="957">
        <v>35</v>
      </c>
      <c r="V44" s="1167">
        <v>0</v>
      </c>
      <c r="W44" s="1184" t="s">
        <v>35</v>
      </c>
      <c r="X44" s="1014">
        <v>210</v>
      </c>
      <c r="Y44" s="956" t="s">
        <v>35</v>
      </c>
      <c r="Z44" s="956" t="s">
        <v>35</v>
      </c>
      <c r="AA44" s="953" t="s">
        <v>35</v>
      </c>
      <c r="AB44" s="953" t="s">
        <v>35</v>
      </c>
      <c r="AC44" s="954" t="s">
        <v>35</v>
      </c>
      <c r="AD44" s="958" t="s">
        <v>35</v>
      </c>
      <c r="AE44" s="954" t="s">
        <v>35</v>
      </c>
      <c r="AF44" s="1032" t="s">
        <v>35</v>
      </c>
      <c r="AG44" s="1032" t="s">
        <v>35</v>
      </c>
      <c r="AH44" s="959" t="s">
        <v>35</v>
      </c>
      <c r="AI44" s="1004" t="s">
        <v>35</v>
      </c>
      <c r="AJ44" s="1154" t="s">
        <v>35</v>
      </c>
      <c r="AK44" s="1000" t="s">
        <v>35</v>
      </c>
    </row>
    <row r="45" spans="1:37" ht="13.5" customHeight="1" x14ac:dyDescent="0.15">
      <c r="A45" s="1801"/>
      <c r="B45" s="193">
        <v>44322</v>
      </c>
      <c r="C45" s="909" t="str">
        <f t="shared" si="6"/>
        <v>(木)</v>
      </c>
      <c r="D45" s="603" t="s">
        <v>580</v>
      </c>
      <c r="E45" s="603" t="s">
        <v>570</v>
      </c>
      <c r="F45" s="953">
        <v>5</v>
      </c>
      <c r="G45" s="1486">
        <v>5.3</v>
      </c>
      <c r="H45" s="954">
        <v>17</v>
      </c>
      <c r="I45" s="1032">
        <v>18.5</v>
      </c>
      <c r="J45" s="955">
        <v>0.28472222222222221</v>
      </c>
      <c r="K45" s="953">
        <v>7</v>
      </c>
      <c r="L45" s="956">
        <v>11.6</v>
      </c>
      <c r="M45" s="954">
        <v>7.12</v>
      </c>
      <c r="N45" s="1001">
        <v>0.05</v>
      </c>
      <c r="O45" s="954">
        <v>27.3</v>
      </c>
      <c r="P45" s="957">
        <v>51</v>
      </c>
      <c r="Q45" s="1004">
        <v>27.3</v>
      </c>
      <c r="R45" s="954">
        <v>10</v>
      </c>
      <c r="S45" s="957">
        <v>98</v>
      </c>
      <c r="T45" s="957">
        <v>66</v>
      </c>
      <c r="U45" s="957">
        <v>32</v>
      </c>
      <c r="V45" s="1167">
        <v>0</v>
      </c>
      <c r="W45" s="1184" t="s">
        <v>35</v>
      </c>
      <c r="X45" s="1014">
        <v>210</v>
      </c>
      <c r="Y45" s="956" t="s">
        <v>35</v>
      </c>
      <c r="Z45" s="956" t="s">
        <v>35</v>
      </c>
      <c r="AA45" s="953" t="s">
        <v>35</v>
      </c>
      <c r="AB45" s="953" t="s">
        <v>35</v>
      </c>
      <c r="AC45" s="954" t="s">
        <v>35</v>
      </c>
      <c r="AD45" s="958" t="s">
        <v>35</v>
      </c>
      <c r="AE45" s="954" t="s">
        <v>35</v>
      </c>
      <c r="AF45" s="1032" t="s">
        <v>35</v>
      </c>
      <c r="AG45" s="1032" t="s">
        <v>35</v>
      </c>
      <c r="AH45" s="959" t="s">
        <v>35</v>
      </c>
      <c r="AI45" s="1004" t="s">
        <v>35</v>
      </c>
      <c r="AJ45" s="1154" t="s">
        <v>35</v>
      </c>
      <c r="AK45" s="1000" t="s">
        <v>35</v>
      </c>
    </row>
    <row r="46" spans="1:37" ht="13.5" customHeight="1" x14ac:dyDescent="0.15">
      <c r="A46" s="1801"/>
      <c r="B46" s="193">
        <v>44323</v>
      </c>
      <c r="C46" s="909" t="str">
        <f t="shared" si="6"/>
        <v>(金)</v>
      </c>
      <c r="D46" s="603" t="s">
        <v>571</v>
      </c>
      <c r="E46" s="603" t="s">
        <v>567</v>
      </c>
      <c r="F46" s="953">
        <v>2</v>
      </c>
      <c r="G46" s="1486">
        <v>2</v>
      </c>
      <c r="H46" s="954">
        <v>17</v>
      </c>
      <c r="I46" s="1032">
        <v>19.5</v>
      </c>
      <c r="J46" s="955">
        <v>0.28472222222222199</v>
      </c>
      <c r="K46" s="953">
        <v>8.4</v>
      </c>
      <c r="L46" s="956">
        <v>12.1</v>
      </c>
      <c r="M46" s="954">
        <v>6.85</v>
      </c>
      <c r="N46" s="1001">
        <v>0</v>
      </c>
      <c r="O46" s="954">
        <v>27.5</v>
      </c>
      <c r="P46" s="957">
        <v>44</v>
      </c>
      <c r="Q46" s="1004">
        <v>22.8</v>
      </c>
      <c r="R46" s="954">
        <v>10</v>
      </c>
      <c r="S46" s="957">
        <v>96</v>
      </c>
      <c r="T46" s="957">
        <v>62</v>
      </c>
      <c r="U46" s="957">
        <v>34</v>
      </c>
      <c r="V46" s="1167">
        <v>0</v>
      </c>
      <c r="W46" s="1184" t="s">
        <v>35</v>
      </c>
      <c r="X46" s="1014">
        <v>200</v>
      </c>
      <c r="Y46" s="956" t="s">
        <v>35</v>
      </c>
      <c r="Z46" s="956" t="s">
        <v>35</v>
      </c>
      <c r="AA46" s="953" t="s">
        <v>35</v>
      </c>
      <c r="AB46" s="953" t="s">
        <v>35</v>
      </c>
      <c r="AC46" s="954" t="s">
        <v>35</v>
      </c>
      <c r="AD46" s="958" t="s">
        <v>35</v>
      </c>
      <c r="AE46" s="954" t="s">
        <v>35</v>
      </c>
      <c r="AF46" s="1032" t="s">
        <v>35</v>
      </c>
      <c r="AG46" s="1032" t="s">
        <v>35</v>
      </c>
      <c r="AH46" s="959" t="s">
        <v>35</v>
      </c>
      <c r="AI46" s="1004" t="s">
        <v>35</v>
      </c>
      <c r="AJ46" s="1154" t="s">
        <v>35</v>
      </c>
      <c r="AK46" s="1000" t="s">
        <v>35</v>
      </c>
    </row>
    <row r="47" spans="1:37" ht="13.5" customHeight="1" x14ac:dyDescent="0.15">
      <c r="A47" s="1801"/>
      <c r="B47" s="193">
        <v>44324</v>
      </c>
      <c r="C47" s="909" t="str">
        <f t="shared" si="6"/>
        <v>(土)</v>
      </c>
      <c r="D47" s="603" t="s">
        <v>566</v>
      </c>
      <c r="E47" s="603" t="s">
        <v>592</v>
      </c>
      <c r="F47" s="953">
        <v>1</v>
      </c>
      <c r="G47" s="1486">
        <v>0</v>
      </c>
      <c r="H47" s="954">
        <v>20</v>
      </c>
      <c r="I47" s="1032">
        <v>19.5</v>
      </c>
      <c r="J47" s="955">
        <v>0.28472222222222221</v>
      </c>
      <c r="K47" s="953">
        <v>7.5</v>
      </c>
      <c r="L47" s="956">
        <v>11.6</v>
      </c>
      <c r="M47" s="954">
        <v>6.9</v>
      </c>
      <c r="N47" s="1001">
        <v>0.1</v>
      </c>
      <c r="O47" s="954">
        <v>29</v>
      </c>
      <c r="P47" s="957">
        <v>48</v>
      </c>
      <c r="Q47" s="1004">
        <v>22</v>
      </c>
      <c r="R47" s="954">
        <v>10</v>
      </c>
      <c r="S47" s="957">
        <v>108</v>
      </c>
      <c r="T47" s="957">
        <v>62</v>
      </c>
      <c r="U47" s="957">
        <v>46</v>
      </c>
      <c r="V47" s="1167">
        <v>0</v>
      </c>
      <c r="W47" s="1184" t="s">
        <v>35</v>
      </c>
      <c r="X47" s="1014">
        <v>200</v>
      </c>
      <c r="Y47" s="956" t="s">
        <v>35</v>
      </c>
      <c r="Z47" s="956" t="s">
        <v>35</v>
      </c>
      <c r="AA47" s="953" t="s">
        <v>35</v>
      </c>
      <c r="AB47" s="953" t="s">
        <v>35</v>
      </c>
      <c r="AC47" s="954" t="s">
        <v>35</v>
      </c>
      <c r="AD47" s="958" t="s">
        <v>35</v>
      </c>
      <c r="AE47" s="954" t="s">
        <v>35</v>
      </c>
      <c r="AF47" s="1032" t="s">
        <v>35</v>
      </c>
      <c r="AG47" s="1032" t="s">
        <v>35</v>
      </c>
      <c r="AH47" s="959" t="s">
        <v>35</v>
      </c>
      <c r="AI47" s="1004" t="s">
        <v>35</v>
      </c>
      <c r="AJ47" s="1154" t="s">
        <v>35</v>
      </c>
      <c r="AK47" s="1000" t="s">
        <v>35</v>
      </c>
    </row>
    <row r="48" spans="1:37" ht="13.5" customHeight="1" x14ac:dyDescent="0.15">
      <c r="A48" s="1801"/>
      <c r="B48" s="193">
        <v>44325</v>
      </c>
      <c r="C48" s="909" t="str">
        <f t="shared" si="6"/>
        <v>(日)</v>
      </c>
      <c r="D48" s="603" t="s">
        <v>566</v>
      </c>
      <c r="E48" s="603" t="s">
        <v>592</v>
      </c>
      <c r="F48" s="953">
        <v>5</v>
      </c>
      <c r="G48" s="1486">
        <v>0</v>
      </c>
      <c r="H48" s="954">
        <v>20</v>
      </c>
      <c r="I48" s="1032">
        <v>20</v>
      </c>
      <c r="J48" s="955">
        <v>0.28472222222222221</v>
      </c>
      <c r="K48" s="953">
        <v>6</v>
      </c>
      <c r="L48" s="956">
        <v>10.4</v>
      </c>
      <c r="M48" s="954">
        <v>7.04</v>
      </c>
      <c r="N48" s="1001">
        <v>0.05</v>
      </c>
      <c r="O48" s="954">
        <v>28</v>
      </c>
      <c r="P48" s="957">
        <v>50</v>
      </c>
      <c r="Q48" s="1004">
        <v>25.6</v>
      </c>
      <c r="R48" s="954">
        <v>10</v>
      </c>
      <c r="S48" s="957">
        <v>100</v>
      </c>
      <c r="T48" s="957">
        <v>62</v>
      </c>
      <c r="U48" s="957">
        <v>38</v>
      </c>
      <c r="V48" s="1167">
        <v>0</v>
      </c>
      <c r="W48" s="1184" t="s">
        <v>35</v>
      </c>
      <c r="X48" s="1014">
        <v>200</v>
      </c>
      <c r="Y48" s="956" t="s">
        <v>35</v>
      </c>
      <c r="Z48" s="956" t="s">
        <v>35</v>
      </c>
      <c r="AA48" s="953" t="s">
        <v>35</v>
      </c>
      <c r="AB48" s="953" t="s">
        <v>35</v>
      </c>
      <c r="AC48" s="954" t="s">
        <v>35</v>
      </c>
      <c r="AD48" s="958" t="s">
        <v>35</v>
      </c>
      <c r="AE48" s="954" t="s">
        <v>35</v>
      </c>
      <c r="AF48" s="1032" t="s">
        <v>35</v>
      </c>
      <c r="AG48" s="1032" t="s">
        <v>35</v>
      </c>
      <c r="AH48" s="959" t="s">
        <v>35</v>
      </c>
      <c r="AI48" s="1004" t="s">
        <v>35</v>
      </c>
      <c r="AJ48" s="1154" t="s">
        <v>35</v>
      </c>
      <c r="AK48" s="1000" t="s">
        <v>35</v>
      </c>
    </row>
    <row r="49" spans="1:37" ht="13.5" customHeight="1" x14ac:dyDescent="0.15">
      <c r="A49" s="1801"/>
      <c r="B49" s="193">
        <v>44326</v>
      </c>
      <c r="C49" s="909" t="str">
        <f t="shared" si="6"/>
        <v>(月)</v>
      </c>
      <c r="D49" s="603" t="s">
        <v>566</v>
      </c>
      <c r="E49" s="603" t="s">
        <v>574</v>
      </c>
      <c r="F49" s="953">
        <v>2</v>
      </c>
      <c r="G49" s="1486">
        <v>0</v>
      </c>
      <c r="H49" s="954">
        <v>18</v>
      </c>
      <c r="I49" s="1032">
        <v>21</v>
      </c>
      <c r="J49" s="955">
        <v>0.29166666666666669</v>
      </c>
      <c r="K49" s="953">
        <v>9</v>
      </c>
      <c r="L49" s="956">
        <v>12.3</v>
      </c>
      <c r="M49" s="954">
        <v>7.11</v>
      </c>
      <c r="N49" s="1001">
        <v>0</v>
      </c>
      <c r="O49" s="954">
        <v>29.1</v>
      </c>
      <c r="P49" s="957">
        <v>51</v>
      </c>
      <c r="Q49" s="1004">
        <v>29.8</v>
      </c>
      <c r="R49" s="954">
        <v>10</v>
      </c>
      <c r="S49" s="957">
        <v>98</v>
      </c>
      <c r="T49" s="957">
        <v>65</v>
      </c>
      <c r="U49" s="957">
        <v>33</v>
      </c>
      <c r="V49" s="1167">
        <v>0</v>
      </c>
      <c r="W49" s="1184" t="s">
        <v>35</v>
      </c>
      <c r="X49" s="1014">
        <v>190</v>
      </c>
      <c r="Y49" s="956" t="s">
        <v>35</v>
      </c>
      <c r="Z49" s="956" t="s">
        <v>35</v>
      </c>
      <c r="AA49" s="953" t="s">
        <v>35</v>
      </c>
      <c r="AB49" s="953" t="s">
        <v>35</v>
      </c>
      <c r="AC49" s="954" t="s">
        <v>35</v>
      </c>
      <c r="AD49" s="958" t="s">
        <v>35</v>
      </c>
      <c r="AE49" s="954" t="s">
        <v>35</v>
      </c>
      <c r="AF49" s="1032" t="s">
        <v>35</v>
      </c>
      <c r="AG49" s="1032" t="s">
        <v>35</v>
      </c>
      <c r="AH49" s="959" t="s">
        <v>35</v>
      </c>
      <c r="AI49" s="1004" t="s">
        <v>35</v>
      </c>
      <c r="AJ49" s="1154" t="s">
        <v>35</v>
      </c>
      <c r="AK49" s="1000" t="s">
        <v>35</v>
      </c>
    </row>
    <row r="50" spans="1:37" ht="13.5" customHeight="1" x14ac:dyDescent="0.15">
      <c r="A50" s="1801"/>
      <c r="B50" s="193">
        <v>44327</v>
      </c>
      <c r="C50" s="909" t="str">
        <f t="shared" si="6"/>
        <v>(火)</v>
      </c>
      <c r="D50" s="603" t="s">
        <v>522</v>
      </c>
      <c r="E50" s="603" t="s">
        <v>567</v>
      </c>
      <c r="F50" s="953">
        <v>5</v>
      </c>
      <c r="G50" s="1486">
        <v>0</v>
      </c>
      <c r="H50" s="954">
        <v>17</v>
      </c>
      <c r="I50" s="1032">
        <v>21</v>
      </c>
      <c r="J50" s="955">
        <v>0.29166666666666669</v>
      </c>
      <c r="K50" s="953">
        <v>8.3000000000000007</v>
      </c>
      <c r="L50" s="956">
        <v>12.2</v>
      </c>
      <c r="M50" s="954">
        <v>7.19</v>
      </c>
      <c r="N50" s="1001">
        <v>0</v>
      </c>
      <c r="O50" s="954">
        <v>27.3</v>
      </c>
      <c r="P50" s="957">
        <v>56</v>
      </c>
      <c r="Q50" s="1004">
        <v>25.6</v>
      </c>
      <c r="R50" s="954">
        <v>10</v>
      </c>
      <c r="S50" s="957">
        <v>100</v>
      </c>
      <c r="T50" s="957">
        <v>66</v>
      </c>
      <c r="U50" s="957">
        <v>34</v>
      </c>
      <c r="V50" s="1167">
        <v>0</v>
      </c>
      <c r="W50" s="1184" t="s">
        <v>35</v>
      </c>
      <c r="X50" s="1014">
        <v>210</v>
      </c>
      <c r="Y50" s="956" t="s">
        <v>35</v>
      </c>
      <c r="Z50" s="956" t="s">
        <v>35</v>
      </c>
      <c r="AA50" s="953" t="s">
        <v>35</v>
      </c>
      <c r="AB50" s="953" t="s">
        <v>35</v>
      </c>
      <c r="AC50" s="954" t="s">
        <v>35</v>
      </c>
      <c r="AD50" s="958" t="s">
        <v>35</v>
      </c>
      <c r="AE50" s="954" t="s">
        <v>35</v>
      </c>
      <c r="AF50" s="1032" t="s">
        <v>35</v>
      </c>
      <c r="AG50" s="1032" t="s">
        <v>35</v>
      </c>
      <c r="AH50" s="959" t="s">
        <v>35</v>
      </c>
      <c r="AI50" s="1004" t="s">
        <v>35</v>
      </c>
      <c r="AJ50" s="1154" t="s">
        <v>35</v>
      </c>
      <c r="AK50" s="1000" t="s">
        <v>35</v>
      </c>
    </row>
    <row r="51" spans="1:37" ht="13.5" customHeight="1" x14ac:dyDescent="0.15">
      <c r="A51" s="1801"/>
      <c r="B51" s="193">
        <v>44328</v>
      </c>
      <c r="C51" s="909" t="str">
        <f t="shared" si="6"/>
        <v>(水)</v>
      </c>
      <c r="D51" s="603" t="s">
        <v>566</v>
      </c>
      <c r="E51" s="603" t="s">
        <v>593</v>
      </c>
      <c r="F51" s="953">
        <v>5</v>
      </c>
      <c r="G51" s="1486">
        <v>0</v>
      </c>
      <c r="H51" s="954">
        <v>18</v>
      </c>
      <c r="I51" s="1032">
        <v>19.5</v>
      </c>
      <c r="J51" s="955">
        <v>0.28472222222222221</v>
      </c>
      <c r="K51" s="953">
        <v>9.3000000000000007</v>
      </c>
      <c r="L51" s="956">
        <v>14.5</v>
      </c>
      <c r="M51" s="954">
        <v>7.06</v>
      </c>
      <c r="N51" s="1001">
        <v>0</v>
      </c>
      <c r="O51" s="954">
        <v>26.2</v>
      </c>
      <c r="P51" s="957">
        <v>57</v>
      </c>
      <c r="Q51" s="1004">
        <v>26.3</v>
      </c>
      <c r="R51" s="954">
        <v>10</v>
      </c>
      <c r="S51" s="957">
        <v>102</v>
      </c>
      <c r="T51" s="957">
        <v>66</v>
      </c>
      <c r="U51" s="957">
        <v>36</v>
      </c>
      <c r="V51" s="1167">
        <v>0</v>
      </c>
      <c r="W51" s="1184" t="s">
        <v>35</v>
      </c>
      <c r="X51" s="1014">
        <v>190</v>
      </c>
      <c r="Y51" s="956" t="s">
        <v>35</v>
      </c>
      <c r="Z51" s="956" t="s">
        <v>35</v>
      </c>
      <c r="AA51" s="953" t="s">
        <v>35</v>
      </c>
      <c r="AB51" s="953" t="s">
        <v>35</v>
      </c>
      <c r="AC51" s="954" t="s">
        <v>35</v>
      </c>
      <c r="AD51" s="958" t="s">
        <v>35</v>
      </c>
      <c r="AE51" s="954" t="s">
        <v>35</v>
      </c>
      <c r="AF51" s="1032" t="s">
        <v>35</v>
      </c>
      <c r="AG51" s="1032" t="s">
        <v>35</v>
      </c>
      <c r="AH51" s="959" t="s">
        <v>35</v>
      </c>
      <c r="AI51" s="1004" t="s">
        <v>35</v>
      </c>
      <c r="AJ51" s="1154" t="s">
        <v>35</v>
      </c>
      <c r="AK51" s="1000" t="s">
        <v>35</v>
      </c>
    </row>
    <row r="52" spans="1:37" ht="13.5" customHeight="1" x14ac:dyDescent="0.15">
      <c r="A52" s="1801"/>
      <c r="B52" s="193">
        <v>44329</v>
      </c>
      <c r="C52" s="909" t="str">
        <f t="shared" si="6"/>
        <v>(木)</v>
      </c>
      <c r="D52" s="603" t="s">
        <v>579</v>
      </c>
      <c r="E52" s="603" t="s">
        <v>574</v>
      </c>
      <c r="F52" s="953">
        <v>1</v>
      </c>
      <c r="G52" s="1486">
        <v>1.5</v>
      </c>
      <c r="H52" s="954">
        <v>17</v>
      </c>
      <c r="I52" s="1032">
        <v>20</v>
      </c>
      <c r="J52" s="955">
        <v>0.2986111111111111</v>
      </c>
      <c r="K52" s="953">
        <v>8.6999999999999993</v>
      </c>
      <c r="L52" s="956">
        <v>12.6</v>
      </c>
      <c r="M52" s="954">
        <v>7.05</v>
      </c>
      <c r="N52" s="1001">
        <v>0</v>
      </c>
      <c r="O52" s="954">
        <v>29.6</v>
      </c>
      <c r="P52" s="957">
        <v>55</v>
      </c>
      <c r="Q52" s="1004">
        <v>27.3</v>
      </c>
      <c r="R52" s="954">
        <v>10</v>
      </c>
      <c r="S52" s="957">
        <v>104</v>
      </c>
      <c r="T52" s="957">
        <v>69</v>
      </c>
      <c r="U52" s="957">
        <v>35</v>
      </c>
      <c r="V52" s="1167">
        <v>0</v>
      </c>
      <c r="W52" s="1184" t="s">
        <v>35</v>
      </c>
      <c r="X52" s="1014">
        <v>200</v>
      </c>
      <c r="Y52" s="956" t="s">
        <v>35</v>
      </c>
      <c r="Z52" s="956" t="s">
        <v>35</v>
      </c>
      <c r="AA52" s="953" t="s">
        <v>35</v>
      </c>
      <c r="AB52" s="953" t="s">
        <v>35</v>
      </c>
      <c r="AC52" s="954" t="s">
        <v>35</v>
      </c>
      <c r="AD52" s="958">
        <v>0.35</v>
      </c>
      <c r="AE52" s="954">
        <v>54</v>
      </c>
      <c r="AF52" s="1032">
        <v>7.4</v>
      </c>
      <c r="AG52" s="1032">
        <v>6.7</v>
      </c>
      <c r="AH52" s="959">
        <v>1.9</v>
      </c>
      <c r="AI52" s="1004">
        <v>9</v>
      </c>
      <c r="AJ52" s="1154">
        <v>0.89</v>
      </c>
      <c r="AK52" s="1000">
        <v>6.0999999999999999E-2</v>
      </c>
    </row>
    <row r="53" spans="1:37" ht="13.5" customHeight="1" x14ac:dyDescent="0.15">
      <c r="A53" s="1801"/>
      <c r="B53" s="193">
        <v>44330</v>
      </c>
      <c r="C53" s="909" t="str">
        <f t="shared" si="6"/>
        <v>(金)</v>
      </c>
      <c r="D53" s="603" t="s">
        <v>566</v>
      </c>
      <c r="E53" s="603" t="s">
        <v>574</v>
      </c>
      <c r="F53" s="953">
        <v>1</v>
      </c>
      <c r="G53" s="1486">
        <v>0</v>
      </c>
      <c r="H53" s="954">
        <v>21</v>
      </c>
      <c r="I53" s="1032">
        <v>20</v>
      </c>
      <c r="J53" s="955">
        <v>0.29166666666666669</v>
      </c>
      <c r="K53" s="953">
        <v>6.7</v>
      </c>
      <c r="L53" s="956">
        <v>12</v>
      </c>
      <c r="M53" s="954">
        <v>7.02</v>
      </c>
      <c r="N53" s="1001">
        <v>0</v>
      </c>
      <c r="O53" s="954">
        <v>29.7</v>
      </c>
      <c r="P53" s="957">
        <v>53</v>
      </c>
      <c r="Q53" s="1004">
        <v>29.1</v>
      </c>
      <c r="R53" s="954">
        <v>10</v>
      </c>
      <c r="S53" s="957">
        <v>100</v>
      </c>
      <c r="T53" s="957">
        <v>67</v>
      </c>
      <c r="U53" s="957">
        <v>33</v>
      </c>
      <c r="V53" s="1167">
        <v>0</v>
      </c>
      <c r="W53" s="1184" t="s">
        <v>35</v>
      </c>
      <c r="X53" s="1014">
        <v>200</v>
      </c>
      <c r="Y53" s="956" t="s">
        <v>35</v>
      </c>
      <c r="Z53" s="956" t="s">
        <v>35</v>
      </c>
      <c r="AA53" s="953" t="s">
        <v>35</v>
      </c>
      <c r="AB53" s="953" t="s">
        <v>35</v>
      </c>
      <c r="AC53" s="954" t="s">
        <v>35</v>
      </c>
      <c r="AD53" s="958" t="s">
        <v>35</v>
      </c>
      <c r="AE53" s="954" t="s">
        <v>35</v>
      </c>
      <c r="AF53" s="1032" t="s">
        <v>35</v>
      </c>
      <c r="AG53" s="1032" t="s">
        <v>35</v>
      </c>
      <c r="AH53" s="959" t="s">
        <v>35</v>
      </c>
      <c r="AI53" s="1004" t="s">
        <v>35</v>
      </c>
      <c r="AJ53" s="1154" t="s">
        <v>35</v>
      </c>
      <c r="AK53" s="1000" t="s">
        <v>35</v>
      </c>
    </row>
    <row r="54" spans="1:37" ht="13.5" customHeight="1" x14ac:dyDescent="0.15">
      <c r="A54" s="1801"/>
      <c r="B54" s="193">
        <v>44331</v>
      </c>
      <c r="C54" s="909" t="str">
        <f t="shared" si="6"/>
        <v>(土)</v>
      </c>
      <c r="D54" s="603" t="s">
        <v>566</v>
      </c>
      <c r="E54" s="603" t="s">
        <v>567</v>
      </c>
      <c r="F54" s="953">
        <v>2</v>
      </c>
      <c r="G54" s="1486">
        <v>0</v>
      </c>
      <c r="H54" s="954">
        <v>22</v>
      </c>
      <c r="I54" s="1032">
        <v>22</v>
      </c>
      <c r="J54" s="955">
        <v>0.2986111111111111</v>
      </c>
      <c r="K54" s="953">
        <v>8.1999999999999993</v>
      </c>
      <c r="L54" s="956">
        <v>12.4</v>
      </c>
      <c r="M54" s="954">
        <v>7.09</v>
      </c>
      <c r="N54" s="1001">
        <v>0</v>
      </c>
      <c r="O54" s="954">
        <v>29.6</v>
      </c>
      <c r="P54" s="957">
        <v>52</v>
      </c>
      <c r="Q54" s="1004">
        <v>27</v>
      </c>
      <c r="R54" s="954">
        <v>10</v>
      </c>
      <c r="S54" s="957">
        <v>104</v>
      </c>
      <c r="T54" s="957">
        <v>65</v>
      </c>
      <c r="U54" s="957">
        <v>39</v>
      </c>
      <c r="V54" s="1167">
        <v>0</v>
      </c>
      <c r="W54" s="1184" t="s">
        <v>35</v>
      </c>
      <c r="X54" s="1014">
        <v>200</v>
      </c>
      <c r="Y54" s="956" t="s">
        <v>35</v>
      </c>
      <c r="Z54" s="956" t="s">
        <v>35</v>
      </c>
      <c r="AA54" s="953" t="s">
        <v>35</v>
      </c>
      <c r="AB54" s="953" t="s">
        <v>35</v>
      </c>
      <c r="AC54" s="954" t="s">
        <v>35</v>
      </c>
      <c r="AD54" s="958" t="s">
        <v>35</v>
      </c>
      <c r="AE54" s="954" t="s">
        <v>35</v>
      </c>
      <c r="AF54" s="1032" t="s">
        <v>35</v>
      </c>
      <c r="AG54" s="1032" t="s">
        <v>35</v>
      </c>
      <c r="AH54" s="959" t="s">
        <v>35</v>
      </c>
      <c r="AI54" s="1004" t="s">
        <v>35</v>
      </c>
      <c r="AJ54" s="1154" t="s">
        <v>35</v>
      </c>
      <c r="AK54" s="1000" t="s">
        <v>35</v>
      </c>
    </row>
    <row r="55" spans="1:37" ht="13.5" customHeight="1" x14ac:dyDescent="0.15">
      <c r="A55" s="1801"/>
      <c r="B55" s="193">
        <v>44332</v>
      </c>
      <c r="C55" s="909" t="str">
        <f t="shared" si="6"/>
        <v>(日)</v>
      </c>
      <c r="D55" s="603" t="s">
        <v>594</v>
      </c>
      <c r="E55" s="603" t="s">
        <v>578</v>
      </c>
      <c r="F55" s="953">
        <v>5</v>
      </c>
      <c r="G55" s="1486">
        <v>0.1</v>
      </c>
      <c r="H55" s="954">
        <v>22</v>
      </c>
      <c r="I55" s="1032">
        <v>22</v>
      </c>
      <c r="J55" s="955">
        <v>0.3125</v>
      </c>
      <c r="K55" s="953">
        <v>7.8</v>
      </c>
      <c r="L55" s="956">
        <v>12.4</v>
      </c>
      <c r="M55" s="954">
        <v>6.97</v>
      </c>
      <c r="N55" s="1001">
        <v>0.05</v>
      </c>
      <c r="O55" s="954">
        <v>28.4</v>
      </c>
      <c r="P55" s="957">
        <v>58</v>
      </c>
      <c r="Q55" s="1004">
        <v>28.4</v>
      </c>
      <c r="R55" s="954">
        <v>10</v>
      </c>
      <c r="S55" s="957">
        <v>98</v>
      </c>
      <c r="T55" s="957">
        <v>65</v>
      </c>
      <c r="U55" s="957">
        <v>33</v>
      </c>
      <c r="V55" s="1167">
        <v>0</v>
      </c>
      <c r="W55" s="1184" t="s">
        <v>35</v>
      </c>
      <c r="X55" s="1014">
        <v>200</v>
      </c>
      <c r="Y55" s="956" t="s">
        <v>35</v>
      </c>
      <c r="Z55" s="956" t="s">
        <v>35</v>
      </c>
      <c r="AA55" s="953" t="s">
        <v>35</v>
      </c>
      <c r="AB55" s="953" t="s">
        <v>35</v>
      </c>
      <c r="AC55" s="954" t="s">
        <v>35</v>
      </c>
      <c r="AD55" s="958" t="s">
        <v>35</v>
      </c>
      <c r="AE55" s="954" t="s">
        <v>35</v>
      </c>
      <c r="AF55" s="1032" t="s">
        <v>35</v>
      </c>
      <c r="AG55" s="1032" t="s">
        <v>35</v>
      </c>
      <c r="AH55" s="959" t="s">
        <v>35</v>
      </c>
      <c r="AI55" s="1004" t="s">
        <v>35</v>
      </c>
      <c r="AJ55" s="1154" t="s">
        <v>35</v>
      </c>
      <c r="AK55" s="1000" t="s">
        <v>35</v>
      </c>
    </row>
    <row r="56" spans="1:37" ht="13.5" customHeight="1" x14ac:dyDescent="0.15">
      <c r="A56" s="1801"/>
      <c r="B56" s="193">
        <v>44333</v>
      </c>
      <c r="C56" s="909" t="str">
        <f t="shared" si="6"/>
        <v>(月)</v>
      </c>
      <c r="D56" s="603" t="s">
        <v>579</v>
      </c>
      <c r="E56" s="603" t="s">
        <v>591</v>
      </c>
      <c r="F56" s="953">
        <v>3</v>
      </c>
      <c r="G56" s="1486">
        <v>0.6</v>
      </c>
      <c r="H56" s="954">
        <v>24</v>
      </c>
      <c r="I56" s="1032">
        <v>23</v>
      </c>
      <c r="J56" s="955">
        <v>0.28472222222222221</v>
      </c>
      <c r="K56" s="953">
        <v>7.8</v>
      </c>
      <c r="L56" s="956">
        <v>12.2</v>
      </c>
      <c r="M56" s="954">
        <v>6.94</v>
      </c>
      <c r="N56" s="1001">
        <v>0</v>
      </c>
      <c r="O56" s="954">
        <v>29</v>
      </c>
      <c r="P56" s="957">
        <v>58</v>
      </c>
      <c r="Q56" s="1004">
        <v>27.3</v>
      </c>
      <c r="R56" s="954">
        <v>10</v>
      </c>
      <c r="S56" s="957">
        <v>100</v>
      </c>
      <c r="T56" s="957">
        <v>63</v>
      </c>
      <c r="U56" s="957">
        <v>37</v>
      </c>
      <c r="V56" s="1167">
        <v>0</v>
      </c>
      <c r="W56" s="1184" t="s">
        <v>35</v>
      </c>
      <c r="X56" s="1014">
        <v>230</v>
      </c>
      <c r="Y56" s="956" t="s">
        <v>35</v>
      </c>
      <c r="Z56" s="956" t="s">
        <v>35</v>
      </c>
      <c r="AA56" s="953" t="s">
        <v>35</v>
      </c>
      <c r="AB56" s="953" t="s">
        <v>35</v>
      </c>
      <c r="AC56" s="954" t="s">
        <v>35</v>
      </c>
      <c r="AD56" s="958" t="s">
        <v>35</v>
      </c>
      <c r="AE56" s="954" t="s">
        <v>35</v>
      </c>
      <c r="AF56" s="1032" t="s">
        <v>35</v>
      </c>
      <c r="AG56" s="1032" t="s">
        <v>35</v>
      </c>
      <c r="AH56" s="959" t="s">
        <v>35</v>
      </c>
      <c r="AI56" s="1004" t="s">
        <v>35</v>
      </c>
      <c r="AJ56" s="1154" t="s">
        <v>35</v>
      </c>
      <c r="AK56" s="1000" t="s">
        <v>35</v>
      </c>
    </row>
    <row r="57" spans="1:37" ht="13.5" customHeight="1" x14ac:dyDescent="0.15">
      <c r="A57" s="1801"/>
      <c r="B57" s="193">
        <v>44334</v>
      </c>
      <c r="C57" s="909" t="str">
        <f t="shared" si="6"/>
        <v>(火)</v>
      </c>
      <c r="D57" s="603" t="s">
        <v>594</v>
      </c>
      <c r="E57" s="603" t="s">
        <v>567</v>
      </c>
      <c r="F57" s="953">
        <v>3</v>
      </c>
      <c r="G57" s="1486">
        <v>1.6</v>
      </c>
      <c r="H57" s="954">
        <v>22</v>
      </c>
      <c r="I57" s="1032">
        <v>22.5</v>
      </c>
      <c r="J57" s="955">
        <v>0.28472222222222221</v>
      </c>
      <c r="K57" s="953">
        <v>7.1</v>
      </c>
      <c r="L57" s="956">
        <v>10.7</v>
      </c>
      <c r="M57" s="954">
        <v>6.9</v>
      </c>
      <c r="N57" s="1001">
        <v>0.1</v>
      </c>
      <c r="O57" s="954">
        <v>30.1</v>
      </c>
      <c r="P57" s="957">
        <v>60</v>
      </c>
      <c r="Q57" s="1004">
        <v>29.8</v>
      </c>
      <c r="R57" s="954">
        <v>10</v>
      </c>
      <c r="S57" s="957">
        <v>106</v>
      </c>
      <c r="T57" s="957">
        <v>70</v>
      </c>
      <c r="U57" s="957">
        <v>36</v>
      </c>
      <c r="V57" s="1167">
        <v>0</v>
      </c>
      <c r="W57" s="1184" t="s">
        <v>35</v>
      </c>
      <c r="X57" s="1014">
        <v>190</v>
      </c>
      <c r="Y57" s="956" t="s">
        <v>35</v>
      </c>
      <c r="Z57" s="956" t="s">
        <v>35</v>
      </c>
      <c r="AA57" s="953" t="s">
        <v>35</v>
      </c>
      <c r="AB57" s="953" t="s">
        <v>35</v>
      </c>
      <c r="AC57" s="954" t="s">
        <v>35</v>
      </c>
      <c r="AD57" s="958" t="s">
        <v>35</v>
      </c>
      <c r="AE57" s="954" t="s">
        <v>35</v>
      </c>
      <c r="AF57" s="1032" t="s">
        <v>35</v>
      </c>
      <c r="AG57" s="1032" t="s">
        <v>35</v>
      </c>
      <c r="AH57" s="959" t="s">
        <v>35</v>
      </c>
      <c r="AI57" s="1004" t="s">
        <v>35</v>
      </c>
      <c r="AJ57" s="1154" t="s">
        <v>35</v>
      </c>
      <c r="AK57" s="1000" t="s">
        <v>35</v>
      </c>
    </row>
    <row r="58" spans="1:37" ht="13.5" customHeight="1" x14ac:dyDescent="0.15">
      <c r="A58" s="1801"/>
      <c r="B58" s="193">
        <v>44335</v>
      </c>
      <c r="C58" s="909" t="str">
        <f t="shared" si="6"/>
        <v>(水)</v>
      </c>
      <c r="D58" s="603" t="s">
        <v>579</v>
      </c>
      <c r="E58" s="603" t="s">
        <v>567</v>
      </c>
      <c r="F58" s="953">
        <v>2</v>
      </c>
      <c r="G58" s="1486">
        <v>11</v>
      </c>
      <c r="H58" s="954">
        <v>16</v>
      </c>
      <c r="I58" s="1032">
        <v>20.5</v>
      </c>
      <c r="J58" s="955">
        <v>0.27777777777777779</v>
      </c>
      <c r="K58" s="953">
        <v>7.1</v>
      </c>
      <c r="L58" s="956">
        <v>11.5</v>
      </c>
      <c r="M58" s="954">
        <v>6.95</v>
      </c>
      <c r="N58" s="1001">
        <v>0.05</v>
      </c>
      <c r="O58" s="954">
        <v>31.2</v>
      </c>
      <c r="P58" s="957">
        <v>61</v>
      </c>
      <c r="Q58" s="1004">
        <v>29.1</v>
      </c>
      <c r="R58" s="954">
        <v>10</v>
      </c>
      <c r="S58" s="957">
        <v>108</v>
      </c>
      <c r="T58" s="957">
        <v>73</v>
      </c>
      <c r="U58" s="957">
        <v>35</v>
      </c>
      <c r="V58" s="1167">
        <v>0</v>
      </c>
      <c r="W58" s="1184" t="s">
        <v>35</v>
      </c>
      <c r="X58" s="1014">
        <v>220</v>
      </c>
      <c r="Y58" s="956" t="s">
        <v>35</v>
      </c>
      <c r="Z58" s="956" t="s">
        <v>35</v>
      </c>
      <c r="AA58" s="953" t="s">
        <v>35</v>
      </c>
      <c r="AB58" s="953" t="s">
        <v>35</v>
      </c>
      <c r="AC58" s="954" t="s">
        <v>35</v>
      </c>
      <c r="AD58" s="958" t="s">
        <v>35</v>
      </c>
      <c r="AE58" s="954" t="s">
        <v>35</v>
      </c>
      <c r="AF58" s="1032" t="s">
        <v>35</v>
      </c>
      <c r="AG58" s="1032" t="s">
        <v>35</v>
      </c>
      <c r="AH58" s="959" t="s">
        <v>35</v>
      </c>
      <c r="AI58" s="1004" t="s">
        <v>35</v>
      </c>
      <c r="AJ58" s="1154" t="s">
        <v>35</v>
      </c>
      <c r="AK58" s="1000" t="s">
        <v>35</v>
      </c>
    </row>
    <row r="59" spans="1:37" ht="13.5" customHeight="1" x14ac:dyDescent="0.15">
      <c r="A59" s="1801"/>
      <c r="B59" s="193">
        <v>44336</v>
      </c>
      <c r="C59" s="909" t="str">
        <f t="shared" si="6"/>
        <v>(木)</v>
      </c>
      <c r="D59" s="603" t="s">
        <v>571</v>
      </c>
      <c r="E59" s="603" t="s">
        <v>570</v>
      </c>
      <c r="F59" s="953">
        <v>1</v>
      </c>
      <c r="G59" s="1486">
        <v>9.1</v>
      </c>
      <c r="H59" s="954">
        <v>18</v>
      </c>
      <c r="I59" s="1032">
        <v>20</v>
      </c>
      <c r="J59" s="955">
        <v>0.28472222222222221</v>
      </c>
      <c r="K59" s="953">
        <v>6.9</v>
      </c>
      <c r="L59" s="956">
        <v>11.5</v>
      </c>
      <c r="M59" s="954">
        <v>7.03</v>
      </c>
      <c r="N59" s="1001">
        <v>0</v>
      </c>
      <c r="O59" s="954">
        <v>29.8</v>
      </c>
      <c r="P59" s="957">
        <v>61</v>
      </c>
      <c r="Q59" s="1004">
        <v>28</v>
      </c>
      <c r="R59" s="954">
        <v>10</v>
      </c>
      <c r="S59" s="957">
        <v>104</v>
      </c>
      <c r="T59" s="957">
        <v>71</v>
      </c>
      <c r="U59" s="957">
        <v>33</v>
      </c>
      <c r="V59" s="1167">
        <v>0</v>
      </c>
      <c r="W59" s="1184" t="s">
        <v>35</v>
      </c>
      <c r="X59" s="1014">
        <v>220</v>
      </c>
      <c r="Y59" s="956" t="s">
        <v>35</v>
      </c>
      <c r="Z59" s="956" t="s">
        <v>35</v>
      </c>
      <c r="AA59" s="953" t="s">
        <v>35</v>
      </c>
      <c r="AB59" s="953" t="s">
        <v>35</v>
      </c>
      <c r="AC59" s="954" t="s">
        <v>35</v>
      </c>
      <c r="AD59" s="958" t="s">
        <v>35</v>
      </c>
      <c r="AE59" s="954" t="s">
        <v>35</v>
      </c>
      <c r="AF59" s="1032" t="s">
        <v>35</v>
      </c>
      <c r="AG59" s="1032" t="s">
        <v>35</v>
      </c>
      <c r="AH59" s="959" t="s">
        <v>35</v>
      </c>
      <c r="AI59" s="1004" t="s">
        <v>35</v>
      </c>
      <c r="AJ59" s="1154" t="s">
        <v>35</v>
      </c>
      <c r="AK59" s="1000" t="s">
        <v>35</v>
      </c>
    </row>
    <row r="60" spans="1:37" ht="13.5" customHeight="1" x14ac:dyDescent="0.15">
      <c r="A60" s="1801"/>
      <c r="B60" s="193">
        <v>44337</v>
      </c>
      <c r="C60" s="909" t="str">
        <f t="shared" si="6"/>
        <v>(金)</v>
      </c>
      <c r="D60" s="603" t="s">
        <v>594</v>
      </c>
      <c r="E60" s="603" t="s">
        <v>572</v>
      </c>
      <c r="F60" s="953">
        <v>8</v>
      </c>
      <c r="G60" s="1486">
        <v>4</v>
      </c>
      <c r="H60" s="954">
        <v>24</v>
      </c>
      <c r="I60" s="1032">
        <v>21.5</v>
      </c>
      <c r="J60" s="955">
        <v>0.29166666666666669</v>
      </c>
      <c r="K60" s="953">
        <v>7.8</v>
      </c>
      <c r="L60" s="956">
        <v>12.4</v>
      </c>
      <c r="M60" s="954">
        <v>7.05</v>
      </c>
      <c r="N60" s="1001">
        <v>0</v>
      </c>
      <c r="O60" s="954">
        <v>29.4</v>
      </c>
      <c r="P60" s="957">
        <v>58</v>
      </c>
      <c r="Q60" s="1004">
        <v>27.3</v>
      </c>
      <c r="R60" s="954">
        <v>10</v>
      </c>
      <c r="S60" s="957">
        <v>104</v>
      </c>
      <c r="T60" s="957">
        <v>70</v>
      </c>
      <c r="U60" s="957">
        <v>34</v>
      </c>
      <c r="V60" s="1167">
        <v>0</v>
      </c>
      <c r="W60" s="1184" t="s">
        <v>35</v>
      </c>
      <c r="X60" s="1014">
        <v>220</v>
      </c>
      <c r="Y60" s="956" t="s">
        <v>35</v>
      </c>
      <c r="Z60" s="956" t="s">
        <v>35</v>
      </c>
      <c r="AA60" s="953" t="s">
        <v>35</v>
      </c>
      <c r="AB60" s="953" t="s">
        <v>35</v>
      </c>
      <c r="AC60" s="954" t="s">
        <v>35</v>
      </c>
      <c r="AD60" s="958" t="s">
        <v>35</v>
      </c>
      <c r="AE60" s="954" t="s">
        <v>35</v>
      </c>
      <c r="AF60" s="1032" t="s">
        <v>35</v>
      </c>
      <c r="AG60" s="1032" t="s">
        <v>35</v>
      </c>
      <c r="AH60" s="959" t="s">
        <v>35</v>
      </c>
      <c r="AI60" s="1004" t="s">
        <v>35</v>
      </c>
      <c r="AJ60" s="1154" t="s">
        <v>35</v>
      </c>
      <c r="AK60" s="1000" t="s">
        <v>35</v>
      </c>
    </row>
    <row r="61" spans="1:37" ht="13.5" customHeight="1" x14ac:dyDescent="0.15">
      <c r="A61" s="1801"/>
      <c r="B61" s="193">
        <v>44338</v>
      </c>
      <c r="C61" s="909" t="str">
        <f t="shared" si="6"/>
        <v>(土)</v>
      </c>
      <c r="D61" s="603" t="s">
        <v>595</v>
      </c>
      <c r="E61" s="603" t="s">
        <v>578</v>
      </c>
      <c r="F61" s="953">
        <v>0</v>
      </c>
      <c r="G61" s="1486">
        <v>1.8</v>
      </c>
      <c r="H61" s="954">
        <v>20</v>
      </c>
      <c r="I61" s="1032">
        <v>21.5</v>
      </c>
      <c r="J61" s="955">
        <v>0.28472222222222221</v>
      </c>
      <c r="K61" s="953">
        <v>5.4</v>
      </c>
      <c r="L61" s="956">
        <v>10.1</v>
      </c>
      <c r="M61" s="954">
        <v>7.07</v>
      </c>
      <c r="N61" s="1001">
        <v>0</v>
      </c>
      <c r="O61" s="954">
        <v>30.9</v>
      </c>
      <c r="P61" s="957">
        <v>63</v>
      </c>
      <c r="Q61" s="1004">
        <v>27.7</v>
      </c>
      <c r="R61" s="954">
        <v>10</v>
      </c>
      <c r="S61" s="957">
        <v>105</v>
      </c>
      <c r="T61" s="957">
        <v>71</v>
      </c>
      <c r="U61" s="957">
        <v>34</v>
      </c>
      <c r="V61" s="1167">
        <v>0</v>
      </c>
      <c r="W61" s="1184" t="s">
        <v>35</v>
      </c>
      <c r="X61" s="1014">
        <v>220</v>
      </c>
      <c r="Y61" s="956" t="s">
        <v>35</v>
      </c>
      <c r="Z61" s="956" t="s">
        <v>35</v>
      </c>
      <c r="AA61" s="953" t="s">
        <v>35</v>
      </c>
      <c r="AB61" s="953" t="s">
        <v>35</v>
      </c>
      <c r="AC61" s="954" t="s">
        <v>35</v>
      </c>
      <c r="AD61" s="958" t="s">
        <v>35</v>
      </c>
      <c r="AE61" s="954" t="s">
        <v>35</v>
      </c>
      <c r="AF61" s="1032" t="s">
        <v>35</v>
      </c>
      <c r="AG61" s="1032" t="s">
        <v>35</v>
      </c>
      <c r="AH61" s="959" t="s">
        <v>35</v>
      </c>
      <c r="AI61" s="1004" t="s">
        <v>35</v>
      </c>
      <c r="AJ61" s="1154" t="s">
        <v>35</v>
      </c>
      <c r="AK61" s="1000" t="s">
        <v>35</v>
      </c>
    </row>
    <row r="62" spans="1:37" ht="13.5" customHeight="1" x14ac:dyDescent="0.15">
      <c r="A62" s="1801"/>
      <c r="B62" s="193">
        <v>44339</v>
      </c>
      <c r="C62" s="909" t="str">
        <f t="shared" si="6"/>
        <v>(日)</v>
      </c>
      <c r="D62" s="603" t="s">
        <v>596</v>
      </c>
      <c r="E62" s="603" t="s">
        <v>567</v>
      </c>
      <c r="F62" s="953">
        <v>1</v>
      </c>
      <c r="G62" s="1486">
        <v>0</v>
      </c>
      <c r="H62" s="954">
        <v>18</v>
      </c>
      <c r="I62" s="1032">
        <v>20.5</v>
      </c>
      <c r="J62" s="955">
        <v>0.29166666666666669</v>
      </c>
      <c r="K62" s="953">
        <v>5.3</v>
      </c>
      <c r="L62" s="956">
        <v>11.1</v>
      </c>
      <c r="M62" s="954">
        <v>7.16</v>
      </c>
      <c r="N62" s="1001">
        <v>0</v>
      </c>
      <c r="O62" s="954">
        <v>31.5</v>
      </c>
      <c r="P62" s="957">
        <v>71</v>
      </c>
      <c r="Q62" s="1004">
        <v>28</v>
      </c>
      <c r="R62" s="954">
        <v>10</v>
      </c>
      <c r="S62" s="957">
        <v>113</v>
      </c>
      <c r="T62" s="957">
        <v>74</v>
      </c>
      <c r="U62" s="957">
        <v>39</v>
      </c>
      <c r="V62" s="1167">
        <v>0</v>
      </c>
      <c r="W62" s="1184" t="s">
        <v>35</v>
      </c>
      <c r="X62" s="1014">
        <v>220</v>
      </c>
      <c r="Y62" s="956" t="s">
        <v>35</v>
      </c>
      <c r="Z62" s="956" t="s">
        <v>35</v>
      </c>
      <c r="AA62" s="953" t="s">
        <v>35</v>
      </c>
      <c r="AB62" s="953" t="s">
        <v>35</v>
      </c>
      <c r="AC62" s="954" t="s">
        <v>35</v>
      </c>
      <c r="AD62" s="958" t="s">
        <v>35</v>
      </c>
      <c r="AE62" s="954" t="s">
        <v>35</v>
      </c>
      <c r="AF62" s="1032" t="s">
        <v>35</v>
      </c>
      <c r="AG62" s="1032" t="s">
        <v>35</v>
      </c>
      <c r="AH62" s="959" t="s">
        <v>35</v>
      </c>
      <c r="AI62" s="1004" t="s">
        <v>35</v>
      </c>
      <c r="AJ62" s="1154" t="s">
        <v>35</v>
      </c>
      <c r="AK62" s="1000" t="s">
        <v>35</v>
      </c>
    </row>
    <row r="63" spans="1:37" ht="13.5" customHeight="1" x14ac:dyDescent="0.15">
      <c r="A63" s="1801"/>
      <c r="B63" s="193">
        <v>44340</v>
      </c>
      <c r="C63" s="909" t="str">
        <f t="shared" si="6"/>
        <v>(月)</v>
      </c>
      <c r="D63" s="603" t="s">
        <v>597</v>
      </c>
      <c r="E63" s="603" t="s">
        <v>567</v>
      </c>
      <c r="F63" s="953">
        <v>0</v>
      </c>
      <c r="G63" s="1486">
        <v>0</v>
      </c>
      <c r="H63" s="954">
        <v>18</v>
      </c>
      <c r="I63" s="1032">
        <v>21.5</v>
      </c>
      <c r="J63" s="955">
        <v>0.28472222222222221</v>
      </c>
      <c r="K63" s="953">
        <v>5</v>
      </c>
      <c r="L63" s="956">
        <v>9.1</v>
      </c>
      <c r="M63" s="954">
        <v>7.12</v>
      </c>
      <c r="N63" s="1001">
        <v>0</v>
      </c>
      <c r="O63" s="954">
        <v>30.7</v>
      </c>
      <c r="P63" s="957">
        <v>65</v>
      </c>
      <c r="Q63" s="1004">
        <v>28.4</v>
      </c>
      <c r="R63" s="954">
        <v>10</v>
      </c>
      <c r="S63" s="957">
        <v>111</v>
      </c>
      <c r="T63" s="957">
        <v>72</v>
      </c>
      <c r="U63" s="957">
        <v>39</v>
      </c>
      <c r="V63" s="1167">
        <v>0</v>
      </c>
      <c r="W63" s="1184">
        <v>0</v>
      </c>
      <c r="X63" s="1014">
        <v>280</v>
      </c>
      <c r="Y63" s="956">
        <v>274</v>
      </c>
      <c r="Z63" s="956">
        <v>6</v>
      </c>
      <c r="AA63" s="953">
        <v>1.2</v>
      </c>
      <c r="AB63" s="953">
        <v>-1.0900000000000001</v>
      </c>
      <c r="AC63" s="954">
        <v>4.8</v>
      </c>
      <c r="AD63" s="958" t="s">
        <v>35</v>
      </c>
      <c r="AE63" s="954" t="s">
        <v>35</v>
      </c>
      <c r="AF63" s="1032" t="s">
        <v>35</v>
      </c>
      <c r="AG63" s="1032" t="s">
        <v>35</v>
      </c>
      <c r="AH63" s="959" t="s">
        <v>35</v>
      </c>
      <c r="AI63" s="1004" t="s">
        <v>35</v>
      </c>
      <c r="AJ63" s="1154" t="s">
        <v>35</v>
      </c>
      <c r="AK63" s="1000" t="s">
        <v>35</v>
      </c>
    </row>
    <row r="64" spans="1:37" ht="13.5" customHeight="1" x14ac:dyDescent="0.15">
      <c r="A64" s="1801"/>
      <c r="B64" s="193">
        <v>44341</v>
      </c>
      <c r="C64" s="909" t="str">
        <f t="shared" si="6"/>
        <v>(火)</v>
      </c>
      <c r="D64" s="603" t="s">
        <v>566</v>
      </c>
      <c r="E64" s="603" t="s">
        <v>574</v>
      </c>
      <c r="F64" s="953">
        <v>4</v>
      </c>
      <c r="G64" s="1486">
        <v>0</v>
      </c>
      <c r="H64" s="954">
        <v>24</v>
      </c>
      <c r="I64" s="1032">
        <v>22</v>
      </c>
      <c r="J64" s="955">
        <v>0.2986111111111111</v>
      </c>
      <c r="K64" s="953">
        <v>5.4</v>
      </c>
      <c r="L64" s="956">
        <v>12.9</v>
      </c>
      <c r="M64" s="954">
        <v>7.31</v>
      </c>
      <c r="N64" s="1001">
        <v>0</v>
      </c>
      <c r="O64" s="954">
        <v>31.3</v>
      </c>
      <c r="P64" s="957">
        <v>66</v>
      </c>
      <c r="Q64" s="1004">
        <v>29.5</v>
      </c>
      <c r="R64" s="954">
        <v>10</v>
      </c>
      <c r="S64" s="957">
        <v>113</v>
      </c>
      <c r="T64" s="957">
        <v>75</v>
      </c>
      <c r="U64" s="957">
        <v>38</v>
      </c>
      <c r="V64" s="1167">
        <v>0</v>
      </c>
      <c r="W64" s="1184" t="s">
        <v>35</v>
      </c>
      <c r="X64" s="1014">
        <v>220</v>
      </c>
      <c r="Y64" s="956" t="s">
        <v>35</v>
      </c>
      <c r="Z64" s="956" t="s">
        <v>35</v>
      </c>
      <c r="AA64" s="953" t="s">
        <v>35</v>
      </c>
      <c r="AB64" s="953" t="s">
        <v>35</v>
      </c>
      <c r="AC64" s="954" t="s">
        <v>35</v>
      </c>
      <c r="AD64" s="958" t="s">
        <v>35</v>
      </c>
      <c r="AE64" s="954" t="s">
        <v>35</v>
      </c>
      <c r="AF64" s="1032" t="s">
        <v>35</v>
      </c>
      <c r="AG64" s="1032" t="s">
        <v>35</v>
      </c>
      <c r="AH64" s="959" t="s">
        <v>35</v>
      </c>
      <c r="AI64" s="1004" t="s">
        <v>35</v>
      </c>
      <c r="AJ64" s="1154" t="s">
        <v>35</v>
      </c>
      <c r="AK64" s="1000" t="s">
        <v>35</v>
      </c>
    </row>
    <row r="65" spans="1:37" ht="13.5" customHeight="1" x14ac:dyDescent="0.15">
      <c r="A65" s="1801"/>
      <c r="B65" s="193">
        <v>44342</v>
      </c>
      <c r="C65" s="909" t="str">
        <f t="shared" si="6"/>
        <v>(水)</v>
      </c>
      <c r="D65" s="603" t="s">
        <v>566</v>
      </c>
      <c r="E65" s="603" t="s">
        <v>598</v>
      </c>
      <c r="F65" s="953">
        <v>0</v>
      </c>
      <c r="G65" s="1486">
        <v>0</v>
      </c>
      <c r="H65" s="954">
        <v>19</v>
      </c>
      <c r="I65" s="1032">
        <v>23</v>
      </c>
      <c r="J65" s="955">
        <v>0.28472222222222221</v>
      </c>
      <c r="K65" s="953">
        <v>6.7</v>
      </c>
      <c r="L65" s="956">
        <v>10.4</v>
      </c>
      <c r="M65" s="954">
        <v>7.07</v>
      </c>
      <c r="N65" s="1001">
        <v>0</v>
      </c>
      <c r="O65" s="954">
        <v>31.5</v>
      </c>
      <c r="P65" s="957">
        <v>57</v>
      </c>
      <c r="Q65" s="1004">
        <v>28.8</v>
      </c>
      <c r="R65" s="954">
        <v>10</v>
      </c>
      <c r="S65" s="957">
        <v>107</v>
      </c>
      <c r="T65" s="957">
        <v>67</v>
      </c>
      <c r="U65" s="957">
        <v>40</v>
      </c>
      <c r="V65" s="1167">
        <v>0</v>
      </c>
      <c r="W65" s="1184" t="s">
        <v>35</v>
      </c>
      <c r="X65" s="1014">
        <v>220</v>
      </c>
      <c r="Y65" s="956" t="s">
        <v>35</v>
      </c>
      <c r="Z65" s="956" t="s">
        <v>35</v>
      </c>
      <c r="AA65" s="953" t="s">
        <v>35</v>
      </c>
      <c r="AB65" s="953" t="s">
        <v>35</v>
      </c>
      <c r="AC65" s="954" t="s">
        <v>35</v>
      </c>
      <c r="AD65" s="958" t="s">
        <v>35</v>
      </c>
      <c r="AE65" s="954" t="s">
        <v>35</v>
      </c>
      <c r="AF65" s="1032" t="s">
        <v>35</v>
      </c>
      <c r="AG65" s="1032" t="s">
        <v>35</v>
      </c>
      <c r="AH65" s="959" t="s">
        <v>35</v>
      </c>
      <c r="AI65" s="1004" t="s">
        <v>35</v>
      </c>
      <c r="AJ65" s="1154" t="s">
        <v>35</v>
      </c>
      <c r="AK65" s="1000" t="s">
        <v>35</v>
      </c>
    </row>
    <row r="66" spans="1:37" ht="13.5" customHeight="1" x14ac:dyDescent="0.15">
      <c r="A66" s="1801"/>
      <c r="B66" s="193">
        <v>44343</v>
      </c>
      <c r="C66" s="909" t="str">
        <f t="shared" si="6"/>
        <v>(木)</v>
      </c>
      <c r="D66" s="603" t="s">
        <v>579</v>
      </c>
      <c r="E66" s="603" t="s">
        <v>592</v>
      </c>
      <c r="F66" s="953">
        <v>1</v>
      </c>
      <c r="G66" s="1486">
        <v>28</v>
      </c>
      <c r="H66" s="954">
        <v>18</v>
      </c>
      <c r="I66" s="1032">
        <v>18</v>
      </c>
      <c r="J66" s="955">
        <v>0.28472222222222221</v>
      </c>
      <c r="K66" s="953">
        <v>6.2</v>
      </c>
      <c r="L66" s="956">
        <v>10.9</v>
      </c>
      <c r="M66" s="954">
        <v>6.98</v>
      </c>
      <c r="N66" s="1001">
        <v>0.05</v>
      </c>
      <c r="O66" s="954">
        <v>29.4</v>
      </c>
      <c r="P66" s="957">
        <v>60</v>
      </c>
      <c r="Q66" s="1004">
        <v>28.4</v>
      </c>
      <c r="R66" s="954">
        <v>10</v>
      </c>
      <c r="S66" s="957">
        <v>110</v>
      </c>
      <c r="T66" s="957">
        <v>70</v>
      </c>
      <c r="U66" s="957">
        <v>40</v>
      </c>
      <c r="V66" s="1167">
        <v>0</v>
      </c>
      <c r="W66" s="1184" t="s">
        <v>35</v>
      </c>
      <c r="X66" s="1014">
        <v>230</v>
      </c>
      <c r="Y66" s="956" t="s">
        <v>35</v>
      </c>
      <c r="Z66" s="956" t="s">
        <v>35</v>
      </c>
      <c r="AA66" s="953" t="s">
        <v>35</v>
      </c>
      <c r="AB66" s="953" t="s">
        <v>35</v>
      </c>
      <c r="AC66" s="954" t="s">
        <v>35</v>
      </c>
      <c r="AD66" s="958" t="s">
        <v>35</v>
      </c>
      <c r="AE66" s="954" t="s">
        <v>35</v>
      </c>
      <c r="AF66" s="1032" t="s">
        <v>35</v>
      </c>
      <c r="AG66" s="1032" t="s">
        <v>35</v>
      </c>
      <c r="AH66" s="959" t="s">
        <v>35</v>
      </c>
      <c r="AI66" s="1004" t="s">
        <v>35</v>
      </c>
      <c r="AJ66" s="1154" t="s">
        <v>35</v>
      </c>
      <c r="AK66" s="1000" t="s">
        <v>35</v>
      </c>
    </row>
    <row r="67" spans="1:37" ht="13.5" customHeight="1" x14ac:dyDescent="0.15">
      <c r="A67" s="1801"/>
      <c r="B67" s="193">
        <v>44344</v>
      </c>
      <c r="C67" s="909" t="str">
        <f t="shared" si="6"/>
        <v>(金)</v>
      </c>
      <c r="D67" s="603" t="s">
        <v>566</v>
      </c>
      <c r="E67" s="603" t="s">
        <v>575</v>
      </c>
      <c r="F67" s="953">
        <v>1</v>
      </c>
      <c r="G67" s="1486">
        <v>0</v>
      </c>
      <c r="H67" s="954">
        <v>21</v>
      </c>
      <c r="I67" s="1032">
        <v>21.5</v>
      </c>
      <c r="J67" s="955">
        <v>0.29166666666666669</v>
      </c>
      <c r="K67" s="953">
        <v>5.4</v>
      </c>
      <c r="L67" s="956">
        <v>9.3000000000000007</v>
      </c>
      <c r="M67" s="954">
        <v>7.06</v>
      </c>
      <c r="N67" s="1001">
        <v>0.05</v>
      </c>
      <c r="O67" s="954">
        <v>28.9</v>
      </c>
      <c r="P67" s="957">
        <v>60</v>
      </c>
      <c r="Q67" s="1004">
        <v>25.6</v>
      </c>
      <c r="R67" s="954">
        <v>10</v>
      </c>
      <c r="S67" s="957">
        <v>98</v>
      </c>
      <c r="T67" s="957">
        <v>60</v>
      </c>
      <c r="U67" s="957">
        <v>38</v>
      </c>
      <c r="V67" s="1167">
        <v>0</v>
      </c>
      <c r="W67" s="1184" t="s">
        <v>35</v>
      </c>
      <c r="X67" s="1014">
        <v>210</v>
      </c>
      <c r="Y67" s="956" t="s">
        <v>35</v>
      </c>
      <c r="Z67" s="956" t="s">
        <v>35</v>
      </c>
      <c r="AA67" s="953" t="s">
        <v>35</v>
      </c>
      <c r="AB67" s="953" t="s">
        <v>35</v>
      </c>
      <c r="AC67" s="954" t="s">
        <v>35</v>
      </c>
      <c r="AD67" s="958" t="s">
        <v>35</v>
      </c>
      <c r="AE67" s="954" t="s">
        <v>35</v>
      </c>
      <c r="AF67" s="1032" t="s">
        <v>35</v>
      </c>
      <c r="AG67" s="1032" t="s">
        <v>35</v>
      </c>
      <c r="AH67" s="959" t="s">
        <v>35</v>
      </c>
      <c r="AI67" s="1004" t="s">
        <v>35</v>
      </c>
      <c r="AJ67" s="1154" t="s">
        <v>35</v>
      </c>
      <c r="AK67" s="1000" t="s">
        <v>35</v>
      </c>
    </row>
    <row r="68" spans="1:37" ht="13.5" customHeight="1" x14ac:dyDescent="0.15">
      <c r="A68" s="1801"/>
      <c r="B68" s="193">
        <v>44345</v>
      </c>
      <c r="C68" s="909" t="str">
        <f t="shared" si="6"/>
        <v>(土)</v>
      </c>
      <c r="D68" s="603" t="s">
        <v>596</v>
      </c>
      <c r="E68" s="603" t="s">
        <v>592</v>
      </c>
      <c r="F68" s="953">
        <v>5</v>
      </c>
      <c r="G68" s="1486">
        <v>0</v>
      </c>
      <c r="H68" s="954">
        <v>22</v>
      </c>
      <c r="I68" s="1032">
        <v>21</v>
      </c>
      <c r="J68" s="955">
        <v>0.29166666666666669</v>
      </c>
      <c r="K68" s="953">
        <v>5.2</v>
      </c>
      <c r="L68" s="956">
        <v>9.9</v>
      </c>
      <c r="M68" s="954">
        <v>7.18</v>
      </c>
      <c r="N68" s="1001">
        <v>0.05</v>
      </c>
      <c r="O68" s="954">
        <v>28.7</v>
      </c>
      <c r="P68" s="957">
        <v>60</v>
      </c>
      <c r="Q68" s="1004">
        <v>26.3</v>
      </c>
      <c r="R68" s="954">
        <v>10</v>
      </c>
      <c r="S68" s="957">
        <v>106</v>
      </c>
      <c r="T68" s="957">
        <v>68</v>
      </c>
      <c r="U68" s="957">
        <v>38</v>
      </c>
      <c r="V68" s="1167">
        <v>0</v>
      </c>
      <c r="W68" s="1184" t="s">
        <v>35</v>
      </c>
      <c r="X68" s="1014">
        <v>210</v>
      </c>
      <c r="Y68" s="956" t="s">
        <v>35</v>
      </c>
      <c r="Z68" s="956" t="s">
        <v>35</v>
      </c>
      <c r="AA68" s="953" t="s">
        <v>35</v>
      </c>
      <c r="AB68" s="953" t="s">
        <v>35</v>
      </c>
      <c r="AC68" s="954" t="s">
        <v>35</v>
      </c>
      <c r="AD68" s="958" t="s">
        <v>35</v>
      </c>
      <c r="AE68" s="954" t="s">
        <v>35</v>
      </c>
      <c r="AF68" s="1032" t="s">
        <v>35</v>
      </c>
      <c r="AG68" s="1032" t="s">
        <v>35</v>
      </c>
      <c r="AH68" s="959" t="s">
        <v>35</v>
      </c>
      <c r="AI68" s="1004" t="s">
        <v>35</v>
      </c>
      <c r="AJ68" s="1154" t="s">
        <v>35</v>
      </c>
      <c r="AK68" s="1000" t="s">
        <v>35</v>
      </c>
    </row>
    <row r="69" spans="1:37" ht="13.5" customHeight="1" x14ac:dyDescent="0.15">
      <c r="A69" s="1801"/>
      <c r="B69" s="193">
        <v>44346</v>
      </c>
      <c r="C69" s="909" t="str">
        <f t="shared" si="6"/>
        <v>(日)</v>
      </c>
      <c r="D69" s="603" t="s">
        <v>599</v>
      </c>
      <c r="E69" s="603" t="s">
        <v>570</v>
      </c>
      <c r="F69" s="953">
        <v>2</v>
      </c>
      <c r="G69" s="1486">
        <v>0.1</v>
      </c>
      <c r="H69" s="954">
        <v>22</v>
      </c>
      <c r="I69" s="1032">
        <v>22.5</v>
      </c>
      <c r="J69" s="955">
        <v>0.2986111111111111</v>
      </c>
      <c r="K69" s="953">
        <v>4.3</v>
      </c>
      <c r="L69" s="956">
        <v>11.2</v>
      </c>
      <c r="M69" s="954">
        <v>7.05</v>
      </c>
      <c r="N69" s="1001">
        <v>0</v>
      </c>
      <c r="O69" s="954">
        <v>27.1</v>
      </c>
      <c r="P69" s="957">
        <v>60</v>
      </c>
      <c r="Q69" s="1004">
        <v>26.3</v>
      </c>
      <c r="R69" s="954">
        <v>10</v>
      </c>
      <c r="S69" s="957">
        <v>102</v>
      </c>
      <c r="T69" s="957">
        <v>66</v>
      </c>
      <c r="U69" s="957">
        <v>36</v>
      </c>
      <c r="V69" s="1167">
        <v>0</v>
      </c>
      <c r="W69" s="1184" t="s">
        <v>35</v>
      </c>
      <c r="X69" s="1014">
        <v>210</v>
      </c>
      <c r="Y69" s="956" t="s">
        <v>35</v>
      </c>
      <c r="Z69" s="956" t="s">
        <v>35</v>
      </c>
      <c r="AA69" s="953" t="s">
        <v>35</v>
      </c>
      <c r="AB69" s="953" t="s">
        <v>35</v>
      </c>
      <c r="AC69" s="954" t="s">
        <v>35</v>
      </c>
      <c r="AD69" s="958" t="s">
        <v>35</v>
      </c>
      <c r="AE69" s="954" t="s">
        <v>35</v>
      </c>
      <c r="AF69" s="1032" t="s">
        <v>35</v>
      </c>
      <c r="AG69" s="1032" t="s">
        <v>35</v>
      </c>
      <c r="AH69" s="959" t="s">
        <v>35</v>
      </c>
      <c r="AI69" s="1004" t="s">
        <v>35</v>
      </c>
      <c r="AJ69" s="1154" t="s">
        <v>35</v>
      </c>
      <c r="AK69" s="1000" t="s">
        <v>35</v>
      </c>
    </row>
    <row r="70" spans="1:37" ht="13.5" customHeight="1" x14ac:dyDescent="0.15">
      <c r="A70" s="1801"/>
      <c r="B70" s="193">
        <v>44347</v>
      </c>
      <c r="C70" s="909" t="str">
        <f t="shared" si="6"/>
        <v>(月)</v>
      </c>
      <c r="D70" s="604" t="s">
        <v>576</v>
      </c>
      <c r="E70" s="604" t="s">
        <v>567</v>
      </c>
      <c r="F70" s="960">
        <v>2</v>
      </c>
      <c r="G70" s="1487">
        <v>6.6</v>
      </c>
      <c r="H70" s="961">
        <v>20</v>
      </c>
      <c r="I70" s="1158">
        <v>22</v>
      </c>
      <c r="J70" s="962">
        <v>0.29166666666666669</v>
      </c>
      <c r="K70" s="960">
        <v>9.1999999999999993</v>
      </c>
      <c r="L70" s="963">
        <v>11.5</v>
      </c>
      <c r="M70" s="961">
        <v>7.04</v>
      </c>
      <c r="N70" s="1007">
        <v>0</v>
      </c>
      <c r="O70" s="961">
        <v>27.8</v>
      </c>
      <c r="P70" s="964">
        <v>60</v>
      </c>
      <c r="Q70" s="1160">
        <v>25.6</v>
      </c>
      <c r="R70" s="961">
        <v>10</v>
      </c>
      <c r="S70" s="964">
        <v>110</v>
      </c>
      <c r="T70" s="964">
        <v>70</v>
      </c>
      <c r="U70" s="964">
        <v>40</v>
      </c>
      <c r="V70" s="1168">
        <v>0</v>
      </c>
      <c r="W70" s="1185" t="s">
        <v>35</v>
      </c>
      <c r="X70" s="1139">
        <v>200</v>
      </c>
      <c r="Y70" s="963" t="s">
        <v>35</v>
      </c>
      <c r="Z70" s="963" t="s">
        <v>35</v>
      </c>
      <c r="AA70" s="960" t="s">
        <v>35</v>
      </c>
      <c r="AB70" s="960" t="s">
        <v>35</v>
      </c>
      <c r="AC70" s="961" t="s">
        <v>35</v>
      </c>
      <c r="AD70" s="965" t="s">
        <v>35</v>
      </c>
      <c r="AE70" s="961" t="s">
        <v>35</v>
      </c>
      <c r="AF70" s="1158" t="s">
        <v>35</v>
      </c>
      <c r="AG70" s="1158" t="s">
        <v>35</v>
      </c>
      <c r="AH70" s="966" t="s">
        <v>35</v>
      </c>
      <c r="AI70" s="1160" t="s">
        <v>35</v>
      </c>
      <c r="AJ70" s="1155" t="s">
        <v>35</v>
      </c>
      <c r="AK70" s="1009" t="s">
        <v>35</v>
      </c>
    </row>
    <row r="71" spans="1:37" ht="13.5" customHeight="1" x14ac:dyDescent="0.15">
      <c r="A71" s="1801"/>
      <c r="B71" s="1783" t="s">
        <v>388</v>
      </c>
      <c r="C71" s="1783"/>
      <c r="D71" s="862"/>
      <c r="E71" s="863"/>
      <c r="F71" s="864">
        <f>MAX(F40:F70)</f>
        <v>8</v>
      </c>
      <c r="G71" s="1478">
        <f t="shared" ref="G71:AJ71" si="7">MAX(G40:G70)</f>
        <v>28</v>
      </c>
      <c r="H71" s="864">
        <f t="shared" si="7"/>
        <v>24</v>
      </c>
      <c r="I71" s="865">
        <f t="shared" si="7"/>
        <v>23</v>
      </c>
      <c r="J71" s="866"/>
      <c r="K71" s="1003">
        <f t="shared" si="7"/>
        <v>9.5</v>
      </c>
      <c r="L71" s="1115">
        <f t="shared" si="7"/>
        <v>14.5</v>
      </c>
      <c r="M71" s="1122">
        <f t="shared" si="7"/>
        <v>7.31</v>
      </c>
      <c r="N71" s="1005">
        <f t="shared" si="7"/>
        <v>0.1</v>
      </c>
      <c r="O71" s="1122">
        <f t="shared" si="7"/>
        <v>31.5</v>
      </c>
      <c r="P71" s="1134">
        <f t="shared" si="7"/>
        <v>71</v>
      </c>
      <c r="Q71" s="864">
        <f t="shared" si="7"/>
        <v>29.8</v>
      </c>
      <c r="R71" s="864">
        <f t="shared" si="7"/>
        <v>10</v>
      </c>
      <c r="S71" s="1134">
        <f t="shared" si="7"/>
        <v>113</v>
      </c>
      <c r="T71" s="1134">
        <f t="shared" si="7"/>
        <v>75</v>
      </c>
      <c r="U71" s="1134">
        <f t="shared" si="7"/>
        <v>46</v>
      </c>
      <c r="V71" s="1173">
        <f t="shared" si="7"/>
        <v>0</v>
      </c>
      <c r="W71" s="1189">
        <f>MAX(W40:W70)</f>
        <v>0</v>
      </c>
      <c r="X71" s="1140">
        <f t="shared" si="7"/>
        <v>280</v>
      </c>
      <c r="Y71" s="869">
        <f t="shared" si="7"/>
        <v>274</v>
      </c>
      <c r="Z71" s="1115">
        <f t="shared" si="7"/>
        <v>6</v>
      </c>
      <c r="AA71" s="864">
        <f t="shared" si="7"/>
        <v>1.2</v>
      </c>
      <c r="AB71" s="1003">
        <f t="shared" si="7"/>
        <v>-1.0900000000000001</v>
      </c>
      <c r="AC71" s="1164">
        <f t="shared" si="7"/>
        <v>4.8</v>
      </c>
      <c r="AD71" s="871">
        <f t="shared" si="7"/>
        <v>0.35</v>
      </c>
      <c r="AE71" s="1122">
        <f t="shared" si="7"/>
        <v>54</v>
      </c>
      <c r="AF71" s="865">
        <f t="shared" si="7"/>
        <v>7.4</v>
      </c>
      <c r="AG71" s="865">
        <f t="shared" si="7"/>
        <v>6.7</v>
      </c>
      <c r="AH71" s="995">
        <f t="shared" si="7"/>
        <v>1.9</v>
      </c>
      <c r="AI71" s="864">
        <f t="shared" si="7"/>
        <v>9</v>
      </c>
      <c r="AJ71" s="872">
        <f t="shared" si="7"/>
        <v>0.89</v>
      </c>
      <c r="AK71" s="915">
        <f t="shared" ref="AK71" si="8">MAX(AK40:AK70)</f>
        <v>6.0999999999999999E-2</v>
      </c>
    </row>
    <row r="72" spans="1:37" ht="13.5" customHeight="1" x14ac:dyDescent="0.15">
      <c r="A72" s="1801"/>
      <c r="B72" s="1807" t="s">
        <v>389</v>
      </c>
      <c r="C72" s="1783"/>
      <c r="D72" s="862"/>
      <c r="E72" s="863"/>
      <c r="F72" s="864">
        <f>MIN(F40:F70)</f>
        <v>0</v>
      </c>
      <c r="G72" s="1483"/>
      <c r="H72" s="864">
        <f t="shared" ref="H72:AJ72" si="9">MIN(H40:H70)</f>
        <v>12</v>
      </c>
      <c r="I72" s="865">
        <f t="shared" si="9"/>
        <v>18</v>
      </c>
      <c r="J72" s="866"/>
      <c r="K72" s="1003">
        <f t="shared" si="9"/>
        <v>4.3</v>
      </c>
      <c r="L72" s="1115">
        <f t="shared" si="9"/>
        <v>9.1</v>
      </c>
      <c r="M72" s="1122">
        <f t="shared" si="9"/>
        <v>6.85</v>
      </c>
      <c r="N72" s="994">
        <v>0</v>
      </c>
      <c r="O72" s="1122">
        <f t="shared" si="9"/>
        <v>25.7</v>
      </c>
      <c r="P72" s="1134">
        <f t="shared" si="9"/>
        <v>44</v>
      </c>
      <c r="Q72" s="864">
        <f t="shared" si="9"/>
        <v>22</v>
      </c>
      <c r="R72" s="864">
        <f t="shared" si="9"/>
        <v>10</v>
      </c>
      <c r="S72" s="1134">
        <f t="shared" si="9"/>
        <v>90</v>
      </c>
      <c r="T72" s="1134">
        <f t="shared" si="9"/>
        <v>59</v>
      </c>
      <c r="U72" s="1134">
        <f t="shared" si="9"/>
        <v>29</v>
      </c>
      <c r="V72" s="1173">
        <v>0</v>
      </c>
      <c r="W72" s="1190">
        <f>MIN(W40:W70)</f>
        <v>0</v>
      </c>
      <c r="X72" s="1140">
        <f t="shared" si="9"/>
        <v>190</v>
      </c>
      <c r="Y72" s="869">
        <f t="shared" si="9"/>
        <v>274</v>
      </c>
      <c r="Z72" s="1115">
        <f t="shared" si="9"/>
        <v>6</v>
      </c>
      <c r="AA72" s="864">
        <f t="shared" si="9"/>
        <v>1.2</v>
      </c>
      <c r="AB72" s="1003">
        <f t="shared" si="9"/>
        <v>-1.0900000000000001</v>
      </c>
      <c r="AC72" s="1164">
        <f t="shared" si="9"/>
        <v>4.8</v>
      </c>
      <c r="AD72" s="874">
        <f t="shared" si="9"/>
        <v>0.35</v>
      </c>
      <c r="AE72" s="1122">
        <f t="shared" si="9"/>
        <v>54</v>
      </c>
      <c r="AF72" s="865">
        <f t="shared" si="9"/>
        <v>7.4</v>
      </c>
      <c r="AG72" s="865">
        <f t="shared" si="9"/>
        <v>6.7</v>
      </c>
      <c r="AH72" s="995">
        <f t="shared" si="9"/>
        <v>1.9</v>
      </c>
      <c r="AI72" s="864">
        <f t="shared" si="9"/>
        <v>9</v>
      </c>
      <c r="AJ72" s="872">
        <f t="shared" si="9"/>
        <v>0.89</v>
      </c>
      <c r="AK72" s="915">
        <f t="shared" ref="AK72" si="10">MIN(AK40:AK70)</f>
        <v>6.0999999999999999E-2</v>
      </c>
    </row>
    <row r="73" spans="1:37" ht="13.5" customHeight="1" x14ac:dyDescent="0.15">
      <c r="A73" s="1801"/>
      <c r="B73" s="1783" t="s">
        <v>390</v>
      </c>
      <c r="C73" s="1783"/>
      <c r="D73" s="862"/>
      <c r="E73" s="863"/>
      <c r="F73" s="866"/>
      <c r="G73" s="1483"/>
      <c r="H73" s="864">
        <f t="shared" ref="H73:AJ73" si="11">IF(COUNT(H40:H70)=0,0,AVERAGE(H40:H70))</f>
        <v>19.419354838709676</v>
      </c>
      <c r="I73" s="865">
        <f t="shared" si="11"/>
        <v>20.548387096774192</v>
      </c>
      <c r="J73" s="866"/>
      <c r="K73" s="1003">
        <f t="shared" si="11"/>
        <v>7.0580645161290327</v>
      </c>
      <c r="L73" s="1115">
        <f t="shared" si="11"/>
        <v>11.445161290322579</v>
      </c>
      <c r="M73" s="1122">
        <f t="shared" si="11"/>
        <v>7.0541935483870972</v>
      </c>
      <c r="N73" s="996"/>
      <c r="O73" s="1122">
        <f t="shared" si="11"/>
        <v>28.861290322580643</v>
      </c>
      <c r="P73" s="1134">
        <f t="shared" si="11"/>
        <v>55.87096774193548</v>
      </c>
      <c r="Q73" s="864">
        <f t="shared" si="11"/>
        <v>26.906451612903222</v>
      </c>
      <c r="R73" s="864">
        <f t="shared" si="11"/>
        <v>10</v>
      </c>
      <c r="S73" s="1134">
        <f t="shared" si="11"/>
        <v>102.41935483870968</v>
      </c>
      <c r="T73" s="1134">
        <f t="shared" si="11"/>
        <v>66.548387096774192</v>
      </c>
      <c r="U73" s="1134">
        <f t="shared" si="11"/>
        <v>35.87096774193548</v>
      </c>
      <c r="V73" s="1174"/>
      <c r="W73" s="1191"/>
      <c r="X73" s="1140">
        <f t="shared" si="11"/>
        <v>210</v>
      </c>
      <c r="Y73" s="869">
        <f t="shared" si="11"/>
        <v>274</v>
      </c>
      <c r="Z73" s="1115">
        <f t="shared" si="11"/>
        <v>6</v>
      </c>
      <c r="AA73" s="864">
        <f t="shared" si="11"/>
        <v>1.2</v>
      </c>
      <c r="AB73" s="1003">
        <f t="shared" si="11"/>
        <v>-1.0900000000000001</v>
      </c>
      <c r="AC73" s="1164">
        <f t="shared" si="11"/>
        <v>4.8</v>
      </c>
      <c r="AD73" s="874">
        <f t="shared" si="11"/>
        <v>0.35</v>
      </c>
      <c r="AE73" s="1122">
        <f t="shared" si="11"/>
        <v>54</v>
      </c>
      <c r="AF73" s="865">
        <f t="shared" si="11"/>
        <v>7.4</v>
      </c>
      <c r="AG73" s="865">
        <f t="shared" si="11"/>
        <v>6.7</v>
      </c>
      <c r="AH73" s="995">
        <f t="shared" si="11"/>
        <v>1.9</v>
      </c>
      <c r="AI73" s="864">
        <f t="shared" si="11"/>
        <v>9</v>
      </c>
      <c r="AJ73" s="872">
        <f t="shared" si="11"/>
        <v>0.89</v>
      </c>
      <c r="AK73" s="916"/>
    </row>
    <row r="74" spans="1:37" ht="13.5" customHeight="1" x14ac:dyDescent="0.15">
      <c r="A74" s="1801"/>
      <c r="B74" s="1784" t="s">
        <v>391</v>
      </c>
      <c r="C74" s="1784"/>
      <c r="D74" s="876"/>
      <c r="E74" s="876"/>
      <c r="F74" s="877"/>
      <c r="G74" s="1478">
        <f>SUM(G40:G70)</f>
        <v>85.199999999999989</v>
      </c>
      <c r="H74" s="878"/>
      <c r="I74" s="866"/>
      <c r="J74" s="878"/>
      <c r="K74" s="1114"/>
      <c r="L74" s="1116"/>
      <c r="M74" s="1123"/>
      <c r="N74" s="996"/>
      <c r="O74" s="1123"/>
      <c r="P74" s="1135"/>
      <c r="Q74" s="878"/>
      <c r="R74" s="878"/>
      <c r="S74" s="1135"/>
      <c r="T74" s="1135"/>
      <c r="U74" s="1135"/>
      <c r="V74" s="1174"/>
      <c r="W74" s="1191"/>
      <c r="X74" s="1141"/>
      <c r="Y74" s="878"/>
      <c r="Z74" s="1114"/>
      <c r="AA74" s="878"/>
      <c r="AB74" s="1114"/>
      <c r="AC74" s="1165"/>
      <c r="AD74" s="880"/>
      <c r="AE74" s="1123"/>
      <c r="AF74" s="866"/>
      <c r="AG74" s="866"/>
      <c r="AH74" s="997"/>
      <c r="AI74" s="878"/>
      <c r="AJ74" s="904"/>
      <c r="AK74" s="916"/>
    </row>
    <row r="75" spans="1:37" ht="13.5" customHeight="1" x14ac:dyDescent="0.15">
      <c r="A75" s="1785" t="s">
        <v>264</v>
      </c>
      <c r="B75" s="788">
        <v>44348</v>
      </c>
      <c r="C75" s="1602" t="str">
        <f>IF(B75="","",IF(WEEKDAY(B75)=1,"(日)",IF(WEEKDAY(B75)=2,"(月)",IF(WEEKDAY(B75)=3,"(火)",IF(WEEKDAY(B75)=4,"(水)",IF(WEEKDAY(B75)=5,"(木)",IF(WEEKDAY(B75)=6,"(金)","(土)")))))))</f>
        <v>(火)</v>
      </c>
      <c r="D75" s="605" t="s">
        <v>582</v>
      </c>
      <c r="E75" s="605" t="s">
        <v>574</v>
      </c>
      <c r="F75" s="946">
        <v>1</v>
      </c>
      <c r="G75" s="1485">
        <v>8.4</v>
      </c>
      <c r="H75" s="947">
        <v>20</v>
      </c>
      <c r="I75" s="1031">
        <v>22.5</v>
      </c>
      <c r="J75" s="948">
        <v>0.29166666666666669</v>
      </c>
      <c r="K75" s="946">
        <v>11.8</v>
      </c>
      <c r="L75" s="949">
        <v>12.5</v>
      </c>
      <c r="M75" s="947">
        <v>7.11</v>
      </c>
      <c r="N75" s="1006" t="s">
        <v>550</v>
      </c>
      <c r="O75" s="947">
        <v>30.2</v>
      </c>
      <c r="P75" s="950">
        <v>62</v>
      </c>
      <c r="Q75" s="1010">
        <v>21.3</v>
      </c>
      <c r="R75" s="947">
        <v>10</v>
      </c>
      <c r="S75" s="950">
        <v>101</v>
      </c>
      <c r="T75" s="950">
        <v>74</v>
      </c>
      <c r="U75" s="950">
        <v>27</v>
      </c>
      <c r="V75" s="1166">
        <v>0</v>
      </c>
      <c r="W75" s="1183" t="s">
        <v>35</v>
      </c>
      <c r="X75" s="1012">
        <v>200</v>
      </c>
      <c r="Y75" s="949" t="s">
        <v>35</v>
      </c>
      <c r="Z75" s="946" t="s">
        <v>35</v>
      </c>
      <c r="AA75" s="946" t="s">
        <v>35</v>
      </c>
      <c r="AB75" s="946" t="s">
        <v>35</v>
      </c>
      <c r="AC75" s="947" t="s">
        <v>35</v>
      </c>
      <c r="AD75" s="951" t="s">
        <v>35</v>
      </c>
      <c r="AE75" s="947" t="s">
        <v>35</v>
      </c>
      <c r="AF75" s="1031" t="s">
        <v>35</v>
      </c>
      <c r="AG75" s="1031" t="s">
        <v>35</v>
      </c>
      <c r="AH75" s="952" t="s">
        <v>35</v>
      </c>
      <c r="AI75" s="1010" t="s">
        <v>35</v>
      </c>
      <c r="AJ75" s="1153" t="s">
        <v>35</v>
      </c>
      <c r="AK75" s="1008" t="s">
        <v>35</v>
      </c>
    </row>
    <row r="76" spans="1:37" ht="13.5" customHeight="1" x14ac:dyDescent="0.15">
      <c r="A76" s="1785"/>
      <c r="B76" s="788">
        <v>44349</v>
      </c>
      <c r="C76" s="1602" t="str">
        <f t="shared" ref="C76:C104" si="12">IF(B76="","",IF(WEEKDAY(B76)=1,"(日)",IF(WEEKDAY(B76)=2,"(月)",IF(WEEKDAY(B76)=3,"(火)",IF(WEEKDAY(B76)=4,"(水)",IF(WEEKDAY(B76)=5,"(木)",IF(WEEKDAY(B76)=6,"(金)","(土)")))))))</f>
        <v>(水)</v>
      </c>
      <c r="D76" s="603" t="s">
        <v>522</v>
      </c>
      <c r="E76" s="603" t="s">
        <v>591</v>
      </c>
      <c r="F76" s="953">
        <v>1</v>
      </c>
      <c r="G76" s="1486">
        <v>0</v>
      </c>
      <c r="H76" s="954">
        <v>22</v>
      </c>
      <c r="I76" s="1032">
        <v>23</v>
      </c>
      <c r="J76" s="955">
        <v>0.28472222222222221</v>
      </c>
      <c r="K76" s="953">
        <v>7.6</v>
      </c>
      <c r="L76" s="956">
        <v>10.9</v>
      </c>
      <c r="M76" s="954">
        <v>7.04</v>
      </c>
      <c r="N76" s="1001" t="s">
        <v>550</v>
      </c>
      <c r="O76" s="954">
        <v>31</v>
      </c>
      <c r="P76" s="957">
        <v>60</v>
      </c>
      <c r="Q76" s="1004">
        <v>24.1</v>
      </c>
      <c r="R76" s="954">
        <v>10</v>
      </c>
      <c r="S76" s="957">
        <v>106</v>
      </c>
      <c r="T76" s="957">
        <v>68</v>
      </c>
      <c r="U76" s="957">
        <v>38</v>
      </c>
      <c r="V76" s="1167">
        <v>0</v>
      </c>
      <c r="W76" s="1184" t="s">
        <v>35</v>
      </c>
      <c r="X76" s="1014">
        <v>210</v>
      </c>
      <c r="Y76" s="956" t="s">
        <v>35</v>
      </c>
      <c r="Z76" s="956" t="s">
        <v>35</v>
      </c>
      <c r="AA76" s="953" t="s">
        <v>35</v>
      </c>
      <c r="AB76" s="953" t="s">
        <v>35</v>
      </c>
      <c r="AC76" s="954" t="s">
        <v>35</v>
      </c>
      <c r="AD76" s="958" t="s">
        <v>35</v>
      </c>
      <c r="AE76" s="954" t="s">
        <v>35</v>
      </c>
      <c r="AF76" s="1032" t="s">
        <v>35</v>
      </c>
      <c r="AG76" s="1032" t="s">
        <v>35</v>
      </c>
      <c r="AH76" s="959" t="s">
        <v>35</v>
      </c>
      <c r="AI76" s="1004" t="s">
        <v>35</v>
      </c>
      <c r="AJ76" s="1154" t="s">
        <v>35</v>
      </c>
      <c r="AK76" s="1000" t="s">
        <v>35</v>
      </c>
    </row>
    <row r="77" spans="1:37" ht="13.5" customHeight="1" x14ac:dyDescent="0.15">
      <c r="A77" s="1785"/>
      <c r="B77" s="788">
        <v>44350</v>
      </c>
      <c r="C77" s="1602" t="str">
        <f t="shared" si="12"/>
        <v>(木)</v>
      </c>
      <c r="D77" s="603" t="s">
        <v>566</v>
      </c>
      <c r="E77" s="603" t="s">
        <v>603</v>
      </c>
      <c r="F77" s="953">
        <v>0</v>
      </c>
      <c r="G77" s="1486">
        <v>0</v>
      </c>
      <c r="H77" s="954">
        <v>24</v>
      </c>
      <c r="I77" s="1032">
        <v>22.5</v>
      </c>
      <c r="J77" s="955">
        <v>0.29166666666666669</v>
      </c>
      <c r="K77" s="953">
        <v>10</v>
      </c>
      <c r="L77" s="956">
        <v>14.5</v>
      </c>
      <c r="M77" s="954">
        <v>7.01</v>
      </c>
      <c r="N77" s="1001" t="s">
        <v>550</v>
      </c>
      <c r="O77" s="954">
        <v>30.5</v>
      </c>
      <c r="P77" s="957">
        <v>62</v>
      </c>
      <c r="Q77" s="1004">
        <v>26.3</v>
      </c>
      <c r="R77" s="954">
        <v>10</v>
      </c>
      <c r="S77" s="957">
        <v>109</v>
      </c>
      <c r="T77" s="957">
        <v>71</v>
      </c>
      <c r="U77" s="957">
        <v>38</v>
      </c>
      <c r="V77" s="1167">
        <v>0</v>
      </c>
      <c r="W77" s="1184" t="s">
        <v>35</v>
      </c>
      <c r="X77" s="1014">
        <v>220</v>
      </c>
      <c r="Y77" s="956" t="s">
        <v>35</v>
      </c>
      <c r="Z77" s="956" t="s">
        <v>35</v>
      </c>
      <c r="AA77" s="953" t="s">
        <v>35</v>
      </c>
      <c r="AB77" s="953" t="s">
        <v>35</v>
      </c>
      <c r="AC77" s="954" t="s">
        <v>35</v>
      </c>
      <c r="AD77" s="958" t="s">
        <v>35</v>
      </c>
      <c r="AE77" s="954" t="s">
        <v>35</v>
      </c>
      <c r="AF77" s="1032" t="s">
        <v>35</v>
      </c>
      <c r="AG77" s="1032" t="s">
        <v>35</v>
      </c>
      <c r="AH77" s="959" t="s">
        <v>35</v>
      </c>
      <c r="AI77" s="1004" t="s">
        <v>35</v>
      </c>
      <c r="AJ77" s="1154" t="s">
        <v>35</v>
      </c>
      <c r="AK77" s="1000" t="s">
        <v>35</v>
      </c>
    </row>
    <row r="78" spans="1:37" ht="13.5" customHeight="1" x14ac:dyDescent="0.15">
      <c r="A78" s="1785"/>
      <c r="B78" s="788">
        <v>44351</v>
      </c>
      <c r="C78" s="1602" t="str">
        <f t="shared" si="12"/>
        <v>(金)</v>
      </c>
      <c r="D78" s="603" t="s">
        <v>579</v>
      </c>
      <c r="E78" s="603" t="s">
        <v>574</v>
      </c>
      <c r="F78" s="953">
        <v>2</v>
      </c>
      <c r="G78" s="1486">
        <v>7.2</v>
      </c>
      <c r="H78" s="954">
        <v>22</v>
      </c>
      <c r="I78" s="1032">
        <v>22</v>
      </c>
      <c r="J78" s="955">
        <v>0.29166666666666669</v>
      </c>
      <c r="K78" s="953">
        <v>8.6999999999999993</v>
      </c>
      <c r="L78" s="956">
        <v>12</v>
      </c>
      <c r="M78" s="954">
        <v>6.99</v>
      </c>
      <c r="N78" s="1001" t="s">
        <v>550</v>
      </c>
      <c r="O78" s="954">
        <v>31.1</v>
      </c>
      <c r="P78" s="957">
        <v>60</v>
      </c>
      <c r="Q78" s="1004">
        <v>28.4</v>
      </c>
      <c r="R78" s="954">
        <v>10</v>
      </c>
      <c r="S78" s="957">
        <v>107</v>
      </c>
      <c r="T78" s="957">
        <v>72</v>
      </c>
      <c r="U78" s="957">
        <v>35</v>
      </c>
      <c r="V78" s="1167">
        <v>0</v>
      </c>
      <c r="W78" s="1184" t="s">
        <v>35</v>
      </c>
      <c r="X78" s="1014">
        <v>220</v>
      </c>
      <c r="Y78" s="956" t="s">
        <v>35</v>
      </c>
      <c r="Z78" s="956" t="s">
        <v>35</v>
      </c>
      <c r="AA78" s="953" t="s">
        <v>35</v>
      </c>
      <c r="AB78" s="953" t="s">
        <v>35</v>
      </c>
      <c r="AC78" s="954" t="s">
        <v>35</v>
      </c>
      <c r="AD78" s="958" t="s">
        <v>35</v>
      </c>
      <c r="AE78" s="954" t="s">
        <v>35</v>
      </c>
      <c r="AF78" s="1032" t="s">
        <v>35</v>
      </c>
      <c r="AG78" s="1032" t="s">
        <v>35</v>
      </c>
      <c r="AH78" s="959" t="s">
        <v>35</v>
      </c>
      <c r="AI78" s="1004" t="s">
        <v>35</v>
      </c>
      <c r="AJ78" s="1154" t="s">
        <v>35</v>
      </c>
      <c r="AK78" s="1000" t="s">
        <v>35</v>
      </c>
    </row>
    <row r="79" spans="1:37" ht="13.5" customHeight="1" x14ac:dyDescent="0.15">
      <c r="A79" s="1785"/>
      <c r="B79" s="788">
        <v>44352</v>
      </c>
      <c r="C79" s="1602" t="str">
        <f t="shared" si="12"/>
        <v>(土)</v>
      </c>
      <c r="D79" s="603" t="s">
        <v>577</v>
      </c>
      <c r="E79" s="603" t="s">
        <v>604</v>
      </c>
      <c r="F79" s="953">
        <v>1</v>
      </c>
      <c r="G79" s="1486">
        <v>0.1</v>
      </c>
      <c r="H79" s="954">
        <v>21</v>
      </c>
      <c r="I79" s="1032">
        <v>22.5</v>
      </c>
      <c r="J79" s="955">
        <v>0.2986111111111111</v>
      </c>
      <c r="K79" s="953">
        <v>7</v>
      </c>
      <c r="L79" s="956">
        <v>10.5</v>
      </c>
      <c r="M79" s="954">
        <v>6.94</v>
      </c>
      <c r="N79" s="1001" t="s">
        <v>550</v>
      </c>
      <c r="O79" s="954">
        <v>31.1</v>
      </c>
      <c r="P79" s="957">
        <v>64</v>
      </c>
      <c r="Q79" s="1004">
        <v>27</v>
      </c>
      <c r="R79" s="954">
        <v>10</v>
      </c>
      <c r="S79" s="957">
        <v>108</v>
      </c>
      <c r="T79" s="957">
        <v>72</v>
      </c>
      <c r="U79" s="957">
        <v>36</v>
      </c>
      <c r="V79" s="1167">
        <v>0</v>
      </c>
      <c r="W79" s="1184" t="s">
        <v>35</v>
      </c>
      <c r="X79" s="1014">
        <v>220</v>
      </c>
      <c r="Y79" s="956" t="s">
        <v>35</v>
      </c>
      <c r="Z79" s="956" t="s">
        <v>35</v>
      </c>
      <c r="AA79" s="953" t="s">
        <v>35</v>
      </c>
      <c r="AB79" s="953" t="s">
        <v>35</v>
      </c>
      <c r="AC79" s="954" t="s">
        <v>35</v>
      </c>
      <c r="AD79" s="958" t="s">
        <v>35</v>
      </c>
      <c r="AE79" s="954" t="s">
        <v>35</v>
      </c>
      <c r="AF79" s="1032" t="s">
        <v>35</v>
      </c>
      <c r="AG79" s="1032" t="s">
        <v>35</v>
      </c>
      <c r="AH79" s="959" t="s">
        <v>35</v>
      </c>
      <c r="AI79" s="1004" t="s">
        <v>35</v>
      </c>
      <c r="AJ79" s="1154" t="s">
        <v>35</v>
      </c>
      <c r="AK79" s="1000" t="s">
        <v>35</v>
      </c>
    </row>
    <row r="80" spans="1:37" ht="13.5" customHeight="1" x14ac:dyDescent="0.15">
      <c r="A80" s="1785"/>
      <c r="B80" s="788">
        <v>44353</v>
      </c>
      <c r="C80" s="1602" t="str">
        <f t="shared" si="12"/>
        <v>(日)</v>
      </c>
      <c r="D80" s="603" t="s">
        <v>573</v>
      </c>
      <c r="E80" s="603" t="s">
        <v>592</v>
      </c>
      <c r="F80" s="953">
        <v>1</v>
      </c>
      <c r="G80" s="1486">
        <v>1.5</v>
      </c>
      <c r="H80" s="954">
        <v>22</v>
      </c>
      <c r="I80" s="1032">
        <v>22.5</v>
      </c>
      <c r="J80" s="955">
        <v>0.2986111111111111</v>
      </c>
      <c r="K80" s="953">
        <v>8</v>
      </c>
      <c r="L80" s="956">
        <v>11.1</v>
      </c>
      <c r="M80" s="954">
        <v>7.05</v>
      </c>
      <c r="N80" s="1001" t="s">
        <v>550</v>
      </c>
      <c r="O80" s="954">
        <v>29.1</v>
      </c>
      <c r="P80" s="957">
        <v>66</v>
      </c>
      <c r="Q80" s="1004">
        <v>27</v>
      </c>
      <c r="R80" s="954">
        <v>10</v>
      </c>
      <c r="S80" s="957">
        <v>106</v>
      </c>
      <c r="T80" s="957">
        <v>72</v>
      </c>
      <c r="U80" s="957">
        <v>34</v>
      </c>
      <c r="V80" s="1167">
        <v>0</v>
      </c>
      <c r="W80" s="1184" t="s">
        <v>35</v>
      </c>
      <c r="X80" s="1014">
        <v>220</v>
      </c>
      <c r="Y80" s="956" t="s">
        <v>35</v>
      </c>
      <c r="Z80" s="956" t="s">
        <v>35</v>
      </c>
      <c r="AA80" s="953" t="s">
        <v>35</v>
      </c>
      <c r="AB80" s="953" t="s">
        <v>35</v>
      </c>
      <c r="AC80" s="954" t="s">
        <v>35</v>
      </c>
      <c r="AD80" s="958" t="s">
        <v>35</v>
      </c>
      <c r="AE80" s="954" t="s">
        <v>35</v>
      </c>
      <c r="AF80" s="1032" t="s">
        <v>35</v>
      </c>
      <c r="AG80" s="1032" t="s">
        <v>35</v>
      </c>
      <c r="AH80" s="959" t="s">
        <v>35</v>
      </c>
      <c r="AI80" s="1004" t="s">
        <v>35</v>
      </c>
      <c r="AJ80" s="1154" t="s">
        <v>35</v>
      </c>
      <c r="AK80" s="1000" t="s">
        <v>35</v>
      </c>
    </row>
    <row r="81" spans="1:37" ht="13.5" customHeight="1" x14ac:dyDescent="0.15">
      <c r="A81" s="1785"/>
      <c r="B81" s="788">
        <v>44354</v>
      </c>
      <c r="C81" s="1602" t="str">
        <f t="shared" si="12"/>
        <v>(月)</v>
      </c>
      <c r="D81" s="603" t="s">
        <v>566</v>
      </c>
      <c r="E81" s="603" t="s">
        <v>591</v>
      </c>
      <c r="F81" s="953">
        <v>1</v>
      </c>
      <c r="G81" s="1486">
        <v>0</v>
      </c>
      <c r="H81" s="954">
        <v>21</v>
      </c>
      <c r="I81" s="1032">
        <v>22</v>
      </c>
      <c r="J81" s="955">
        <v>0.28472222222222221</v>
      </c>
      <c r="K81" s="953">
        <v>5.0999999999999996</v>
      </c>
      <c r="L81" s="956">
        <v>8.9</v>
      </c>
      <c r="M81" s="954">
        <v>6.95</v>
      </c>
      <c r="N81" s="1001" t="s">
        <v>550</v>
      </c>
      <c r="O81" s="954">
        <v>29.6</v>
      </c>
      <c r="P81" s="957">
        <v>66</v>
      </c>
      <c r="Q81" s="1004">
        <v>27.7</v>
      </c>
      <c r="R81" s="954">
        <v>10</v>
      </c>
      <c r="S81" s="957">
        <v>109</v>
      </c>
      <c r="T81" s="957">
        <v>72</v>
      </c>
      <c r="U81" s="957">
        <v>37</v>
      </c>
      <c r="V81" s="1167">
        <v>0</v>
      </c>
      <c r="W81" s="1184" t="s">
        <v>35</v>
      </c>
      <c r="X81" s="1014">
        <v>220</v>
      </c>
      <c r="Y81" s="956" t="s">
        <v>35</v>
      </c>
      <c r="Z81" s="956" t="s">
        <v>35</v>
      </c>
      <c r="AA81" s="953" t="s">
        <v>35</v>
      </c>
      <c r="AB81" s="953" t="s">
        <v>35</v>
      </c>
      <c r="AC81" s="954" t="s">
        <v>35</v>
      </c>
      <c r="AD81" s="958" t="s">
        <v>35</v>
      </c>
      <c r="AE81" s="954" t="s">
        <v>35</v>
      </c>
      <c r="AF81" s="1032" t="s">
        <v>35</v>
      </c>
      <c r="AG81" s="1032" t="s">
        <v>35</v>
      </c>
      <c r="AH81" s="959" t="s">
        <v>35</v>
      </c>
      <c r="AI81" s="1004" t="s">
        <v>35</v>
      </c>
      <c r="AJ81" s="1154" t="s">
        <v>35</v>
      </c>
      <c r="AK81" s="1000" t="s">
        <v>35</v>
      </c>
    </row>
    <row r="82" spans="1:37" ht="13.5" customHeight="1" x14ac:dyDescent="0.15">
      <c r="A82" s="1785"/>
      <c r="B82" s="788">
        <v>44355</v>
      </c>
      <c r="C82" s="1602" t="str">
        <f>IF(B82="","",IF(WEEKDAY(B82)=1,"(日)",IF(WEEKDAY(B82)=2,"(月)",IF(WEEKDAY(B82)=3,"(火)",IF(WEEKDAY(B82)=4,"(水)",IF(WEEKDAY(B82)=5,"(木)",IF(WEEKDAY(B82)=6,"(金)","(土)")))))))</f>
        <v>(火)</v>
      </c>
      <c r="D82" s="603" t="s">
        <v>566</v>
      </c>
      <c r="E82" s="603" t="s">
        <v>592</v>
      </c>
      <c r="F82" s="953">
        <v>0</v>
      </c>
      <c r="G82" s="1486">
        <v>0</v>
      </c>
      <c r="H82" s="954">
        <v>23</v>
      </c>
      <c r="I82" s="1032">
        <v>23</v>
      </c>
      <c r="J82" s="955">
        <v>0.29166666666666669</v>
      </c>
      <c r="K82" s="953">
        <v>8</v>
      </c>
      <c r="L82" s="956">
        <v>11.6</v>
      </c>
      <c r="M82" s="954">
        <v>7.1</v>
      </c>
      <c r="N82" s="1001">
        <v>0.05</v>
      </c>
      <c r="O82" s="954">
        <v>31.6</v>
      </c>
      <c r="P82" s="957">
        <v>71</v>
      </c>
      <c r="Q82" s="1004">
        <v>25.6</v>
      </c>
      <c r="R82" s="954">
        <v>10</v>
      </c>
      <c r="S82" s="957">
        <v>112</v>
      </c>
      <c r="T82" s="957">
        <v>74</v>
      </c>
      <c r="U82" s="957">
        <v>38</v>
      </c>
      <c r="V82" s="1167">
        <v>0</v>
      </c>
      <c r="W82" s="1184" t="s">
        <v>35</v>
      </c>
      <c r="X82" s="1014">
        <v>230</v>
      </c>
      <c r="Y82" s="956" t="s">
        <v>35</v>
      </c>
      <c r="Z82" s="956" t="s">
        <v>35</v>
      </c>
      <c r="AA82" s="953" t="s">
        <v>35</v>
      </c>
      <c r="AB82" s="953" t="s">
        <v>35</v>
      </c>
      <c r="AC82" s="954" t="s">
        <v>35</v>
      </c>
      <c r="AD82" s="958" t="s">
        <v>35</v>
      </c>
      <c r="AE82" s="954" t="s">
        <v>35</v>
      </c>
      <c r="AF82" s="1032" t="s">
        <v>35</v>
      </c>
      <c r="AG82" s="1032" t="s">
        <v>35</v>
      </c>
      <c r="AH82" s="959" t="s">
        <v>35</v>
      </c>
      <c r="AI82" s="1004" t="s">
        <v>35</v>
      </c>
      <c r="AJ82" s="1154" t="s">
        <v>35</v>
      </c>
      <c r="AK82" s="1000" t="s">
        <v>35</v>
      </c>
    </row>
    <row r="83" spans="1:37" ht="13.5" customHeight="1" x14ac:dyDescent="0.15">
      <c r="A83" s="1785"/>
      <c r="B83" s="788">
        <v>44356</v>
      </c>
      <c r="C83" s="1602" t="str">
        <f t="shared" si="12"/>
        <v>(水)</v>
      </c>
      <c r="D83" s="603" t="s">
        <v>566</v>
      </c>
      <c r="E83" s="603" t="s">
        <v>581</v>
      </c>
      <c r="F83" s="953">
        <v>1</v>
      </c>
      <c r="G83" s="1486">
        <v>0</v>
      </c>
      <c r="H83" s="954">
        <v>23</v>
      </c>
      <c r="I83" s="1032">
        <v>24</v>
      </c>
      <c r="J83" s="955">
        <v>0.29166666666666669</v>
      </c>
      <c r="K83" s="953">
        <v>4.4000000000000004</v>
      </c>
      <c r="L83" s="956">
        <v>8.6</v>
      </c>
      <c r="M83" s="954">
        <v>6.98</v>
      </c>
      <c r="N83" s="1001" t="s">
        <v>550</v>
      </c>
      <c r="O83" s="954">
        <v>30.3</v>
      </c>
      <c r="P83" s="957">
        <v>64</v>
      </c>
      <c r="Q83" s="1004">
        <v>27.7</v>
      </c>
      <c r="R83" s="954">
        <v>10</v>
      </c>
      <c r="S83" s="957">
        <v>111</v>
      </c>
      <c r="T83" s="957">
        <v>72</v>
      </c>
      <c r="U83" s="957">
        <v>39</v>
      </c>
      <c r="V83" s="1167">
        <v>0</v>
      </c>
      <c r="W83" s="1184" t="s">
        <v>35</v>
      </c>
      <c r="X83" s="1014">
        <v>190</v>
      </c>
      <c r="Y83" s="956" t="s">
        <v>35</v>
      </c>
      <c r="Z83" s="956" t="s">
        <v>35</v>
      </c>
      <c r="AA83" s="953" t="s">
        <v>35</v>
      </c>
      <c r="AB83" s="953" t="s">
        <v>35</v>
      </c>
      <c r="AC83" s="954" t="s">
        <v>35</v>
      </c>
      <c r="AD83" s="958">
        <v>0.25</v>
      </c>
      <c r="AE83" s="954">
        <v>54</v>
      </c>
      <c r="AF83" s="1032">
        <v>11</v>
      </c>
      <c r="AG83" s="1032">
        <v>5.5</v>
      </c>
      <c r="AH83" s="959">
        <v>1.7</v>
      </c>
      <c r="AI83" s="1004">
        <v>8.5</v>
      </c>
      <c r="AJ83" s="1154">
        <v>0.75</v>
      </c>
      <c r="AK83" s="1000" t="s">
        <v>609</v>
      </c>
    </row>
    <row r="84" spans="1:37" ht="13.5" customHeight="1" x14ac:dyDescent="0.15">
      <c r="A84" s="1785"/>
      <c r="B84" s="788">
        <v>44357</v>
      </c>
      <c r="C84" s="1602" t="str">
        <f t="shared" si="12"/>
        <v>(木)</v>
      </c>
      <c r="D84" s="603" t="s">
        <v>522</v>
      </c>
      <c r="E84" s="603" t="s">
        <v>574</v>
      </c>
      <c r="F84" s="953">
        <v>1</v>
      </c>
      <c r="G84" s="1486">
        <v>0</v>
      </c>
      <c r="H84" s="954">
        <v>20</v>
      </c>
      <c r="I84" s="1032">
        <v>24</v>
      </c>
      <c r="J84" s="955">
        <v>0.29166666666666669</v>
      </c>
      <c r="K84" s="953">
        <v>5.5</v>
      </c>
      <c r="L84" s="956">
        <v>10</v>
      </c>
      <c r="M84" s="954">
        <v>6.94</v>
      </c>
      <c r="N84" s="1001" t="s">
        <v>550</v>
      </c>
      <c r="O84" s="954">
        <v>28</v>
      </c>
      <c r="P84" s="957">
        <v>56</v>
      </c>
      <c r="Q84" s="1004">
        <v>26.3</v>
      </c>
      <c r="R84" s="954">
        <v>10</v>
      </c>
      <c r="S84" s="957">
        <v>100</v>
      </c>
      <c r="T84" s="957">
        <v>64</v>
      </c>
      <c r="U84" s="957">
        <v>36</v>
      </c>
      <c r="V84" s="1167">
        <v>0</v>
      </c>
      <c r="W84" s="1184" t="s">
        <v>35</v>
      </c>
      <c r="X84" s="1014">
        <v>230</v>
      </c>
      <c r="Y84" s="956" t="s">
        <v>35</v>
      </c>
      <c r="Z84" s="956" t="s">
        <v>35</v>
      </c>
      <c r="AA84" s="953" t="s">
        <v>35</v>
      </c>
      <c r="AB84" s="953" t="s">
        <v>35</v>
      </c>
      <c r="AC84" s="954" t="s">
        <v>35</v>
      </c>
      <c r="AD84" s="958" t="s">
        <v>35</v>
      </c>
      <c r="AE84" s="954" t="s">
        <v>35</v>
      </c>
      <c r="AF84" s="1032" t="s">
        <v>35</v>
      </c>
      <c r="AG84" s="1032" t="s">
        <v>35</v>
      </c>
      <c r="AH84" s="959" t="s">
        <v>35</v>
      </c>
      <c r="AI84" s="1004" t="s">
        <v>35</v>
      </c>
      <c r="AJ84" s="1154" t="s">
        <v>35</v>
      </c>
      <c r="AK84" s="1000" t="s">
        <v>35</v>
      </c>
    </row>
    <row r="85" spans="1:37" ht="13.5" customHeight="1" x14ac:dyDescent="0.15">
      <c r="A85" s="1785"/>
      <c r="B85" s="788">
        <v>44358</v>
      </c>
      <c r="C85" s="1602" t="str">
        <f t="shared" si="12"/>
        <v>(金)</v>
      </c>
      <c r="D85" s="603" t="s">
        <v>566</v>
      </c>
      <c r="E85" s="603" t="s">
        <v>604</v>
      </c>
      <c r="F85" s="953">
        <v>2</v>
      </c>
      <c r="G85" s="1486">
        <v>0</v>
      </c>
      <c r="H85" s="954">
        <v>25</v>
      </c>
      <c r="I85" s="1032">
        <v>25.5</v>
      </c>
      <c r="J85" s="955">
        <v>0.28472222222222221</v>
      </c>
      <c r="K85" s="953">
        <v>7.6</v>
      </c>
      <c r="L85" s="956">
        <v>11.4</v>
      </c>
      <c r="M85" s="954">
        <v>6.91</v>
      </c>
      <c r="N85" s="1001">
        <v>0.1</v>
      </c>
      <c r="O85" s="954">
        <v>30.3</v>
      </c>
      <c r="P85" s="957">
        <v>58</v>
      </c>
      <c r="Q85" s="1004">
        <v>29.1</v>
      </c>
      <c r="R85" s="954">
        <v>10</v>
      </c>
      <c r="S85" s="957">
        <v>105</v>
      </c>
      <c r="T85" s="957">
        <v>70</v>
      </c>
      <c r="U85" s="957">
        <v>35</v>
      </c>
      <c r="V85" s="1167">
        <v>0</v>
      </c>
      <c r="W85" s="1184" t="s">
        <v>35</v>
      </c>
      <c r="X85" s="1014">
        <v>200</v>
      </c>
      <c r="Y85" s="956" t="s">
        <v>35</v>
      </c>
      <c r="Z85" s="956" t="s">
        <v>35</v>
      </c>
      <c r="AA85" s="953" t="s">
        <v>35</v>
      </c>
      <c r="AB85" s="953" t="s">
        <v>35</v>
      </c>
      <c r="AC85" s="954" t="s">
        <v>35</v>
      </c>
      <c r="AD85" s="958" t="s">
        <v>35</v>
      </c>
      <c r="AE85" s="954" t="s">
        <v>35</v>
      </c>
      <c r="AF85" s="1032" t="s">
        <v>35</v>
      </c>
      <c r="AG85" s="1032" t="s">
        <v>35</v>
      </c>
      <c r="AH85" s="959" t="s">
        <v>35</v>
      </c>
      <c r="AI85" s="1004" t="s">
        <v>35</v>
      </c>
      <c r="AJ85" s="1154" t="s">
        <v>35</v>
      </c>
      <c r="AK85" s="1000" t="s">
        <v>35</v>
      </c>
    </row>
    <row r="86" spans="1:37" ht="13.5" customHeight="1" x14ac:dyDescent="0.15">
      <c r="A86" s="1785"/>
      <c r="B86" s="788">
        <v>44359</v>
      </c>
      <c r="C86" s="1602" t="str">
        <f t="shared" si="12"/>
        <v>(土)</v>
      </c>
      <c r="D86" s="603" t="s">
        <v>596</v>
      </c>
      <c r="E86" s="603" t="s">
        <v>603</v>
      </c>
      <c r="F86" s="953">
        <v>2</v>
      </c>
      <c r="G86" s="1486">
        <v>0</v>
      </c>
      <c r="H86" s="954">
        <v>23</v>
      </c>
      <c r="I86" s="1032">
        <v>24</v>
      </c>
      <c r="J86" s="955">
        <v>0.27777777777777779</v>
      </c>
      <c r="K86" s="953">
        <v>8.1999999999999993</v>
      </c>
      <c r="L86" s="956">
        <v>11.7</v>
      </c>
      <c r="M86" s="954">
        <v>7.05</v>
      </c>
      <c r="N86" s="1001">
        <v>0.1</v>
      </c>
      <c r="O86" s="954">
        <v>31.9</v>
      </c>
      <c r="P86" s="957">
        <v>58</v>
      </c>
      <c r="Q86" s="1004">
        <v>29.1</v>
      </c>
      <c r="R86" s="954">
        <v>10</v>
      </c>
      <c r="S86" s="957">
        <v>105</v>
      </c>
      <c r="T86" s="957">
        <v>67</v>
      </c>
      <c r="U86" s="957">
        <v>38</v>
      </c>
      <c r="V86" s="1167">
        <v>0</v>
      </c>
      <c r="W86" s="1184" t="s">
        <v>35</v>
      </c>
      <c r="X86" s="1014">
        <v>210</v>
      </c>
      <c r="Y86" s="956" t="s">
        <v>35</v>
      </c>
      <c r="Z86" s="956" t="s">
        <v>35</v>
      </c>
      <c r="AA86" s="953" t="s">
        <v>35</v>
      </c>
      <c r="AB86" s="953" t="s">
        <v>35</v>
      </c>
      <c r="AC86" s="954" t="s">
        <v>35</v>
      </c>
      <c r="AD86" s="958" t="s">
        <v>35</v>
      </c>
      <c r="AE86" s="954" t="s">
        <v>35</v>
      </c>
      <c r="AF86" s="1032" t="s">
        <v>35</v>
      </c>
      <c r="AG86" s="1032" t="s">
        <v>35</v>
      </c>
      <c r="AH86" s="959" t="s">
        <v>35</v>
      </c>
      <c r="AI86" s="1004" t="s">
        <v>35</v>
      </c>
      <c r="AJ86" s="1154" t="s">
        <v>35</v>
      </c>
      <c r="AK86" s="1000" t="s">
        <v>35</v>
      </c>
    </row>
    <row r="87" spans="1:37" ht="13.5" customHeight="1" x14ac:dyDescent="0.15">
      <c r="A87" s="1785"/>
      <c r="B87" s="788">
        <v>44360</v>
      </c>
      <c r="C87" s="1602" t="str">
        <f t="shared" si="12"/>
        <v>(日)</v>
      </c>
      <c r="D87" s="603" t="s">
        <v>597</v>
      </c>
      <c r="E87" s="603" t="s">
        <v>583</v>
      </c>
      <c r="F87" s="953">
        <v>0</v>
      </c>
      <c r="G87" s="1486">
        <v>0</v>
      </c>
      <c r="H87" s="954">
        <v>21</v>
      </c>
      <c r="I87" s="1032">
        <v>25</v>
      </c>
      <c r="J87" s="955">
        <v>0.28472222222222221</v>
      </c>
      <c r="K87" s="953">
        <v>8.5</v>
      </c>
      <c r="L87" s="956">
        <v>15</v>
      </c>
      <c r="M87" s="954">
        <v>7.03</v>
      </c>
      <c r="N87" s="1001">
        <v>0.1</v>
      </c>
      <c r="O87" s="954">
        <v>31.8</v>
      </c>
      <c r="P87" s="957">
        <v>61</v>
      </c>
      <c r="Q87" s="1004">
        <v>29.8</v>
      </c>
      <c r="R87" s="954">
        <v>10</v>
      </c>
      <c r="S87" s="957">
        <v>108</v>
      </c>
      <c r="T87" s="957">
        <v>71</v>
      </c>
      <c r="U87" s="957">
        <v>37</v>
      </c>
      <c r="V87" s="1167">
        <v>0</v>
      </c>
      <c r="W87" s="1184" t="s">
        <v>35</v>
      </c>
      <c r="X87" s="1014">
        <v>210</v>
      </c>
      <c r="Y87" s="956" t="s">
        <v>35</v>
      </c>
      <c r="Z87" s="956" t="s">
        <v>35</v>
      </c>
      <c r="AA87" s="953" t="s">
        <v>35</v>
      </c>
      <c r="AB87" s="953" t="s">
        <v>35</v>
      </c>
      <c r="AC87" s="954" t="s">
        <v>35</v>
      </c>
      <c r="AD87" s="958" t="s">
        <v>35</v>
      </c>
      <c r="AE87" s="954" t="s">
        <v>35</v>
      </c>
      <c r="AF87" s="1032" t="s">
        <v>35</v>
      </c>
      <c r="AG87" s="1032" t="s">
        <v>35</v>
      </c>
      <c r="AH87" s="959" t="s">
        <v>35</v>
      </c>
      <c r="AI87" s="1004" t="s">
        <v>35</v>
      </c>
      <c r="AJ87" s="1154" t="s">
        <v>35</v>
      </c>
      <c r="AK87" s="1000" t="s">
        <v>35</v>
      </c>
    </row>
    <row r="88" spans="1:37" ht="13.5" customHeight="1" x14ac:dyDescent="0.15">
      <c r="A88" s="1785"/>
      <c r="B88" s="788">
        <v>44361</v>
      </c>
      <c r="C88" s="1602" t="str">
        <f t="shared" si="12"/>
        <v>(月)</v>
      </c>
      <c r="D88" s="603" t="s">
        <v>577</v>
      </c>
      <c r="E88" s="603" t="s">
        <v>606</v>
      </c>
      <c r="F88" s="953">
        <v>0</v>
      </c>
      <c r="G88" s="1486">
        <v>5.5</v>
      </c>
      <c r="H88" s="954">
        <v>21</v>
      </c>
      <c r="I88" s="1032">
        <v>24</v>
      </c>
      <c r="J88" s="955">
        <v>0.28472222222222221</v>
      </c>
      <c r="K88" s="953">
        <v>8.6999999999999993</v>
      </c>
      <c r="L88" s="956">
        <v>12.3</v>
      </c>
      <c r="M88" s="954">
        <v>7.03</v>
      </c>
      <c r="N88" s="1001" t="s">
        <v>550</v>
      </c>
      <c r="O88" s="954">
        <v>32.299999999999997</v>
      </c>
      <c r="P88" s="957">
        <v>61</v>
      </c>
      <c r="Q88" s="1004">
        <v>28.4</v>
      </c>
      <c r="R88" s="954">
        <v>10</v>
      </c>
      <c r="S88" s="957">
        <v>107</v>
      </c>
      <c r="T88" s="957">
        <v>68</v>
      </c>
      <c r="U88" s="957">
        <v>39</v>
      </c>
      <c r="V88" s="1167">
        <v>0</v>
      </c>
      <c r="W88" s="1184" t="s">
        <v>35</v>
      </c>
      <c r="X88" s="1014">
        <v>230</v>
      </c>
      <c r="Y88" s="956" t="s">
        <v>35</v>
      </c>
      <c r="Z88" s="956" t="s">
        <v>35</v>
      </c>
      <c r="AA88" s="953" t="s">
        <v>35</v>
      </c>
      <c r="AB88" s="953" t="s">
        <v>35</v>
      </c>
      <c r="AC88" s="954" t="s">
        <v>35</v>
      </c>
      <c r="AD88" s="958" t="s">
        <v>35</v>
      </c>
      <c r="AE88" s="954" t="s">
        <v>35</v>
      </c>
      <c r="AF88" s="1032" t="s">
        <v>35</v>
      </c>
      <c r="AG88" s="1032" t="s">
        <v>35</v>
      </c>
      <c r="AH88" s="959" t="s">
        <v>35</v>
      </c>
      <c r="AI88" s="1004" t="s">
        <v>35</v>
      </c>
      <c r="AJ88" s="1154" t="s">
        <v>35</v>
      </c>
      <c r="AK88" s="1000" t="s">
        <v>35</v>
      </c>
    </row>
    <row r="89" spans="1:37" ht="13.5" customHeight="1" x14ac:dyDescent="0.15">
      <c r="A89" s="1785"/>
      <c r="B89" s="788">
        <v>44362</v>
      </c>
      <c r="C89" s="1602" t="str">
        <f t="shared" si="12"/>
        <v>(火)</v>
      </c>
      <c r="D89" s="603" t="s">
        <v>576</v>
      </c>
      <c r="E89" s="603" t="s">
        <v>570</v>
      </c>
      <c r="F89" s="953">
        <v>1</v>
      </c>
      <c r="G89" s="1486">
        <v>2.1</v>
      </c>
      <c r="H89" s="954">
        <v>25</v>
      </c>
      <c r="I89" s="1032">
        <v>23.5</v>
      </c>
      <c r="J89" s="955">
        <v>0.29166666666666669</v>
      </c>
      <c r="K89" s="953">
        <v>11.1</v>
      </c>
      <c r="L89" s="956">
        <v>14.2</v>
      </c>
      <c r="M89" s="954">
        <v>6.97</v>
      </c>
      <c r="N89" s="1001">
        <v>0.1</v>
      </c>
      <c r="O89" s="954">
        <v>32.1</v>
      </c>
      <c r="P89" s="957">
        <v>64</v>
      </c>
      <c r="Q89" s="1004">
        <v>32</v>
      </c>
      <c r="R89" s="954">
        <v>10</v>
      </c>
      <c r="S89" s="957">
        <v>108</v>
      </c>
      <c r="T89" s="957">
        <v>61</v>
      </c>
      <c r="U89" s="957">
        <v>47</v>
      </c>
      <c r="V89" s="1167">
        <v>0</v>
      </c>
      <c r="W89" s="1184" t="s">
        <v>35</v>
      </c>
      <c r="X89" s="1014">
        <v>230</v>
      </c>
      <c r="Y89" s="956" t="s">
        <v>35</v>
      </c>
      <c r="Z89" s="956" t="s">
        <v>35</v>
      </c>
      <c r="AA89" s="953" t="s">
        <v>35</v>
      </c>
      <c r="AB89" s="953" t="s">
        <v>35</v>
      </c>
      <c r="AC89" s="954" t="s">
        <v>35</v>
      </c>
      <c r="AD89" s="958" t="s">
        <v>35</v>
      </c>
      <c r="AE89" s="954" t="s">
        <v>35</v>
      </c>
      <c r="AF89" s="1032" t="s">
        <v>35</v>
      </c>
      <c r="AG89" s="1032" t="s">
        <v>35</v>
      </c>
      <c r="AH89" s="959" t="s">
        <v>35</v>
      </c>
      <c r="AI89" s="1004" t="s">
        <v>35</v>
      </c>
      <c r="AJ89" s="1154" t="s">
        <v>35</v>
      </c>
      <c r="AK89" s="1000" t="s">
        <v>35</v>
      </c>
    </row>
    <row r="90" spans="1:37" ht="13.5" customHeight="1" x14ac:dyDescent="0.15">
      <c r="A90" s="1785"/>
      <c r="B90" s="788">
        <v>44363</v>
      </c>
      <c r="C90" s="1602" t="str">
        <f t="shared" si="12"/>
        <v>(水)</v>
      </c>
      <c r="D90" s="603" t="s">
        <v>577</v>
      </c>
      <c r="E90" s="603" t="s">
        <v>567</v>
      </c>
      <c r="F90" s="953">
        <v>2</v>
      </c>
      <c r="G90" s="1486">
        <v>0.1</v>
      </c>
      <c r="H90" s="954">
        <v>22</v>
      </c>
      <c r="I90" s="1032">
        <v>24.5</v>
      </c>
      <c r="J90" s="955">
        <v>0.28472222222222221</v>
      </c>
      <c r="K90" s="953">
        <v>7.7</v>
      </c>
      <c r="L90" s="956">
        <v>10.7</v>
      </c>
      <c r="M90" s="954">
        <v>6.99</v>
      </c>
      <c r="N90" s="1001">
        <v>0.1</v>
      </c>
      <c r="O90" s="954">
        <v>31.3</v>
      </c>
      <c r="P90" s="957">
        <v>59</v>
      </c>
      <c r="Q90" s="1004">
        <v>28.4</v>
      </c>
      <c r="R90" s="954">
        <v>10</v>
      </c>
      <c r="S90" s="957">
        <v>106</v>
      </c>
      <c r="T90" s="957">
        <v>68</v>
      </c>
      <c r="U90" s="957">
        <v>38</v>
      </c>
      <c r="V90" s="1167">
        <v>0</v>
      </c>
      <c r="W90" s="1184" t="s">
        <v>35</v>
      </c>
      <c r="X90" s="1014">
        <v>210</v>
      </c>
      <c r="Y90" s="956" t="s">
        <v>35</v>
      </c>
      <c r="Z90" s="956" t="s">
        <v>35</v>
      </c>
      <c r="AA90" s="953" t="s">
        <v>35</v>
      </c>
      <c r="AB90" s="953" t="s">
        <v>35</v>
      </c>
      <c r="AC90" s="954" t="s">
        <v>35</v>
      </c>
      <c r="AD90" s="958" t="s">
        <v>35</v>
      </c>
      <c r="AE90" s="954" t="s">
        <v>35</v>
      </c>
      <c r="AF90" s="1032" t="s">
        <v>35</v>
      </c>
      <c r="AG90" s="1032" t="s">
        <v>35</v>
      </c>
      <c r="AH90" s="959" t="s">
        <v>35</v>
      </c>
      <c r="AI90" s="1004" t="s">
        <v>35</v>
      </c>
      <c r="AJ90" s="1154" t="s">
        <v>35</v>
      </c>
      <c r="AK90" s="1000" t="s">
        <v>35</v>
      </c>
    </row>
    <row r="91" spans="1:37" ht="13.5" customHeight="1" x14ac:dyDescent="0.15">
      <c r="A91" s="1785"/>
      <c r="B91" s="788">
        <v>44364</v>
      </c>
      <c r="C91" s="1602" t="str">
        <f t="shared" si="12"/>
        <v>(木)</v>
      </c>
      <c r="D91" s="603" t="s">
        <v>596</v>
      </c>
      <c r="E91" s="603" t="s">
        <v>568</v>
      </c>
      <c r="F91" s="953">
        <v>5</v>
      </c>
      <c r="G91" s="1486">
        <v>0</v>
      </c>
      <c r="H91" s="954">
        <v>21</v>
      </c>
      <c r="I91" s="1032">
        <v>24</v>
      </c>
      <c r="J91" s="955">
        <v>0.2986111111111111</v>
      </c>
      <c r="K91" s="953">
        <v>8.3000000000000007</v>
      </c>
      <c r="L91" s="956">
        <v>11.5</v>
      </c>
      <c r="M91" s="954">
        <v>7.11</v>
      </c>
      <c r="N91" s="1001">
        <v>0.15</v>
      </c>
      <c r="O91" s="954">
        <v>32.4</v>
      </c>
      <c r="P91" s="957">
        <v>63</v>
      </c>
      <c r="Q91" s="1004">
        <v>32.700000000000003</v>
      </c>
      <c r="R91" s="954">
        <v>10</v>
      </c>
      <c r="S91" s="957">
        <v>109</v>
      </c>
      <c r="T91" s="957">
        <v>71</v>
      </c>
      <c r="U91" s="957">
        <v>38</v>
      </c>
      <c r="V91" s="1167">
        <v>0</v>
      </c>
      <c r="W91" s="1184" t="s">
        <v>35</v>
      </c>
      <c r="X91" s="1014">
        <v>220</v>
      </c>
      <c r="Y91" s="956" t="s">
        <v>35</v>
      </c>
      <c r="Z91" s="956" t="s">
        <v>35</v>
      </c>
      <c r="AA91" s="953" t="s">
        <v>35</v>
      </c>
      <c r="AB91" s="953" t="s">
        <v>35</v>
      </c>
      <c r="AC91" s="954" t="s">
        <v>35</v>
      </c>
      <c r="AD91" s="958" t="s">
        <v>35</v>
      </c>
      <c r="AE91" s="954" t="s">
        <v>35</v>
      </c>
      <c r="AF91" s="1032" t="s">
        <v>35</v>
      </c>
      <c r="AG91" s="1032" t="s">
        <v>35</v>
      </c>
      <c r="AH91" s="959" t="s">
        <v>35</v>
      </c>
      <c r="AI91" s="1004" t="s">
        <v>35</v>
      </c>
      <c r="AJ91" s="1154" t="s">
        <v>35</v>
      </c>
      <c r="AK91" s="1000" t="s">
        <v>35</v>
      </c>
    </row>
    <row r="92" spans="1:37" ht="13.5" customHeight="1" x14ac:dyDescent="0.15">
      <c r="A92" s="1785"/>
      <c r="B92" s="788">
        <v>44365</v>
      </c>
      <c r="C92" s="1602" t="str">
        <f t="shared" si="12"/>
        <v>(金)</v>
      </c>
      <c r="D92" s="603" t="s">
        <v>566</v>
      </c>
      <c r="E92" s="603" t="s">
        <v>567</v>
      </c>
      <c r="F92" s="953">
        <v>1</v>
      </c>
      <c r="G92" s="1486">
        <v>0</v>
      </c>
      <c r="H92" s="954">
        <v>23</v>
      </c>
      <c r="I92" s="1032">
        <v>23</v>
      </c>
      <c r="J92" s="955">
        <v>0.27777777777777779</v>
      </c>
      <c r="K92" s="953">
        <v>7.1</v>
      </c>
      <c r="L92" s="956">
        <v>11.7</v>
      </c>
      <c r="M92" s="954">
        <v>6.95</v>
      </c>
      <c r="N92" s="1001" t="s">
        <v>550</v>
      </c>
      <c r="O92" s="954">
        <v>28.7</v>
      </c>
      <c r="P92" s="957">
        <v>59</v>
      </c>
      <c r="Q92" s="1004">
        <v>25.6</v>
      </c>
      <c r="R92" s="954">
        <v>10</v>
      </c>
      <c r="S92" s="957">
        <v>106</v>
      </c>
      <c r="T92" s="957">
        <v>70</v>
      </c>
      <c r="U92" s="957">
        <v>36</v>
      </c>
      <c r="V92" s="1167">
        <v>0</v>
      </c>
      <c r="W92" s="1184" t="s">
        <v>35</v>
      </c>
      <c r="X92" s="1014">
        <v>210</v>
      </c>
      <c r="Y92" s="956" t="s">
        <v>35</v>
      </c>
      <c r="Z92" s="956" t="s">
        <v>35</v>
      </c>
      <c r="AA92" s="953" t="s">
        <v>35</v>
      </c>
      <c r="AB92" s="953" t="s">
        <v>35</v>
      </c>
      <c r="AC92" s="954" t="s">
        <v>35</v>
      </c>
      <c r="AD92" s="958" t="s">
        <v>35</v>
      </c>
      <c r="AE92" s="954" t="s">
        <v>35</v>
      </c>
      <c r="AF92" s="1032" t="s">
        <v>35</v>
      </c>
      <c r="AG92" s="1032" t="s">
        <v>35</v>
      </c>
      <c r="AH92" s="959" t="s">
        <v>35</v>
      </c>
      <c r="AI92" s="1004" t="s">
        <v>35</v>
      </c>
      <c r="AJ92" s="1154" t="s">
        <v>35</v>
      </c>
      <c r="AK92" s="1000" t="s">
        <v>35</v>
      </c>
    </row>
    <row r="93" spans="1:37" ht="13.5" customHeight="1" x14ac:dyDescent="0.15">
      <c r="A93" s="1785"/>
      <c r="B93" s="788">
        <v>44366</v>
      </c>
      <c r="C93" s="1602" t="str">
        <f t="shared" si="12"/>
        <v>(土)</v>
      </c>
      <c r="D93" s="603" t="s">
        <v>579</v>
      </c>
      <c r="E93" s="603" t="s">
        <v>603</v>
      </c>
      <c r="F93" s="953">
        <v>1</v>
      </c>
      <c r="G93" s="1486">
        <v>13.5</v>
      </c>
      <c r="H93" s="954">
        <v>20</v>
      </c>
      <c r="I93" s="1032">
        <v>23</v>
      </c>
      <c r="J93" s="955">
        <v>0.27777777777777779</v>
      </c>
      <c r="K93" s="953">
        <v>6.3</v>
      </c>
      <c r="L93" s="956">
        <v>12.8</v>
      </c>
      <c r="M93" s="954">
        <v>7.06</v>
      </c>
      <c r="N93" s="1001">
        <v>0.05</v>
      </c>
      <c r="O93" s="954">
        <v>29.5</v>
      </c>
      <c r="P93" s="957">
        <v>62</v>
      </c>
      <c r="Q93" s="1004">
        <v>27</v>
      </c>
      <c r="R93" s="954">
        <v>10</v>
      </c>
      <c r="S93" s="957">
        <v>108</v>
      </c>
      <c r="T93" s="957">
        <v>70</v>
      </c>
      <c r="U93" s="957">
        <v>38</v>
      </c>
      <c r="V93" s="1167">
        <v>0</v>
      </c>
      <c r="W93" s="1184" t="s">
        <v>35</v>
      </c>
      <c r="X93" s="1014">
        <v>210</v>
      </c>
      <c r="Y93" s="956" t="s">
        <v>35</v>
      </c>
      <c r="Z93" s="956" t="s">
        <v>35</v>
      </c>
      <c r="AA93" s="953" t="s">
        <v>35</v>
      </c>
      <c r="AB93" s="953" t="s">
        <v>35</v>
      </c>
      <c r="AC93" s="954" t="s">
        <v>35</v>
      </c>
      <c r="AD93" s="958" t="s">
        <v>35</v>
      </c>
      <c r="AE93" s="954" t="s">
        <v>35</v>
      </c>
      <c r="AF93" s="1032" t="s">
        <v>35</v>
      </c>
      <c r="AG93" s="1032" t="s">
        <v>35</v>
      </c>
      <c r="AH93" s="959" t="s">
        <v>35</v>
      </c>
      <c r="AI93" s="1004" t="s">
        <v>35</v>
      </c>
      <c r="AJ93" s="1154" t="s">
        <v>35</v>
      </c>
      <c r="AK93" s="1000" t="s">
        <v>35</v>
      </c>
    </row>
    <row r="94" spans="1:37" ht="13.5" customHeight="1" x14ac:dyDescent="0.15">
      <c r="A94" s="1785"/>
      <c r="B94" s="788">
        <v>44367</v>
      </c>
      <c r="C94" s="1602" t="str">
        <f t="shared" si="12"/>
        <v>(日)</v>
      </c>
      <c r="D94" s="603" t="s">
        <v>607</v>
      </c>
      <c r="E94" s="603" t="s">
        <v>574</v>
      </c>
      <c r="F94" s="953">
        <v>3</v>
      </c>
      <c r="G94" s="1486">
        <v>19.5</v>
      </c>
      <c r="H94" s="954">
        <v>20</v>
      </c>
      <c r="I94" s="1032">
        <v>22.5</v>
      </c>
      <c r="J94" s="955">
        <v>0.28472222222222221</v>
      </c>
      <c r="K94" s="953">
        <v>6.5</v>
      </c>
      <c r="L94" s="956">
        <v>11.2</v>
      </c>
      <c r="M94" s="954">
        <v>7.08</v>
      </c>
      <c r="N94" s="1001" t="s">
        <v>550</v>
      </c>
      <c r="O94" s="954">
        <v>32.9</v>
      </c>
      <c r="P94" s="957">
        <v>64</v>
      </c>
      <c r="Q94" s="1004">
        <v>28.4</v>
      </c>
      <c r="R94" s="954">
        <v>10</v>
      </c>
      <c r="S94" s="957">
        <v>110</v>
      </c>
      <c r="T94" s="957">
        <v>68</v>
      </c>
      <c r="U94" s="957">
        <v>42</v>
      </c>
      <c r="V94" s="1167">
        <v>0</v>
      </c>
      <c r="W94" s="1184" t="s">
        <v>35</v>
      </c>
      <c r="X94" s="1014">
        <v>220</v>
      </c>
      <c r="Y94" s="956" t="s">
        <v>35</v>
      </c>
      <c r="Z94" s="956" t="s">
        <v>35</v>
      </c>
      <c r="AA94" s="953" t="s">
        <v>35</v>
      </c>
      <c r="AB94" s="953" t="s">
        <v>35</v>
      </c>
      <c r="AC94" s="954" t="s">
        <v>35</v>
      </c>
      <c r="AD94" s="958" t="s">
        <v>35</v>
      </c>
      <c r="AE94" s="954" t="s">
        <v>35</v>
      </c>
      <c r="AF94" s="1032" t="s">
        <v>35</v>
      </c>
      <c r="AG94" s="1032" t="s">
        <v>35</v>
      </c>
      <c r="AH94" s="959" t="s">
        <v>35</v>
      </c>
      <c r="AI94" s="1004" t="s">
        <v>35</v>
      </c>
      <c r="AJ94" s="1154" t="s">
        <v>35</v>
      </c>
      <c r="AK94" s="1000" t="s">
        <v>35</v>
      </c>
    </row>
    <row r="95" spans="1:37" ht="13.5" customHeight="1" x14ac:dyDescent="0.15">
      <c r="A95" s="1785"/>
      <c r="B95" s="788">
        <v>44368</v>
      </c>
      <c r="C95" s="1602" t="str">
        <f t="shared" si="12"/>
        <v>(月)</v>
      </c>
      <c r="D95" s="603" t="s">
        <v>580</v>
      </c>
      <c r="E95" s="603" t="s">
        <v>567</v>
      </c>
      <c r="F95" s="953">
        <v>2</v>
      </c>
      <c r="G95" s="1486">
        <v>0.1</v>
      </c>
      <c r="H95" s="954">
        <v>20</v>
      </c>
      <c r="I95" s="1032">
        <v>22.5</v>
      </c>
      <c r="J95" s="955">
        <v>0.29166666666666669</v>
      </c>
      <c r="K95" s="953">
        <v>4.3</v>
      </c>
      <c r="L95" s="956">
        <v>8.5</v>
      </c>
      <c r="M95" s="954">
        <v>6.92</v>
      </c>
      <c r="N95" s="1001">
        <v>0.1</v>
      </c>
      <c r="O95" s="954">
        <v>34</v>
      </c>
      <c r="P95" s="957">
        <v>64</v>
      </c>
      <c r="Q95" s="1004">
        <v>31.2</v>
      </c>
      <c r="R95" s="954">
        <v>10</v>
      </c>
      <c r="S95" s="957">
        <v>110</v>
      </c>
      <c r="T95" s="957">
        <v>70</v>
      </c>
      <c r="U95" s="957">
        <v>40</v>
      </c>
      <c r="V95" s="1167">
        <v>0</v>
      </c>
      <c r="W95" s="1184" t="s">
        <v>608</v>
      </c>
      <c r="X95" s="1014">
        <v>240</v>
      </c>
      <c r="Y95" s="956">
        <v>228.6</v>
      </c>
      <c r="Z95" s="956">
        <v>7.4</v>
      </c>
      <c r="AA95" s="953">
        <v>1.72</v>
      </c>
      <c r="AB95" s="953">
        <v>-1.28</v>
      </c>
      <c r="AC95" s="954">
        <v>6</v>
      </c>
      <c r="AD95" s="958" t="s">
        <v>35</v>
      </c>
      <c r="AE95" s="954" t="s">
        <v>35</v>
      </c>
      <c r="AF95" s="1032" t="s">
        <v>35</v>
      </c>
      <c r="AG95" s="1032" t="s">
        <v>35</v>
      </c>
      <c r="AH95" s="959" t="s">
        <v>35</v>
      </c>
      <c r="AI95" s="1004" t="s">
        <v>35</v>
      </c>
      <c r="AJ95" s="1154" t="s">
        <v>35</v>
      </c>
      <c r="AK95" s="1000" t="s">
        <v>35</v>
      </c>
    </row>
    <row r="96" spans="1:37" ht="13.5" customHeight="1" x14ac:dyDescent="0.15">
      <c r="A96" s="1785"/>
      <c r="B96" s="788">
        <v>44369</v>
      </c>
      <c r="C96" s="1602" t="str">
        <f t="shared" si="12"/>
        <v>(火)</v>
      </c>
      <c r="D96" s="603" t="s">
        <v>522</v>
      </c>
      <c r="E96" s="603" t="s">
        <v>570</v>
      </c>
      <c r="F96" s="953">
        <v>1</v>
      </c>
      <c r="G96" s="1486">
        <v>0</v>
      </c>
      <c r="H96" s="954">
        <v>22</v>
      </c>
      <c r="I96" s="1032">
        <v>23</v>
      </c>
      <c r="J96" s="955">
        <v>0.29166666666666669</v>
      </c>
      <c r="K96" s="953">
        <v>6.2</v>
      </c>
      <c r="L96" s="956">
        <v>10.7</v>
      </c>
      <c r="M96" s="954">
        <v>6.99</v>
      </c>
      <c r="N96" s="1001">
        <v>0.1</v>
      </c>
      <c r="O96" s="954">
        <v>33.1</v>
      </c>
      <c r="P96" s="957">
        <v>68</v>
      </c>
      <c r="Q96" s="1004">
        <v>32.299999999999997</v>
      </c>
      <c r="R96" s="954">
        <v>10</v>
      </c>
      <c r="S96" s="957">
        <v>112</v>
      </c>
      <c r="T96" s="957">
        <v>74</v>
      </c>
      <c r="U96" s="957">
        <v>38</v>
      </c>
      <c r="V96" s="1167">
        <v>0</v>
      </c>
      <c r="W96" s="1184" t="s">
        <v>35</v>
      </c>
      <c r="X96" s="1014">
        <v>220</v>
      </c>
      <c r="Y96" s="956" t="s">
        <v>35</v>
      </c>
      <c r="Z96" s="956" t="s">
        <v>35</v>
      </c>
      <c r="AA96" s="953" t="s">
        <v>35</v>
      </c>
      <c r="AB96" s="953" t="s">
        <v>35</v>
      </c>
      <c r="AC96" s="954" t="s">
        <v>35</v>
      </c>
      <c r="AD96" s="958" t="s">
        <v>35</v>
      </c>
      <c r="AE96" s="954" t="s">
        <v>35</v>
      </c>
      <c r="AF96" s="1032" t="s">
        <v>35</v>
      </c>
      <c r="AG96" s="1032" t="s">
        <v>35</v>
      </c>
      <c r="AH96" s="959" t="s">
        <v>35</v>
      </c>
      <c r="AI96" s="1004" t="s">
        <v>35</v>
      </c>
      <c r="AJ96" s="1154" t="s">
        <v>35</v>
      </c>
      <c r="AK96" s="1000" t="s">
        <v>35</v>
      </c>
    </row>
    <row r="97" spans="1:37" ht="13.5" customHeight="1" x14ac:dyDescent="0.15">
      <c r="A97" s="1785"/>
      <c r="B97" s="788">
        <v>44370</v>
      </c>
      <c r="C97" s="1602" t="str">
        <f t="shared" si="12"/>
        <v>(水)</v>
      </c>
      <c r="D97" s="603" t="s">
        <v>594</v>
      </c>
      <c r="E97" s="603" t="s">
        <v>593</v>
      </c>
      <c r="F97" s="953">
        <v>2</v>
      </c>
      <c r="G97" s="1486">
        <v>1.4</v>
      </c>
      <c r="H97" s="954">
        <v>22</v>
      </c>
      <c r="I97" s="1032">
        <v>22</v>
      </c>
      <c r="J97" s="955">
        <v>0.2986111111111111</v>
      </c>
      <c r="K97" s="953">
        <v>7.5</v>
      </c>
      <c r="L97" s="956">
        <v>10.6</v>
      </c>
      <c r="M97" s="954">
        <v>7.1</v>
      </c>
      <c r="N97" s="1001">
        <v>0.05</v>
      </c>
      <c r="O97" s="954">
        <v>31.4</v>
      </c>
      <c r="P97" s="957">
        <v>64</v>
      </c>
      <c r="Q97" s="1004">
        <v>28.4</v>
      </c>
      <c r="R97" s="954">
        <v>10</v>
      </c>
      <c r="S97" s="957">
        <v>115</v>
      </c>
      <c r="T97" s="957">
        <v>73</v>
      </c>
      <c r="U97" s="957">
        <v>42</v>
      </c>
      <c r="V97" s="1167">
        <v>0</v>
      </c>
      <c r="W97" s="1184" t="s">
        <v>35</v>
      </c>
      <c r="X97" s="1014">
        <v>200</v>
      </c>
      <c r="Y97" s="956" t="s">
        <v>35</v>
      </c>
      <c r="Z97" s="956" t="s">
        <v>35</v>
      </c>
      <c r="AA97" s="953" t="s">
        <v>35</v>
      </c>
      <c r="AB97" s="953" t="s">
        <v>35</v>
      </c>
      <c r="AC97" s="954" t="s">
        <v>35</v>
      </c>
      <c r="AD97" s="958" t="s">
        <v>35</v>
      </c>
      <c r="AE97" s="954" t="s">
        <v>35</v>
      </c>
      <c r="AF97" s="1032" t="s">
        <v>35</v>
      </c>
      <c r="AG97" s="1032" t="s">
        <v>35</v>
      </c>
      <c r="AH97" s="959" t="s">
        <v>35</v>
      </c>
      <c r="AI97" s="1004" t="s">
        <v>35</v>
      </c>
      <c r="AJ97" s="1154" t="s">
        <v>35</v>
      </c>
      <c r="AK97" s="1000" t="s">
        <v>35</v>
      </c>
    </row>
    <row r="98" spans="1:37" ht="13.5" customHeight="1" x14ac:dyDescent="0.15">
      <c r="A98" s="1785"/>
      <c r="B98" s="788">
        <v>44371</v>
      </c>
      <c r="C98" s="1602" t="str">
        <f t="shared" si="12"/>
        <v>(木)</v>
      </c>
      <c r="D98" s="603" t="s">
        <v>596</v>
      </c>
      <c r="E98" s="603" t="s">
        <v>574</v>
      </c>
      <c r="F98" s="953">
        <v>2</v>
      </c>
      <c r="G98" s="1486">
        <v>0</v>
      </c>
      <c r="H98" s="954">
        <v>23</v>
      </c>
      <c r="I98" s="1032">
        <v>23</v>
      </c>
      <c r="J98" s="955">
        <v>0.29166666666666669</v>
      </c>
      <c r="K98" s="953">
        <v>3.9</v>
      </c>
      <c r="L98" s="956">
        <v>8.5</v>
      </c>
      <c r="M98" s="954">
        <v>6.86</v>
      </c>
      <c r="N98" s="1001">
        <v>0.1</v>
      </c>
      <c r="O98" s="954">
        <v>31.3</v>
      </c>
      <c r="P98" s="957">
        <v>59</v>
      </c>
      <c r="Q98" s="1004">
        <v>27.7</v>
      </c>
      <c r="R98" s="954">
        <v>10</v>
      </c>
      <c r="S98" s="957">
        <v>105</v>
      </c>
      <c r="T98" s="957">
        <v>70</v>
      </c>
      <c r="U98" s="957">
        <v>35</v>
      </c>
      <c r="V98" s="1167">
        <v>0</v>
      </c>
      <c r="W98" s="1184" t="s">
        <v>35</v>
      </c>
      <c r="X98" s="1014">
        <v>210</v>
      </c>
      <c r="Y98" s="956" t="s">
        <v>35</v>
      </c>
      <c r="Z98" s="956" t="s">
        <v>35</v>
      </c>
      <c r="AA98" s="953" t="s">
        <v>35</v>
      </c>
      <c r="AB98" s="953" t="s">
        <v>35</v>
      </c>
      <c r="AC98" s="954" t="s">
        <v>35</v>
      </c>
      <c r="AD98" s="958" t="s">
        <v>35</v>
      </c>
      <c r="AE98" s="954" t="s">
        <v>35</v>
      </c>
      <c r="AF98" s="1032" t="s">
        <v>35</v>
      </c>
      <c r="AG98" s="1032" t="s">
        <v>35</v>
      </c>
      <c r="AH98" s="959" t="s">
        <v>35</v>
      </c>
      <c r="AI98" s="1004" t="s">
        <v>35</v>
      </c>
      <c r="AJ98" s="1154" t="s">
        <v>35</v>
      </c>
      <c r="AK98" s="1000" t="s">
        <v>35</v>
      </c>
    </row>
    <row r="99" spans="1:37" ht="13.5" customHeight="1" x14ac:dyDescent="0.15">
      <c r="A99" s="1785"/>
      <c r="B99" s="788">
        <v>44372</v>
      </c>
      <c r="C99" s="1602" t="str">
        <f t="shared" si="12"/>
        <v>(金)</v>
      </c>
      <c r="D99" s="603" t="s">
        <v>522</v>
      </c>
      <c r="E99" s="603" t="s">
        <v>603</v>
      </c>
      <c r="F99" s="953">
        <v>1</v>
      </c>
      <c r="G99" s="1486">
        <v>0</v>
      </c>
      <c r="H99" s="954">
        <v>23</v>
      </c>
      <c r="I99" s="1032">
        <v>23</v>
      </c>
      <c r="J99" s="955">
        <v>0.28472222222222221</v>
      </c>
      <c r="K99" s="953">
        <v>4.9000000000000004</v>
      </c>
      <c r="L99" s="956">
        <v>12.1</v>
      </c>
      <c r="M99" s="954">
        <v>7.02</v>
      </c>
      <c r="N99" s="1001">
        <v>0.05</v>
      </c>
      <c r="O99" s="954">
        <v>29.4</v>
      </c>
      <c r="P99" s="957">
        <v>55</v>
      </c>
      <c r="Q99" s="1004">
        <v>28</v>
      </c>
      <c r="R99" s="954">
        <v>10</v>
      </c>
      <c r="S99" s="957">
        <v>107</v>
      </c>
      <c r="T99" s="957">
        <v>69</v>
      </c>
      <c r="U99" s="957">
        <v>38</v>
      </c>
      <c r="V99" s="1167">
        <v>0</v>
      </c>
      <c r="W99" s="1184" t="s">
        <v>35</v>
      </c>
      <c r="X99" s="1014">
        <v>210</v>
      </c>
      <c r="Y99" s="956" t="s">
        <v>35</v>
      </c>
      <c r="Z99" s="956" t="s">
        <v>35</v>
      </c>
      <c r="AA99" s="953" t="s">
        <v>35</v>
      </c>
      <c r="AB99" s="953" t="s">
        <v>35</v>
      </c>
      <c r="AC99" s="954" t="s">
        <v>35</v>
      </c>
      <c r="AD99" s="958" t="s">
        <v>35</v>
      </c>
      <c r="AE99" s="954" t="s">
        <v>35</v>
      </c>
      <c r="AF99" s="1032" t="s">
        <v>35</v>
      </c>
      <c r="AG99" s="1032" t="s">
        <v>35</v>
      </c>
      <c r="AH99" s="959" t="s">
        <v>35</v>
      </c>
      <c r="AI99" s="1004" t="s">
        <v>35</v>
      </c>
      <c r="AJ99" s="1154" t="s">
        <v>35</v>
      </c>
      <c r="AK99" s="1000" t="s">
        <v>35</v>
      </c>
    </row>
    <row r="100" spans="1:37" ht="13.5" customHeight="1" x14ac:dyDescent="0.15">
      <c r="A100" s="1785"/>
      <c r="B100" s="788">
        <v>44373</v>
      </c>
      <c r="C100" s="1602" t="str">
        <f t="shared" si="12"/>
        <v>(土)</v>
      </c>
      <c r="D100" s="603" t="s">
        <v>566</v>
      </c>
      <c r="E100" s="603" t="s">
        <v>574</v>
      </c>
      <c r="F100" s="953">
        <v>2</v>
      </c>
      <c r="G100" s="1486">
        <v>0</v>
      </c>
      <c r="H100" s="954">
        <v>24</v>
      </c>
      <c r="I100" s="1032">
        <v>24</v>
      </c>
      <c r="J100" s="955">
        <v>0.28472222222222221</v>
      </c>
      <c r="K100" s="953">
        <v>5.9</v>
      </c>
      <c r="L100" s="956">
        <v>11.3</v>
      </c>
      <c r="M100" s="954">
        <v>7.06</v>
      </c>
      <c r="N100" s="1001">
        <v>0.05</v>
      </c>
      <c r="O100" s="954">
        <v>31.6</v>
      </c>
      <c r="P100" s="957">
        <v>66</v>
      </c>
      <c r="Q100" s="1004">
        <v>28.4</v>
      </c>
      <c r="R100" s="954">
        <v>10</v>
      </c>
      <c r="S100" s="957">
        <v>106</v>
      </c>
      <c r="T100" s="957">
        <v>70</v>
      </c>
      <c r="U100" s="957">
        <v>36</v>
      </c>
      <c r="V100" s="1167">
        <v>0</v>
      </c>
      <c r="W100" s="1184" t="s">
        <v>35</v>
      </c>
      <c r="X100" s="1014">
        <v>200</v>
      </c>
      <c r="Y100" s="956" t="s">
        <v>35</v>
      </c>
      <c r="Z100" s="956" t="s">
        <v>35</v>
      </c>
      <c r="AA100" s="953" t="s">
        <v>35</v>
      </c>
      <c r="AB100" s="953" t="s">
        <v>35</v>
      </c>
      <c r="AC100" s="954" t="s">
        <v>35</v>
      </c>
      <c r="AD100" s="958" t="s">
        <v>35</v>
      </c>
      <c r="AE100" s="954" t="s">
        <v>35</v>
      </c>
      <c r="AF100" s="1032" t="s">
        <v>35</v>
      </c>
      <c r="AG100" s="1032" t="s">
        <v>35</v>
      </c>
      <c r="AH100" s="959" t="s">
        <v>35</v>
      </c>
      <c r="AI100" s="1004" t="s">
        <v>35</v>
      </c>
      <c r="AJ100" s="1154" t="s">
        <v>35</v>
      </c>
      <c r="AK100" s="1000" t="s">
        <v>35</v>
      </c>
    </row>
    <row r="101" spans="1:37" ht="13.5" customHeight="1" x14ac:dyDescent="0.15">
      <c r="A101" s="1785"/>
      <c r="B101" s="788">
        <v>44374</v>
      </c>
      <c r="C101" s="1602" t="str">
        <f t="shared" si="12"/>
        <v>(日)</v>
      </c>
      <c r="D101" s="603" t="s">
        <v>577</v>
      </c>
      <c r="E101" s="603" t="s">
        <v>567</v>
      </c>
      <c r="F101" s="953">
        <v>1</v>
      </c>
      <c r="G101" s="1486">
        <v>0.1</v>
      </c>
      <c r="H101" s="954">
        <v>24</v>
      </c>
      <c r="I101" s="1032">
        <v>24.5</v>
      </c>
      <c r="J101" s="955">
        <v>0.28472222222222221</v>
      </c>
      <c r="K101" s="953">
        <v>6.2</v>
      </c>
      <c r="L101" s="956">
        <v>10.1</v>
      </c>
      <c r="M101" s="954">
        <v>7</v>
      </c>
      <c r="N101" s="1001" t="s">
        <v>550</v>
      </c>
      <c r="O101" s="954">
        <v>30.2</v>
      </c>
      <c r="P101" s="957">
        <v>52</v>
      </c>
      <c r="Q101" s="1004">
        <v>27</v>
      </c>
      <c r="R101" s="954">
        <v>10</v>
      </c>
      <c r="S101" s="957">
        <v>94</v>
      </c>
      <c r="T101" s="957">
        <v>58</v>
      </c>
      <c r="U101" s="957">
        <v>36</v>
      </c>
      <c r="V101" s="1167">
        <v>0</v>
      </c>
      <c r="W101" s="1184" t="s">
        <v>35</v>
      </c>
      <c r="X101" s="1014">
        <v>220</v>
      </c>
      <c r="Y101" s="956" t="s">
        <v>35</v>
      </c>
      <c r="Z101" s="956" t="s">
        <v>35</v>
      </c>
      <c r="AA101" s="953" t="s">
        <v>35</v>
      </c>
      <c r="AB101" s="953" t="s">
        <v>35</v>
      </c>
      <c r="AC101" s="954" t="s">
        <v>35</v>
      </c>
      <c r="AD101" s="958" t="s">
        <v>35</v>
      </c>
      <c r="AE101" s="954" t="s">
        <v>35</v>
      </c>
      <c r="AF101" s="1032" t="s">
        <v>35</v>
      </c>
      <c r="AG101" s="1032" t="s">
        <v>35</v>
      </c>
      <c r="AH101" s="959" t="s">
        <v>35</v>
      </c>
      <c r="AI101" s="1004" t="s">
        <v>35</v>
      </c>
      <c r="AJ101" s="1154" t="s">
        <v>35</v>
      </c>
      <c r="AK101" s="1000" t="s">
        <v>35</v>
      </c>
    </row>
    <row r="102" spans="1:37" ht="13.5" customHeight="1" x14ac:dyDescent="0.15">
      <c r="A102" s="1785"/>
      <c r="B102" s="788">
        <v>44375</v>
      </c>
      <c r="C102" s="1602" t="str">
        <f t="shared" si="12"/>
        <v>(月)</v>
      </c>
      <c r="D102" s="603" t="s">
        <v>576</v>
      </c>
      <c r="E102" s="603" t="s">
        <v>584</v>
      </c>
      <c r="F102" s="953">
        <v>1</v>
      </c>
      <c r="G102" s="1486">
        <v>0.5</v>
      </c>
      <c r="H102" s="954">
        <v>25</v>
      </c>
      <c r="I102" s="1032">
        <v>24</v>
      </c>
      <c r="J102" s="955">
        <v>0.29166666666666669</v>
      </c>
      <c r="K102" s="953">
        <v>9</v>
      </c>
      <c r="L102" s="956">
        <v>11.7</v>
      </c>
      <c r="M102" s="954">
        <v>6.94</v>
      </c>
      <c r="N102" s="1001">
        <v>0.05</v>
      </c>
      <c r="O102" s="954">
        <v>29.8</v>
      </c>
      <c r="P102" s="957">
        <v>61</v>
      </c>
      <c r="Q102" s="1004">
        <v>27</v>
      </c>
      <c r="R102" s="954">
        <v>10</v>
      </c>
      <c r="S102" s="957">
        <v>100</v>
      </c>
      <c r="T102" s="957">
        <v>64</v>
      </c>
      <c r="U102" s="957">
        <v>36</v>
      </c>
      <c r="V102" s="1167">
        <v>0</v>
      </c>
      <c r="W102" s="1184" t="s">
        <v>35</v>
      </c>
      <c r="X102" s="1014">
        <v>210</v>
      </c>
      <c r="Y102" s="956" t="s">
        <v>35</v>
      </c>
      <c r="Z102" s="956" t="s">
        <v>35</v>
      </c>
      <c r="AA102" s="953" t="s">
        <v>35</v>
      </c>
      <c r="AB102" s="953" t="s">
        <v>35</v>
      </c>
      <c r="AC102" s="954" t="s">
        <v>35</v>
      </c>
      <c r="AD102" s="958" t="s">
        <v>35</v>
      </c>
      <c r="AE102" s="954" t="s">
        <v>35</v>
      </c>
      <c r="AF102" s="1032" t="s">
        <v>35</v>
      </c>
      <c r="AG102" s="1032" t="s">
        <v>35</v>
      </c>
      <c r="AH102" s="959" t="s">
        <v>35</v>
      </c>
      <c r="AI102" s="1004" t="s">
        <v>35</v>
      </c>
      <c r="AJ102" s="1154" t="s">
        <v>35</v>
      </c>
      <c r="AK102" s="1000" t="s">
        <v>35</v>
      </c>
    </row>
    <row r="103" spans="1:37" ht="13.5" customHeight="1" x14ac:dyDescent="0.15">
      <c r="A103" s="1785"/>
      <c r="B103" s="788">
        <v>44376</v>
      </c>
      <c r="C103" s="1602" t="str">
        <f t="shared" si="12"/>
        <v>(火)</v>
      </c>
      <c r="D103" s="603" t="s">
        <v>579</v>
      </c>
      <c r="E103" s="603" t="s">
        <v>574</v>
      </c>
      <c r="F103" s="953">
        <v>4</v>
      </c>
      <c r="G103" s="1486">
        <v>30.7</v>
      </c>
      <c r="H103" s="954">
        <v>20</v>
      </c>
      <c r="I103" s="1032">
        <v>22.5</v>
      </c>
      <c r="J103" s="955">
        <v>0.27083333333333331</v>
      </c>
      <c r="K103" s="953">
        <v>6.8</v>
      </c>
      <c r="L103" s="956">
        <v>9.6999999999999993</v>
      </c>
      <c r="M103" s="954">
        <v>7.01</v>
      </c>
      <c r="N103" s="1001">
        <v>0.15</v>
      </c>
      <c r="O103" s="954">
        <v>29.2</v>
      </c>
      <c r="P103" s="957">
        <v>56</v>
      </c>
      <c r="Q103" s="1004">
        <v>28.8</v>
      </c>
      <c r="R103" s="954">
        <v>10</v>
      </c>
      <c r="S103" s="957">
        <v>105</v>
      </c>
      <c r="T103" s="957">
        <v>67</v>
      </c>
      <c r="U103" s="957">
        <v>38</v>
      </c>
      <c r="V103" s="1167">
        <v>0</v>
      </c>
      <c r="W103" s="1184" t="s">
        <v>35</v>
      </c>
      <c r="X103" s="1014">
        <v>210</v>
      </c>
      <c r="Y103" s="956" t="s">
        <v>35</v>
      </c>
      <c r="Z103" s="956" t="s">
        <v>35</v>
      </c>
      <c r="AA103" s="953" t="s">
        <v>35</v>
      </c>
      <c r="AB103" s="953" t="s">
        <v>35</v>
      </c>
      <c r="AC103" s="954" t="s">
        <v>35</v>
      </c>
      <c r="AD103" s="958" t="s">
        <v>35</v>
      </c>
      <c r="AE103" s="954" t="s">
        <v>35</v>
      </c>
      <c r="AF103" s="1032" t="s">
        <v>35</v>
      </c>
      <c r="AG103" s="1032" t="s">
        <v>35</v>
      </c>
      <c r="AH103" s="959" t="s">
        <v>35</v>
      </c>
      <c r="AI103" s="1004" t="s">
        <v>35</v>
      </c>
      <c r="AJ103" s="1154" t="s">
        <v>35</v>
      </c>
      <c r="AK103" s="1000" t="s">
        <v>35</v>
      </c>
    </row>
    <row r="104" spans="1:37" ht="13.5" customHeight="1" x14ac:dyDescent="0.15">
      <c r="A104" s="1785"/>
      <c r="B104" s="788">
        <v>44377</v>
      </c>
      <c r="C104" s="1602" t="str">
        <f t="shared" si="12"/>
        <v>(水)</v>
      </c>
      <c r="D104" s="604" t="s">
        <v>577</v>
      </c>
      <c r="E104" s="604" t="s">
        <v>593</v>
      </c>
      <c r="F104" s="960">
        <v>2</v>
      </c>
      <c r="G104" s="1487">
        <v>0.1</v>
      </c>
      <c r="H104" s="961">
        <v>20</v>
      </c>
      <c r="I104" s="1158">
        <v>23</v>
      </c>
      <c r="J104" s="962">
        <v>0.28472222222222221</v>
      </c>
      <c r="K104" s="960">
        <v>7</v>
      </c>
      <c r="L104" s="963">
        <v>10</v>
      </c>
      <c r="M104" s="961">
        <v>6.92</v>
      </c>
      <c r="N104" s="1007" t="s">
        <v>550</v>
      </c>
      <c r="O104" s="961">
        <v>26.7</v>
      </c>
      <c r="P104" s="964">
        <v>58</v>
      </c>
      <c r="Q104" s="1160">
        <v>28</v>
      </c>
      <c r="R104" s="961">
        <v>10</v>
      </c>
      <c r="S104" s="964">
        <v>98</v>
      </c>
      <c r="T104" s="964">
        <v>64</v>
      </c>
      <c r="U104" s="964">
        <v>34</v>
      </c>
      <c r="V104" s="1168">
        <v>0</v>
      </c>
      <c r="W104" s="1185" t="s">
        <v>35</v>
      </c>
      <c r="X104" s="1139">
        <v>200</v>
      </c>
      <c r="Y104" s="963" t="s">
        <v>35</v>
      </c>
      <c r="Z104" s="963" t="s">
        <v>35</v>
      </c>
      <c r="AA104" s="960" t="s">
        <v>35</v>
      </c>
      <c r="AB104" s="960" t="s">
        <v>35</v>
      </c>
      <c r="AC104" s="961" t="s">
        <v>35</v>
      </c>
      <c r="AD104" s="965" t="s">
        <v>35</v>
      </c>
      <c r="AE104" s="961" t="s">
        <v>35</v>
      </c>
      <c r="AF104" s="1158" t="s">
        <v>35</v>
      </c>
      <c r="AG104" s="1158" t="s">
        <v>35</v>
      </c>
      <c r="AH104" s="966" t="s">
        <v>35</v>
      </c>
      <c r="AI104" s="1160" t="s">
        <v>35</v>
      </c>
      <c r="AJ104" s="1155" t="s">
        <v>35</v>
      </c>
      <c r="AK104" s="1009" t="s">
        <v>35</v>
      </c>
    </row>
    <row r="105" spans="1:37" ht="13.5" customHeight="1" x14ac:dyDescent="0.15">
      <c r="A105" s="1785"/>
      <c r="B105" s="1783" t="s">
        <v>388</v>
      </c>
      <c r="C105" s="1783"/>
      <c r="D105" s="862"/>
      <c r="E105" s="863"/>
      <c r="F105" s="864">
        <f>MAX(F75:F104)</f>
        <v>5</v>
      </c>
      <c r="G105" s="1478">
        <f>MAX(G75:G104)</f>
        <v>30.7</v>
      </c>
      <c r="H105" s="864">
        <f>MAX(H75:H104)</f>
        <v>25</v>
      </c>
      <c r="I105" s="865">
        <f>MAX(I75:I104)</f>
        <v>25.5</v>
      </c>
      <c r="J105" s="866"/>
      <c r="K105" s="1003">
        <f t="shared" ref="K105:AJ105" si="13">MAX(K75:K104)</f>
        <v>11.8</v>
      </c>
      <c r="L105" s="1115">
        <f t="shared" si="13"/>
        <v>15</v>
      </c>
      <c r="M105" s="1122">
        <f t="shared" si="13"/>
        <v>7.11</v>
      </c>
      <c r="N105" s="1005">
        <f t="shared" si="13"/>
        <v>0.15</v>
      </c>
      <c r="O105" s="1122">
        <f t="shared" si="13"/>
        <v>34</v>
      </c>
      <c r="P105" s="1134">
        <f t="shared" si="13"/>
        <v>71</v>
      </c>
      <c r="Q105" s="864">
        <f t="shared" si="13"/>
        <v>32.700000000000003</v>
      </c>
      <c r="R105" s="864">
        <f t="shared" si="13"/>
        <v>10</v>
      </c>
      <c r="S105" s="1134">
        <f t="shared" si="13"/>
        <v>115</v>
      </c>
      <c r="T105" s="1134">
        <f t="shared" si="13"/>
        <v>74</v>
      </c>
      <c r="U105" s="1134">
        <f t="shared" si="13"/>
        <v>47</v>
      </c>
      <c r="V105" s="1173">
        <f t="shared" si="13"/>
        <v>0</v>
      </c>
      <c r="W105" s="1190">
        <f t="shared" si="13"/>
        <v>0</v>
      </c>
      <c r="X105" s="1140">
        <f t="shared" si="13"/>
        <v>240</v>
      </c>
      <c r="Y105" s="869">
        <f t="shared" si="13"/>
        <v>228.6</v>
      </c>
      <c r="Z105" s="1115">
        <f t="shared" si="13"/>
        <v>7.4</v>
      </c>
      <c r="AA105" s="864">
        <f t="shared" si="13"/>
        <v>1.72</v>
      </c>
      <c r="AB105" s="1003">
        <f t="shared" si="13"/>
        <v>-1.28</v>
      </c>
      <c r="AC105" s="1164">
        <f t="shared" si="13"/>
        <v>6</v>
      </c>
      <c r="AD105" s="871">
        <f t="shared" si="13"/>
        <v>0.25</v>
      </c>
      <c r="AE105" s="1122">
        <f t="shared" si="13"/>
        <v>54</v>
      </c>
      <c r="AF105" s="865">
        <f t="shared" si="13"/>
        <v>11</v>
      </c>
      <c r="AG105" s="865">
        <f t="shared" si="13"/>
        <v>5.5</v>
      </c>
      <c r="AH105" s="995">
        <f t="shared" si="13"/>
        <v>1.7</v>
      </c>
      <c r="AI105" s="864">
        <f t="shared" si="13"/>
        <v>8.5</v>
      </c>
      <c r="AJ105" s="872">
        <f t="shared" si="13"/>
        <v>0.75</v>
      </c>
      <c r="AK105" s="915">
        <f t="shared" ref="AK105" si="14">MAX(AK74:AK104)</f>
        <v>0</v>
      </c>
    </row>
    <row r="106" spans="1:37" ht="13.5" customHeight="1" x14ac:dyDescent="0.15">
      <c r="A106" s="1785"/>
      <c r="B106" s="1807" t="s">
        <v>389</v>
      </c>
      <c r="C106" s="1783"/>
      <c r="D106" s="862"/>
      <c r="E106" s="863"/>
      <c r="F106" s="864">
        <f>MIN(F75:F104)</f>
        <v>0</v>
      </c>
      <c r="G106" s="1483"/>
      <c r="H106" s="864">
        <f>MIN(H75:H104)</f>
        <v>20</v>
      </c>
      <c r="I106" s="865">
        <f>MIN(I75:I104)</f>
        <v>22</v>
      </c>
      <c r="J106" s="866"/>
      <c r="K106" s="1003">
        <f>MIN(K75:K104)</f>
        <v>3.9</v>
      </c>
      <c r="L106" s="1115">
        <f>MIN(L75:L104)</f>
        <v>8.5</v>
      </c>
      <c r="M106" s="1122">
        <f>MIN(M75:M104)</f>
        <v>6.86</v>
      </c>
      <c r="N106" s="994">
        <f>MIN(N75:N104)</f>
        <v>0.05</v>
      </c>
      <c r="O106" s="1122">
        <f>MIN(O75:O104)</f>
        <v>26.7</v>
      </c>
      <c r="P106" s="1134">
        <f t="shared" ref="P106:U106" si="15">MIN(P75:P104)</f>
        <v>52</v>
      </c>
      <c r="Q106" s="864">
        <f t="shared" si="15"/>
        <v>21.3</v>
      </c>
      <c r="R106" s="864">
        <f t="shared" si="15"/>
        <v>10</v>
      </c>
      <c r="S106" s="1134">
        <f t="shared" si="15"/>
        <v>94</v>
      </c>
      <c r="T106" s="1134">
        <f t="shared" si="15"/>
        <v>58</v>
      </c>
      <c r="U106" s="1134">
        <f t="shared" si="15"/>
        <v>27</v>
      </c>
      <c r="V106" s="1175">
        <f t="shared" ref="V106:AJ106" si="16">MIN(V75:V104)</f>
        <v>0</v>
      </c>
      <c r="W106" s="1190">
        <f t="shared" si="16"/>
        <v>0</v>
      </c>
      <c r="X106" s="1140">
        <f t="shared" si="16"/>
        <v>190</v>
      </c>
      <c r="Y106" s="869">
        <f t="shared" si="16"/>
        <v>228.6</v>
      </c>
      <c r="Z106" s="1115">
        <f t="shared" si="16"/>
        <v>7.4</v>
      </c>
      <c r="AA106" s="864">
        <f t="shared" si="16"/>
        <v>1.72</v>
      </c>
      <c r="AB106" s="1003">
        <f t="shared" si="16"/>
        <v>-1.28</v>
      </c>
      <c r="AC106" s="1164">
        <f t="shared" si="16"/>
        <v>6</v>
      </c>
      <c r="AD106" s="874">
        <f t="shared" si="16"/>
        <v>0.25</v>
      </c>
      <c r="AE106" s="1122">
        <f t="shared" si="16"/>
        <v>54</v>
      </c>
      <c r="AF106" s="865">
        <f t="shared" si="16"/>
        <v>11</v>
      </c>
      <c r="AG106" s="865">
        <f t="shared" si="16"/>
        <v>5.5</v>
      </c>
      <c r="AH106" s="995">
        <f t="shared" si="16"/>
        <v>1.7</v>
      </c>
      <c r="AI106" s="864">
        <f t="shared" si="16"/>
        <v>8.5</v>
      </c>
      <c r="AJ106" s="872">
        <f t="shared" si="16"/>
        <v>0.75</v>
      </c>
      <c r="AK106" s="915">
        <f t="shared" ref="AK106" si="17">MIN(AK74:AK104)</f>
        <v>0</v>
      </c>
    </row>
    <row r="107" spans="1:37" ht="13.5" customHeight="1" x14ac:dyDescent="0.15">
      <c r="A107" s="1785"/>
      <c r="B107" s="1783" t="s">
        <v>390</v>
      </c>
      <c r="C107" s="1783"/>
      <c r="D107" s="862"/>
      <c r="E107" s="863"/>
      <c r="F107" s="866"/>
      <c r="G107" s="1483"/>
      <c r="H107" s="864">
        <f>IF(COUNT(H75:H104)=0,0,AVERAGE(H75:H104))</f>
        <v>22.066666666666666</v>
      </c>
      <c r="I107" s="865">
        <f>IF(COUNT(I75:I104)=0,0,AVERAGE(I75:I104))</f>
        <v>23.283333333333335</v>
      </c>
      <c r="J107" s="866"/>
      <c r="K107" s="1003">
        <f>IF(COUNT(K75:K104)=0,0,AVERAGE(K75:K104))</f>
        <v>7.2600000000000007</v>
      </c>
      <c r="L107" s="1115">
        <f>IF(COUNT(L75:L104)=0,0,AVERAGE(L75:L104))</f>
        <v>11.21</v>
      </c>
      <c r="M107" s="1122">
        <f>IF(COUNT(M75:M104)=0,0,AVERAGE(M75:M104))</f>
        <v>7.0036666666666658</v>
      </c>
      <c r="N107" s="996"/>
      <c r="O107" s="1122">
        <f t="shared" ref="O107:U107" si="18">IF(COUNT(O75:O104)=0,0,AVERAGE(O75:O104))</f>
        <v>30.74666666666667</v>
      </c>
      <c r="P107" s="1134">
        <f t="shared" si="18"/>
        <v>61.43333333333333</v>
      </c>
      <c r="Q107" s="864">
        <f t="shared" si="18"/>
        <v>27.956666666666663</v>
      </c>
      <c r="R107" s="864">
        <f t="shared" si="18"/>
        <v>10</v>
      </c>
      <c r="S107" s="1134">
        <f t="shared" si="18"/>
        <v>106.43333333333334</v>
      </c>
      <c r="T107" s="1134">
        <f t="shared" si="18"/>
        <v>69.13333333333334</v>
      </c>
      <c r="U107" s="1134">
        <f t="shared" si="18"/>
        <v>37.299999999999997</v>
      </c>
      <c r="V107" s="1174"/>
      <c r="W107" s="1191"/>
      <c r="X107" s="1140">
        <f t="shared" ref="X107:AJ107" si="19">IF(COUNT(X75:X104)=0,0,AVERAGE(X75:X104))</f>
        <v>214.33333333333334</v>
      </c>
      <c r="Y107" s="869">
        <f t="shared" si="19"/>
        <v>228.6</v>
      </c>
      <c r="Z107" s="1115">
        <f t="shared" si="19"/>
        <v>7.4</v>
      </c>
      <c r="AA107" s="864">
        <f t="shared" si="19"/>
        <v>1.72</v>
      </c>
      <c r="AB107" s="1003">
        <f t="shared" si="19"/>
        <v>-1.28</v>
      </c>
      <c r="AC107" s="1164">
        <f t="shared" si="19"/>
        <v>6</v>
      </c>
      <c r="AD107" s="874">
        <f t="shared" si="19"/>
        <v>0.25</v>
      </c>
      <c r="AE107" s="1122">
        <f t="shared" si="19"/>
        <v>54</v>
      </c>
      <c r="AF107" s="865">
        <f t="shared" si="19"/>
        <v>11</v>
      </c>
      <c r="AG107" s="865">
        <f t="shared" si="19"/>
        <v>5.5</v>
      </c>
      <c r="AH107" s="995">
        <f t="shared" si="19"/>
        <v>1.7</v>
      </c>
      <c r="AI107" s="864">
        <f t="shared" si="19"/>
        <v>8.5</v>
      </c>
      <c r="AJ107" s="872">
        <f t="shared" si="19"/>
        <v>0.75</v>
      </c>
      <c r="AK107" s="916"/>
    </row>
    <row r="108" spans="1:37" ht="13.5" customHeight="1" x14ac:dyDescent="0.15">
      <c r="A108" s="1785"/>
      <c r="B108" s="1784" t="s">
        <v>391</v>
      </c>
      <c r="C108" s="1784"/>
      <c r="D108" s="876"/>
      <c r="E108" s="876"/>
      <c r="F108" s="877"/>
      <c r="G108" s="1478">
        <f>SUM(G75:G104)</f>
        <v>90.8</v>
      </c>
      <c r="H108" s="878"/>
      <c r="I108" s="866"/>
      <c r="J108" s="878"/>
      <c r="K108" s="1114"/>
      <c r="L108" s="1116"/>
      <c r="M108" s="1123"/>
      <c r="N108" s="996"/>
      <c r="O108" s="1123"/>
      <c r="P108" s="1135"/>
      <c r="Q108" s="878"/>
      <c r="R108" s="878"/>
      <c r="S108" s="1135"/>
      <c r="T108" s="1135"/>
      <c r="U108" s="1135"/>
      <c r="V108" s="1174"/>
      <c r="W108" s="1191"/>
      <c r="X108" s="1141"/>
      <c r="Y108" s="878"/>
      <c r="Z108" s="1116"/>
      <c r="AA108" s="878"/>
      <c r="AB108" s="1114"/>
      <c r="AC108" s="1165"/>
      <c r="AD108" s="880"/>
      <c r="AE108" s="1123"/>
      <c r="AF108" s="866"/>
      <c r="AG108" s="866"/>
      <c r="AH108" s="997"/>
      <c r="AI108" s="878"/>
      <c r="AJ108" s="904"/>
      <c r="AK108" s="916"/>
    </row>
    <row r="109" spans="1:37" ht="13.5" customHeight="1" x14ac:dyDescent="0.15">
      <c r="A109" s="1785" t="s">
        <v>311</v>
      </c>
      <c r="B109" s="192">
        <v>44378</v>
      </c>
      <c r="C109" s="1602" t="str">
        <f>IF(B109="","",IF(WEEKDAY(B109)=1,"(日)",IF(WEEKDAY(B109)=2,"(月)",IF(WEEKDAY(B109)=3,"(火)",IF(WEEKDAY(B109)=4,"(水)",IF(WEEKDAY(B109)=5,"(木)",IF(WEEKDAY(B109)=6,"(金)","(土)")))))))</f>
        <v>(木)</v>
      </c>
      <c r="D109" s="605" t="s">
        <v>579</v>
      </c>
      <c r="E109" s="605" t="s">
        <v>578</v>
      </c>
      <c r="F109" s="946">
        <v>0</v>
      </c>
      <c r="G109" s="1485">
        <v>7</v>
      </c>
      <c r="H109" s="947">
        <v>20</v>
      </c>
      <c r="I109" s="1031">
        <v>22.5</v>
      </c>
      <c r="J109" s="948">
        <v>0.29166666666666669</v>
      </c>
      <c r="K109" s="946">
        <v>4.9000000000000004</v>
      </c>
      <c r="L109" s="949">
        <v>7.6</v>
      </c>
      <c r="M109" s="947">
        <v>6.96</v>
      </c>
      <c r="N109" s="1006">
        <v>0.05</v>
      </c>
      <c r="O109" s="947">
        <v>27.4</v>
      </c>
      <c r="P109" s="950">
        <v>49</v>
      </c>
      <c r="Q109" s="1010">
        <v>24.5</v>
      </c>
      <c r="R109" s="947">
        <v>10</v>
      </c>
      <c r="S109" s="950">
        <v>93</v>
      </c>
      <c r="T109" s="950">
        <v>60</v>
      </c>
      <c r="U109" s="950">
        <v>33</v>
      </c>
      <c r="V109" s="1166">
        <v>0</v>
      </c>
      <c r="W109" s="1183" t="s">
        <v>35</v>
      </c>
      <c r="X109" s="1012">
        <v>200</v>
      </c>
      <c r="Y109" s="949" t="s">
        <v>35</v>
      </c>
      <c r="Z109" s="949" t="s">
        <v>35</v>
      </c>
      <c r="AA109" s="998" t="s">
        <v>35</v>
      </c>
      <c r="AB109" s="946" t="s">
        <v>35</v>
      </c>
      <c r="AC109" s="947" t="s">
        <v>35</v>
      </c>
      <c r="AD109" s="951" t="s">
        <v>35</v>
      </c>
      <c r="AE109" s="947" t="s">
        <v>35</v>
      </c>
      <c r="AF109" s="1031" t="s">
        <v>35</v>
      </c>
      <c r="AG109" s="1031" t="s">
        <v>35</v>
      </c>
      <c r="AH109" s="952" t="s">
        <v>35</v>
      </c>
      <c r="AI109" s="1010" t="s">
        <v>35</v>
      </c>
      <c r="AJ109" s="1153" t="s">
        <v>35</v>
      </c>
      <c r="AK109" s="1008" t="s">
        <v>35</v>
      </c>
    </row>
    <row r="110" spans="1:37" ht="13.5" customHeight="1" x14ac:dyDescent="0.15">
      <c r="A110" s="1785"/>
      <c r="B110" s="192">
        <v>44379</v>
      </c>
      <c r="C110" s="1602" t="str">
        <f t="shared" ref="C110:C139" si="20">IF(B110="","",IF(WEEKDAY(B110)=1,"(日)",IF(WEEKDAY(B110)=2,"(月)",IF(WEEKDAY(B110)=3,"(火)",IF(WEEKDAY(B110)=4,"(水)",IF(WEEKDAY(B110)=5,"(木)",IF(WEEKDAY(B110)=6,"(金)","(土)")))))))</f>
        <v>(金)</v>
      </c>
      <c r="D110" s="603" t="s">
        <v>579</v>
      </c>
      <c r="E110" s="603" t="s">
        <v>593</v>
      </c>
      <c r="F110" s="953">
        <v>2</v>
      </c>
      <c r="G110" s="1486">
        <v>145</v>
      </c>
      <c r="H110" s="954">
        <v>21</v>
      </c>
      <c r="I110" s="1032">
        <v>22.5</v>
      </c>
      <c r="J110" s="955">
        <v>0.28472222222222221</v>
      </c>
      <c r="K110" s="953">
        <v>5</v>
      </c>
      <c r="L110" s="956">
        <v>8.3000000000000007</v>
      </c>
      <c r="M110" s="954">
        <v>6.86</v>
      </c>
      <c r="N110" s="1001">
        <v>0.05</v>
      </c>
      <c r="O110" s="954">
        <v>26.6</v>
      </c>
      <c r="P110" s="957">
        <v>56</v>
      </c>
      <c r="Q110" s="1004">
        <v>22</v>
      </c>
      <c r="R110" s="954">
        <v>10</v>
      </c>
      <c r="S110" s="957">
        <v>100</v>
      </c>
      <c r="T110" s="957">
        <v>64</v>
      </c>
      <c r="U110" s="957">
        <v>36</v>
      </c>
      <c r="V110" s="1167">
        <v>0</v>
      </c>
      <c r="W110" s="1184" t="s">
        <v>35</v>
      </c>
      <c r="X110" s="1014">
        <v>200</v>
      </c>
      <c r="Y110" s="956" t="s">
        <v>35</v>
      </c>
      <c r="Z110" s="956" t="s">
        <v>35</v>
      </c>
      <c r="AA110" s="999" t="s">
        <v>35</v>
      </c>
      <c r="AB110" s="953" t="s">
        <v>35</v>
      </c>
      <c r="AC110" s="954" t="s">
        <v>35</v>
      </c>
      <c r="AD110" s="958" t="s">
        <v>35</v>
      </c>
      <c r="AE110" s="954" t="s">
        <v>35</v>
      </c>
      <c r="AF110" s="1032" t="s">
        <v>35</v>
      </c>
      <c r="AG110" s="1032" t="s">
        <v>35</v>
      </c>
      <c r="AH110" s="959" t="s">
        <v>35</v>
      </c>
      <c r="AI110" s="1004" t="s">
        <v>35</v>
      </c>
      <c r="AJ110" s="1154" t="s">
        <v>35</v>
      </c>
      <c r="AK110" s="1000" t="s">
        <v>35</v>
      </c>
    </row>
    <row r="111" spans="1:37" ht="13.5" customHeight="1" x14ac:dyDescent="0.15">
      <c r="A111" s="1785"/>
      <c r="B111" s="192">
        <v>44380</v>
      </c>
      <c r="C111" s="1602" t="str">
        <f t="shared" si="20"/>
        <v>(土)</v>
      </c>
      <c r="D111" s="603" t="s">
        <v>573</v>
      </c>
      <c r="E111" s="603" t="s">
        <v>593</v>
      </c>
      <c r="F111" s="953">
        <v>2</v>
      </c>
      <c r="G111" s="1486">
        <v>86.5</v>
      </c>
      <c r="H111" s="954">
        <v>21</v>
      </c>
      <c r="I111" s="1032">
        <v>22</v>
      </c>
      <c r="J111" s="955">
        <v>0.3125</v>
      </c>
      <c r="K111" s="953">
        <v>5.0999999999999996</v>
      </c>
      <c r="L111" s="956">
        <v>6.1</v>
      </c>
      <c r="M111" s="954">
        <v>7.03</v>
      </c>
      <c r="N111" s="1001">
        <v>0.1</v>
      </c>
      <c r="O111" s="954">
        <v>21.6</v>
      </c>
      <c r="P111" s="957">
        <v>63</v>
      </c>
      <c r="Q111" s="1004">
        <v>18.5</v>
      </c>
      <c r="R111" s="954">
        <v>9.5</v>
      </c>
      <c r="S111" s="957">
        <v>84</v>
      </c>
      <c r="T111" s="957">
        <v>54</v>
      </c>
      <c r="U111" s="957">
        <v>30</v>
      </c>
      <c r="V111" s="1167">
        <v>0</v>
      </c>
      <c r="W111" s="1184" t="s">
        <v>35</v>
      </c>
      <c r="X111" s="1014">
        <v>180</v>
      </c>
      <c r="Y111" s="956" t="s">
        <v>35</v>
      </c>
      <c r="Z111" s="956" t="s">
        <v>35</v>
      </c>
      <c r="AA111" s="999" t="s">
        <v>35</v>
      </c>
      <c r="AB111" s="953" t="s">
        <v>35</v>
      </c>
      <c r="AC111" s="954" t="s">
        <v>35</v>
      </c>
      <c r="AD111" s="958" t="s">
        <v>35</v>
      </c>
      <c r="AE111" s="954" t="s">
        <v>35</v>
      </c>
      <c r="AF111" s="1032" t="s">
        <v>35</v>
      </c>
      <c r="AG111" s="1032" t="s">
        <v>35</v>
      </c>
      <c r="AH111" s="959" t="s">
        <v>35</v>
      </c>
      <c r="AI111" s="1004" t="s">
        <v>35</v>
      </c>
      <c r="AJ111" s="1154" t="s">
        <v>35</v>
      </c>
      <c r="AK111" s="1000" t="s">
        <v>35</v>
      </c>
    </row>
    <row r="112" spans="1:37" ht="13.5" customHeight="1" x14ac:dyDescent="0.15">
      <c r="A112" s="1785"/>
      <c r="B112" s="192">
        <v>44381</v>
      </c>
      <c r="C112" s="1602" t="str">
        <f t="shared" si="20"/>
        <v>(日)</v>
      </c>
      <c r="D112" s="603" t="s">
        <v>579</v>
      </c>
      <c r="E112" s="603" t="s">
        <v>570</v>
      </c>
      <c r="F112" s="953">
        <v>1</v>
      </c>
      <c r="G112" s="1486">
        <v>19.399999999999999</v>
      </c>
      <c r="H112" s="954">
        <v>19</v>
      </c>
      <c r="I112" s="1032">
        <v>21</v>
      </c>
      <c r="J112" s="955">
        <v>0.3125</v>
      </c>
      <c r="K112" s="953">
        <v>2.5</v>
      </c>
      <c r="L112" s="956">
        <v>4.9000000000000004</v>
      </c>
      <c r="M112" s="954">
        <v>6.85</v>
      </c>
      <c r="N112" s="1001">
        <v>0.05</v>
      </c>
      <c r="O112" s="954">
        <v>18.100000000000001</v>
      </c>
      <c r="P112" s="957">
        <v>45</v>
      </c>
      <c r="Q112" s="1004">
        <v>17</v>
      </c>
      <c r="R112" s="954">
        <v>7.9</v>
      </c>
      <c r="S112" s="957">
        <v>68</v>
      </c>
      <c r="T112" s="957">
        <v>46</v>
      </c>
      <c r="U112" s="957">
        <v>22</v>
      </c>
      <c r="V112" s="1167">
        <v>0</v>
      </c>
      <c r="W112" s="1184" t="s">
        <v>35</v>
      </c>
      <c r="X112" s="1014">
        <v>170</v>
      </c>
      <c r="Y112" s="956" t="s">
        <v>35</v>
      </c>
      <c r="Z112" s="956" t="s">
        <v>35</v>
      </c>
      <c r="AA112" s="999" t="s">
        <v>35</v>
      </c>
      <c r="AB112" s="953" t="s">
        <v>35</v>
      </c>
      <c r="AC112" s="954" t="s">
        <v>35</v>
      </c>
      <c r="AD112" s="958" t="s">
        <v>35</v>
      </c>
      <c r="AE112" s="954" t="s">
        <v>35</v>
      </c>
      <c r="AF112" s="1032" t="s">
        <v>35</v>
      </c>
      <c r="AG112" s="1032" t="s">
        <v>35</v>
      </c>
      <c r="AH112" s="959" t="s">
        <v>35</v>
      </c>
      <c r="AI112" s="1004" t="s">
        <v>35</v>
      </c>
      <c r="AJ112" s="1154" t="s">
        <v>35</v>
      </c>
      <c r="AK112" s="1000" t="s">
        <v>35</v>
      </c>
    </row>
    <row r="113" spans="1:37" ht="13.5" customHeight="1" x14ac:dyDescent="0.15">
      <c r="A113" s="1785"/>
      <c r="B113" s="192">
        <v>44382</v>
      </c>
      <c r="C113" s="1602" t="str">
        <f t="shared" si="20"/>
        <v>(月)</v>
      </c>
      <c r="D113" s="603" t="s">
        <v>573</v>
      </c>
      <c r="E113" s="603" t="s">
        <v>570</v>
      </c>
      <c r="F113" s="953">
        <v>2</v>
      </c>
      <c r="G113" s="1486">
        <v>2</v>
      </c>
      <c r="H113" s="954">
        <v>20</v>
      </c>
      <c r="I113" s="1032">
        <v>21.5</v>
      </c>
      <c r="J113" s="955">
        <v>0.2986111111111111</v>
      </c>
      <c r="K113" s="953">
        <v>2</v>
      </c>
      <c r="L113" s="956">
        <v>4.2</v>
      </c>
      <c r="M113" s="954">
        <v>6.71</v>
      </c>
      <c r="N113" s="1001">
        <v>0.05</v>
      </c>
      <c r="O113" s="954">
        <v>15.8</v>
      </c>
      <c r="P113" s="957">
        <v>37</v>
      </c>
      <c r="Q113" s="1004">
        <v>13.4</v>
      </c>
      <c r="R113" s="954">
        <v>6.3</v>
      </c>
      <c r="S113" s="957">
        <v>70</v>
      </c>
      <c r="T113" s="957">
        <v>40</v>
      </c>
      <c r="U113" s="957">
        <v>30</v>
      </c>
      <c r="V113" s="1167">
        <v>0</v>
      </c>
      <c r="W113" s="1184" t="s">
        <v>35</v>
      </c>
      <c r="X113" s="1014">
        <v>150</v>
      </c>
      <c r="Y113" s="956" t="s">
        <v>35</v>
      </c>
      <c r="Z113" s="956" t="s">
        <v>35</v>
      </c>
      <c r="AA113" s="999" t="s">
        <v>35</v>
      </c>
      <c r="AB113" s="953" t="s">
        <v>35</v>
      </c>
      <c r="AC113" s="954" t="s">
        <v>35</v>
      </c>
      <c r="AD113" s="958" t="s">
        <v>35</v>
      </c>
      <c r="AE113" s="954" t="s">
        <v>35</v>
      </c>
      <c r="AF113" s="1032" t="s">
        <v>35</v>
      </c>
      <c r="AG113" s="1032" t="s">
        <v>35</v>
      </c>
      <c r="AH113" s="959" t="s">
        <v>35</v>
      </c>
      <c r="AI113" s="1004" t="s">
        <v>35</v>
      </c>
      <c r="AJ113" s="1154" t="s">
        <v>35</v>
      </c>
      <c r="AK113" s="1000" t="s">
        <v>35</v>
      </c>
    </row>
    <row r="114" spans="1:37" ht="13.5" customHeight="1" x14ac:dyDescent="0.15">
      <c r="A114" s="1785"/>
      <c r="B114" s="192">
        <v>44383</v>
      </c>
      <c r="C114" s="1602" t="str">
        <f t="shared" si="20"/>
        <v>(火)</v>
      </c>
      <c r="D114" s="603" t="s">
        <v>577</v>
      </c>
      <c r="E114" s="603" t="s">
        <v>581</v>
      </c>
      <c r="F114" s="953">
        <v>2</v>
      </c>
      <c r="G114" s="1486">
        <v>0.2</v>
      </c>
      <c r="H114" s="954">
        <v>22</v>
      </c>
      <c r="I114" s="1032">
        <v>22.5</v>
      </c>
      <c r="J114" s="955">
        <v>0.29166666666666669</v>
      </c>
      <c r="K114" s="953">
        <v>3.1</v>
      </c>
      <c r="L114" s="956">
        <v>5.7</v>
      </c>
      <c r="M114" s="954">
        <v>7.15</v>
      </c>
      <c r="N114" s="1001" t="s">
        <v>550</v>
      </c>
      <c r="O114" s="954">
        <v>16.899999999999999</v>
      </c>
      <c r="P114" s="957">
        <v>39</v>
      </c>
      <c r="Q114" s="1004">
        <v>13.8</v>
      </c>
      <c r="R114" s="954">
        <v>7.1</v>
      </c>
      <c r="S114" s="957">
        <v>62</v>
      </c>
      <c r="T114" s="957">
        <v>45</v>
      </c>
      <c r="U114" s="957">
        <v>17</v>
      </c>
      <c r="V114" s="1167">
        <v>0</v>
      </c>
      <c r="W114" s="1184" t="s">
        <v>35</v>
      </c>
      <c r="X114" s="1014">
        <v>130</v>
      </c>
      <c r="Y114" s="956" t="s">
        <v>35</v>
      </c>
      <c r="Z114" s="956" t="s">
        <v>35</v>
      </c>
      <c r="AA114" s="999" t="s">
        <v>35</v>
      </c>
      <c r="AB114" s="953" t="s">
        <v>35</v>
      </c>
      <c r="AC114" s="954" t="s">
        <v>35</v>
      </c>
      <c r="AD114" s="958" t="s">
        <v>35</v>
      </c>
      <c r="AE114" s="954" t="s">
        <v>35</v>
      </c>
      <c r="AF114" s="1032" t="s">
        <v>35</v>
      </c>
      <c r="AG114" s="1032" t="s">
        <v>35</v>
      </c>
      <c r="AH114" s="959" t="s">
        <v>35</v>
      </c>
      <c r="AI114" s="1004" t="s">
        <v>35</v>
      </c>
      <c r="AJ114" s="1154" t="s">
        <v>35</v>
      </c>
      <c r="AK114" s="1000" t="s">
        <v>35</v>
      </c>
    </row>
    <row r="115" spans="1:37" ht="13.5" customHeight="1" x14ac:dyDescent="0.15">
      <c r="A115" s="1785"/>
      <c r="B115" s="192">
        <v>44384</v>
      </c>
      <c r="C115" s="1602" t="str">
        <f t="shared" si="20"/>
        <v>(水)</v>
      </c>
      <c r="D115" s="603" t="s">
        <v>573</v>
      </c>
      <c r="E115" s="603" t="s">
        <v>584</v>
      </c>
      <c r="F115" s="953">
        <v>1</v>
      </c>
      <c r="G115" s="1486">
        <v>0.1</v>
      </c>
      <c r="H115" s="954">
        <v>24</v>
      </c>
      <c r="I115" s="1032">
        <v>22.5</v>
      </c>
      <c r="J115" s="955">
        <v>0.28472222222222221</v>
      </c>
      <c r="K115" s="953">
        <v>5.4</v>
      </c>
      <c r="L115" s="956">
        <v>8.4</v>
      </c>
      <c r="M115" s="954">
        <v>7.24</v>
      </c>
      <c r="N115" s="1001" t="s">
        <v>550</v>
      </c>
      <c r="O115" s="954">
        <v>19</v>
      </c>
      <c r="P115" s="957">
        <v>55</v>
      </c>
      <c r="Q115" s="1004">
        <v>16</v>
      </c>
      <c r="R115" s="954">
        <v>8.6999999999999993</v>
      </c>
      <c r="S115" s="957">
        <v>73</v>
      </c>
      <c r="T115" s="957">
        <v>50</v>
      </c>
      <c r="U115" s="957">
        <v>23</v>
      </c>
      <c r="V115" s="1167">
        <v>0</v>
      </c>
      <c r="W115" s="1184" t="s">
        <v>35</v>
      </c>
      <c r="X115" s="1014">
        <v>130</v>
      </c>
      <c r="Y115" s="956" t="s">
        <v>35</v>
      </c>
      <c r="Z115" s="956" t="s">
        <v>35</v>
      </c>
      <c r="AA115" s="999" t="s">
        <v>35</v>
      </c>
      <c r="AB115" s="953" t="s">
        <v>35</v>
      </c>
      <c r="AC115" s="954" t="s">
        <v>35</v>
      </c>
      <c r="AD115" s="958" t="s">
        <v>35</v>
      </c>
      <c r="AE115" s="954" t="s">
        <v>35</v>
      </c>
      <c r="AF115" s="1032" t="s">
        <v>35</v>
      </c>
      <c r="AG115" s="1032" t="s">
        <v>35</v>
      </c>
      <c r="AH115" s="959" t="s">
        <v>35</v>
      </c>
      <c r="AI115" s="1004" t="s">
        <v>35</v>
      </c>
      <c r="AJ115" s="1154" t="s">
        <v>35</v>
      </c>
      <c r="AK115" s="1000" t="s">
        <v>35</v>
      </c>
    </row>
    <row r="116" spans="1:37" ht="13.5" customHeight="1" x14ac:dyDescent="0.15">
      <c r="A116" s="1785"/>
      <c r="B116" s="192">
        <v>44385</v>
      </c>
      <c r="C116" s="1602" t="str">
        <f>IF(B116="","",IF(WEEKDAY(B116)=1,"(日)",IF(WEEKDAY(B116)=2,"(月)",IF(WEEKDAY(B116)=3,"(火)",IF(WEEKDAY(B116)=4,"(水)",IF(WEEKDAY(B116)=5,"(木)",IF(WEEKDAY(B116)=6,"(金)","(土)")))))))</f>
        <v>(木)</v>
      </c>
      <c r="D116" s="603" t="s">
        <v>571</v>
      </c>
      <c r="E116" s="603" t="s">
        <v>567</v>
      </c>
      <c r="F116" s="953">
        <v>2</v>
      </c>
      <c r="G116" s="1486">
        <v>2.5</v>
      </c>
      <c r="H116" s="954">
        <v>22</v>
      </c>
      <c r="I116" s="1032">
        <v>23</v>
      </c>
      <c r="J116" s="955">
        <v>0.28472222222222221</v>
      </c>
      <c r="K116" s="953">
        <v>4.8</v>
      </c>
      <c r="L116" s="956">
        <v>6.8</v>
      </c>
      <c r="M116" s="954">
        <v>6.86</v>
      </c>
      <c r="N116" s="1001" t="s">
        <v>550</v>
      </c>
      <c r="O116" s="954">
        <v>18.8</v>
      </c>
      <c r="P116" s="957">
        <v>40</v>
      </c>
      <c r="Q116" s="1004">
        <v>14.2</v>
      </c>
      <c r="R116" s="954">
        <v>9.1999999999999993</v>
      </c>
      <c r="S116" s="957">
        <v>70</v>
      </c>
      <c r="T116" s="957">
        <v>51</v>
      </c>
      <c r="U116" s="957">
        <v>19</v>
      </c>
      <c r="V116" s="1167">
        <v>0</v>
      </c>
      <c r="W116" s="1184" t="s">
        <v>35</v>
      </c>
      <c r="X116" s="1014">
        <v>140</v>
      </c>
      <c r="Y116" s="956" t="s">
        <v>35</v>
      </c>
      <c r="Z116" s="956" t="s">
        <v>35</v>
      </c>
      <c r="AA116" s="999" t="s">
        <v>35</v>
      </c>
      <c r="AB116" s="953" t="s">
        <v>35</v>
      </c>
      <c r="AC116" s="954" t="s">
        <v>35</v>
      </c>
      <c r="AD116" s="958">
        <v>0</v>
      </c>
      <c r="AE116" s="954">
        <v>35</v>
      </c>
      <c r="AF116" s="1032">
        <v>11</v>
      </c>
      <c r="AG116" s="1032">
        <v>3.5</v>
      </c>
      <c r="AH116" s="959">
        <v>1.6</v>
      </c>
      <c r="AI116" s="1004">
        <v>8.5</v>
      </c>
      <c r="AJ116" s="1154">
        <v>1.1000000000000001</v>
      </c>
      <c r="AK116" s="1000">
        <v>0</v>
      </c>
    </row>
    <row r="117" spans="1:37" ht="13.5" customHeight="1" x14ac:dyDescent="0.15">
      <c r="A117" s="1785"/>
      <c r="B117" s="192">
        <v>44386</v>
      </c>
      <c r="C117" s="1602" t="str">
        <f t="shared" si="20"/>
        <v>(金)</v>
      </c>
      <c r="D117" s="603" t="s">
        <v>573</v>
      </c>
      <c r="E117" s="603" t="s">
        <v>567</v>
      </c>
      <c r="F117" s="953">
        <v>1</v>
      </c>
      <c r="G117" s="1486">
        <v>2.2999999999999998</v>
      </c>
      <c r="H117" s="954">
        <v>23</v>
      </c>
      <c r="I117" s="1032">
        <v>23</v>
      </c>
      <c r="J117" s="955">
        <v>0.2986111111111111</v>
      </c>
      <c r="K117" s="953">
        <v>4.4000000000000004</v>
      </c>
      <c r="L117" s="956">
        <v>7.1</v>
      </c>
      <c r="M117" s="954">
        <v>6.9</v>
      </c>
      <c r="N117" s="1001" t="s">
        <v>550</v>
      </c>
      <c r="O117" s="954">
        <v>20.7</v>
      </c>
      <c r="P117" s="957">
        <v>48</v>
      </c>
      <c r="Q117" s="1004">
        <v>14.2</v>
      </c>
      <c r="R117" s="954">
        <v>8.8000000000000007</v>
      </c>
      <c r="S117" s="957">
        <v>80</v>
      </c>
      <c r="T117" s="957">
        <v>52</v>
      </c>
      <c r="U117" s="957">
        <v>28</v>
      </c>
      <c r="V117" s="1167">
        <v>0</v>
      </c>
      <c r="W117" s="1184" t="s">
        <v>35</v>
      </c>
      <c r="X117" s="1014">
        <v>140</v>
      </c>
      <c r="Y117" s="956" t="s">
        <v>35</v>
      </c>
      <c r="Z117" s="956" t="s">
        <v>35</v>
      </c>
      <c r="AA117" s="999" t="s">
        <v>35</v>
      </c>
      <c r="AB117" s="953" t="s">
        <v>35</v>
      </c>
      <c r="AC117" s="954" t="s">
        <v>35</v>
      </c>
      <c r="AD117" s="958" t="s">
        <v>35</v>
      </c>
      <c r="AE117" s="954" t="s">
        <v>35</v>
      </c>
      <c r="AF117" s="1032" t="s">
        <v>35</v>
      </c>
      <c r="AG117" s="1032" t="s">
        <v>35</v>
      </c>
      <c r="AH117" s="959" t="s">
        <v>35</v>
      </c>
      <c r="AI117" s="1004" t="s">
        <v>35</v>
      </c>
      <c r="AJ117" s="1154" t="s">
        <v>35</v>
      </c>
      <c r="AK117" s="1000" t="s">
        <v>35</v>
      </c>
    </row>
    <row r="118" spans="1:37" ht="13.5" customHeight="1" x14ac:dyDescent="0.15">
      <c r="A118" s="1785"/>
      <c r="B118" s="192">
        <v>44387</v>
      </c>
      <c r="C118" s="1602" t="str">
        <f t="shared" si="20"/>
        <v>(土)</v>
      </c>
      <c r="D118" s="603" t="s">
        <v>582</v>
      </c>
      <c r="E118" s="603" t="s">
        <v>581</v>
      </c>
      <c r="F118" s="953">
        <v>1</v>
      </c>
      <c r="G118" s="1486">
        <v>0.6</v>
      </c>
      <c r="H118" s="954">
        <v>25</v>
      </c>
      <c r="I118" s="1032">
        <v>23</v>
      </c>
      <c r="J118" s="955">
        <v>0.29166666666666669</v>
      </c>
      <c r="K118" s="953">
        <v>5.3</v>
      </c>
      <c r="L118" s="956">
        <v>8.4</v>
      </c>
      <c r="M118" s="954">
        <v>6.92</v>
      </c>
      <c r="N118" s="1001" t="s">
        <v>550</v>
      </c>
      <c r="O118" s="954">
        <v>20.100000000000001</v>
      </c>
      <c r="P118" s="957">
        <v>50</v>
      </c>
      <c r="Q118" s="1004">
        <v>15.6</v>
      </c>
      <c r="R118" s="954">
        <v>8.8000000000000007</v>
      </c>
      <c r="S118" s="957">
        <v>90</v>
      </c>
      <c r="T118" s="957">
        <v>60</v>
      </c>
      <c r="U118" s="957">
        <v>30</v>
      </c>
      <c r="V118" s="1167">
        <v>0</v>
      </c>
      <c r="W118" s="1184" t="s">
        <v>35</v>
      </c>
      <c r="X118" s="1014">
        <v>150</v>
      </c>
      <c r="Y118" s="956" t="s">
        <v>35</v>
      </c>
      <c r="Z118" s="956" t="s">
        <v>35</v>
      </c>
      <c r="AA118" s="999" t="s">
        <v>35</v>
      </c>
      <c r="AB118" s="953" t="s">
        <v>35</v>
      </c>
      <c r="AC118" s="954" t="s">
        <v>35</v>
      </c>
      <c r="AD118" s="958" t="s">
        <v>35</v>
      </c>
      <c r="AE118" s="954" t="s">
        <v>35</v>
      </c>
      <c r="AF118" s="1032" t="s">
        <v>35</v>
      </c>
      <c r="AG118" s="1032" t="s">
        <v>35</v>
      </c>
      <c r="AH118" s="959" t="s">
        <v>35</v>
      </c>
      <c r="AI118" s="1004" t="s">
        <v>35</v>
      </c>
      <c r="AJ118" s="1154" t="s">
        <v>35</v>
      </c>
      <c r="AK118" s="1000" t="s">
        <v>35</v>
      </c>
    </row>
    <row r="119" spans="1:37" ht="13.5" customHeight="1" x14ac:dyDescent="0.15">
      <c r="A119" s="1785"/>
      <c r="B119" s="192">
        <v>44388</v>
      </c>
      <c r="C119" s="1602" t="str">
        <f t="shared" si="20"/>
        <v>(日)</v>
      </c>
      <c r="D119" s="603" t="s">
        <v>577</v>
      </c>
      <c r="E119" s="603" t="s">
        <v>570</v>
      </c>
      <c r="F119" s="953">
        <v>1</v>
      </c>
      <c r="G119" s="1486">
        <v>5.8</v>
      </c>
      <c r="H119" s="954">
        <v>25</v>
      </c>
      <c r="I119" s="1032">
        <v>24.5</v>
      </c>
      <c r="J119" s="955">
        <v>0.2986111111111111</v>
      </c>
      <c r="K119" s="953">
        <v>6.2</v>
      </c>
      <c r="L119" s="956">
        <v>9.6</v>
      </c>
      <c r="M119" s="954">
        <v>7.01</v>
      </c>
      <c r="N119" s="1001" t="s">
        <v>550</v>
      </c>
      <c r="O119" s="954">
        <v>23.3</v>
      </c>
      <c r="P119" s="957">
        <v>52</v>
      </c>
      <c r="Q119" s="1004">
        <v>16.3</v>
      </c>
      <c r="R119" s="954">
        <v>10</v>
      </c>
      <c r="S119" s="957">
        <v>88</v>
      </c>
      <c r="T119" s="957">
        <v>58</v>
      </c>
      <c r="U119" s="957">
        <v>30</v>
      </c>
      <c r="V119" s="1167">
        <v>0</v>
      </c>
      <c r="W119" s="1184" t="s">
        <v>35</v>
      </c>
      <c r="X119" s="1014">
        <v>150</v>
      </c>
      <c r="Y119" s="956" t="s">
        <v>35</v>
      </c>
      <c r="Z119" s="956" t="s">
        <v>35</v>
      </c>
      <c r="AA119" s="999" t="s">
        <v>35</v>
      </c>
      <c r="AB119" s="953" t="s">
        <v>35</v>
      </c>
      <c r="AC119" s="954" t="s">
        <v>35</v>
      </c>
      <c r="AD119" s="958" t="s">
        <v>35</v>
      </c>
      <c r="AE119" s="954" t="s">
        <v>35</v>
      </c>
      <c r="AF119" s="1032" t="s">
        <v>35</v>
      </c>
      <c r="AG119" s="1032" t="s">
        <v>35</v>
      </c>
      <c r="AH119" s="959" t="s">
        <v>35</v>
      </c>
      <c r="AI119" s="1004" t="s">
        <v>35</v>
      </c>
      <c r="AJ119" s="1154" t="s">
        <v>35</v>
      </c>
      <c r="AK119" s="1000" t="s">
        <v>35</v>
      </c>
    </row>
    <row r="120" spans="1:37" ht="13.5" customHeight="1" x14ac:dyDescent="0.15">
      <c r="A120" s="1785"/>
      <c r="B120" s="192">
        <v>44389</v>
      </c>
      <c r="C120" s="1602" t="str">
        <f t="shared" si="20"/>
        <v>(月)</v>
      </c>
      <c r="D120" s="603" t="s">
        <v>522</v>
      </c>
      <c r="E120" s="603" t="s">
        <v>570</v>
      </c>
      <c r="F120" s="953">
        <v>1</v>
      </c>
      <c r="G120" s="1486">
        <v>0</v>
      </c>
      <c r="H120" s="954">
        <v>27</v>
      </c>
      <c r="I120" s="1032">
        <v>25</v>
      </c>
      <c r="J120" s="955">
        <v>0.28472222222222221</v>
      </c>
      <c r="K120" s="953">
        <v>6.2</v>
      </c>
      <c r="L120" s="956">
        <v>10.5</v>
      </c>
      <c r="M120" s="954">
        <v>7.07</v>
      </c>
      <c r="N120" s="1001" t="s">
        <v>550</v>
      </c>
      <c r="O120" s="954">
        <v>25.3</v>
      </c>
      <c r="P120" s="957">
        <v>58</v>
      </c>
      <c r="Q120" s="1004">
        <v>20.6</v>
      </c>
      <c r="R120" s="954">
        <v>10</v>
      </c>
      <c r="S120" s="957">
        <v>93</v>
      </c>
      <c r="T120" s="957">
        <v>65</v>
      </c>
      <c r="U120" s="957">
        <v>28</v>
      </c>
      <c r="V120" s="1167">
        <v>0</v>
      </c>
      <c r="W120" s="1184" t="s">
        <v>35</v>
      </c>
      <c r="X120" s="1014">
        <v>170</v>
      </c>
      <c r="Y120" s="956" t="s">
        <v>35</v>
      </c>
      <c r="Z120" s="956" t="s">
        <v>35</v>
      </c>
      <c r="AA120" s="999" t="s">
        <v>35</v>
      </c>
      <c r="AB120" s="953" t="s">
        <v>35</v>
      </c>
      <c r="AC120" s="954" t="s">
        <v>35</v>
      </c>
      <c r="AD120" s="958" t="s">
        <v>35</v>
      </c>
      <c r="AE120" s="954" t="s">
        <v>35</v>
      </c>
      <c r="AF120" s="1032" t="s">
        <v>35</v>
      </c>
      <c r="AG120" s="1032" t="s">
        <v>35</v>
      </c>
      <c r="AH120" s="959" t="s">
        <v>35</v>
      </c>
      <c r="AI120" s="1004" t="s">
        <v>35</v>
      </c>
      <c r="AJ120" s="1154" t="s">
        <v>35</v>
      </c>
      <c r="AK120" s="1000" t="s">
        <v>35</v>
      </c>
    </row>
    <row r="121" spans="1:37" ht="13.5" customHeight="1" x14ac:dyDescent="0.15">
      <c r="A121" s="1785"/>
      <c r="B121" s="192">
        <v>44390</v>
      </c>
      <c r="C121" s="1602" t="str">
        <f t="shared" si="20"/>
        <v>(火)</v>
      </c>
      <c r="D121" s="603" t="s">
        <v>595</v>
      </c>
      <c r="E121" s="603" t="s">
        <v>567</v>
      </c>
      <c r="F121" s="953">
        <v>1</v>
      </c>
      <c r="G121" s="1486">
        <v>0.1</v>
      </c>
      <c r="H121" s="954">
        <v>25</v>
      </c>
      <c r="I121" s="1032">
        <v>25</v>
      </c>
      <c r="J121" s="955">
        <v>0.29166666666666669</v>
      </c>
      <c r="K121" s="953">
        <v>7</v>
      </c>
      <c r="L121" s="956">
        <v>10.9</v>
      </c>
      <c r="M121" s="954">
        <v>7.08</v>
      </c>
      <c r="N121" s="1001">
        <v>0.05</v>
      </c>
      <c r="O121" s="954">
        <v>26.3</v>
      </c>
      <c r="P121" s="957">
        <v>59</v>
      </c>
      <c r="Q121" s="1004">
        <v>18.8</v>
      </c>
      <c r="R121" s="954">
        <v>10</v>
      </c>
      <c r="S121" s="957">
        <v>98</v>
      </c>
      <c r="T121" s="957">
        <v>67</v>
      </c>
      <c r="U121" s="957">
        <v>31</v>
      </c>
      <c r="V121" s="1167">
        <v>0</v>
      </c>
      <c r="W121" s="1184" t="s">
        <v>35</v>
      </c>
      <c r="X121" s="1014">
        <v>180</v>
      </c>
      <c r="Y121" s="956" t="s">
        <v>35</v>
      </c>
      <c r="Z121" s="956" t="s">
        <v>35</v>
      </c>
      <c r="AA121" s="999" t="s">
        <v>35</v>
      </c>
      <c r="AB121" s="953" t="s">
        <v>35</v>
      </c>
      <c r="AC121" s="954" t="s">
        <v>35</v>
      </c>
      <c r="AD121" s="958" t="s">
        <v>35</v>
      </c>
      <c r="AE121" s="954" t="s">
        <v>35</v>
      </c>
      <c r="AF121" s="1032" t="s">
        <v>35</v>
      </c>
      <c r="AG121" s="1032" t="s">
        <v>35</v>
      </c>
      <c r="AH121" s="959" t="s">
        <v>35</v>
      </c>
      <c r="AI121" s="1004" t="s">
        <v>35</v>
      </c>
      <c r="AJ121" s="1154" t="s">
        <v>35</v>
      </c>
      <c r="AK121" s="1000" t="s">
        <v>35</v>
      </c>
    </row>
    <row r="122" spans="1:37" ht="13.5" customHeight="1" x14ac:dyDescent="0.15">
      <c r="A122" s="1785"/>
      <c r="B122" s="192">
        <v>44391</v>
      </c>
      <c r="C122" s="1602" t="str">
        <f t="shared" si="20"/>
        <v>(水)</v>
      </c>
      <c r="D122" s="603" t="s">
        <v>566</v>
      </c>
      <c r="E122" s="603" t="s">
        <v>570</v>
      </c>
      <c r="F122" s="953">
        <v>4</v>
      </c>
      <c r="G122" s="1486">
        <v>0</v>
      </c>
      <c r="H122" s="954">
        <v>25</v>
      </c>
      <c r="I122" s="1032">
        <v>25</v>
      </c>
      <c r="J122" s="955">
        <v>0.29166666666666669</v>
      </c>
      <c r="K122" s="953">
        <v>7.7</v>
      </c>
      <c r="L122" s="956">
        <v>9.6</v>
      </c>
      <c r="M122" s="954">
        <v>7.37</v>
      </c>
      <c r="N122" s="1001">
        <v>0.05</v>
      </c>
      <c r="O122" s="954">
        <v>26.7</v>
      </c>
      <c r="P122" s="957">
        <v>66</v>
      </c>
      <c r="Q122" s="1004">
        <v>19.2</v>
      </c>
      <c r="R122" s="954">
        <v>10</v>
      </c>
      <c r="S122" s="957">
        <v>101</v>
      </c>
      <c r="T122" s="957">
        <v>70</v>
      </c>
      <c r="U122" s="957">
        <v>31</v>
      </c>
      <c r="V122" s="1167">
        <v>0</v>
      </c>
      <c r="W122" s="1184" t="s">
        <v>35</v>
      </c>
      <c r="X122" s="1014">
        <v>190</v>
      </c>
      <c r="Y122" s="956" t="s">
        <v>35</v>
      </c>
      <c r="Z122" s="956" t="s">
        <v>35</v>
      </c>
      <c r="AA122" s="999" t="s">
        <v>35</v>
      </c>
      <c r="AB122" s="953" t="s">
        <v>35</v>
      </c>
      <c r="AC122" s="954" t="s">
        <v>35</v>
      </c>
      <c r="AD122" s="958" t="s">
        <v>35</v>
      </c>
      <c r="AE122" s="954" t="s">
        <v>35</v>
      </c>
      <c r="AF122" s="1032" t="s">
        <v>35</v>
      </c>
      <c r="AG122" s="1032" t="s">
        <v>35</v>
      </c>
      <c r="AH122" s="959" t="s">
        <v>35</v>
      </c>
      <c r="AI122" s="1004" t="s">
        <v>35</v>
      </c>
      <c r="AJ122" s="1154" t="s">
        <v>35</v>
      </c>
      <c r="AK122" s="1000" t="s">
        <v>35</v>
      </c>
    </row>
    <row r="123" spans="1:37" ht="13.5" customHeight="1" x14ac:dyDescent="0.15">
      <c r="A123" s="1785"/>
      <c r="B123" s="192">
        <v>44392</v>
      </c>
      <c r="C123" s="1602" t="str">
        <f t="shared" si="20"/>
        <v>(木)</v>
      </c>
      <c r="D123" s="603" t="s">
        <v>577</v>
      </c>
      <c r="E123" s="603" t="s">
        <v>567</v>
      </c>
      <c r="F123" s="953">
        <v>2</v>
      </c>
      <c r="G123" s="1486">
        <v>24.5</v>
      </c>
      <c r="H123" s="954">
        <v>25</v>
      </c>
      <c r="I123" s="1032">
        <v>25</v>
      </c>
      <c r="J123" s="955">
        <v>0.28472222222222221</v>
      </c>
      <c r="K123" s="953">
        <v>9.8000000000000007</v>
      </c>
      <c r="L123" s="956">
        <v>12.8</v>
      </c>
      <c r="M123" s="954">
        <v>7.1</v>
      </c>
      <c r="N123" s="1001" t="s">
        <v>550</v>
      </c>
      <c r="O123" s="954">
        <v>27.4</v>
      </c>
      <c r="P123" s="957">
        <v>64</v>
      </c>
      <c r="Q123" s="1004">
        <v>22</v>
      </c>
      <c r="R123" s="954">
        <v>10</v>
      </c>
      <c r="S123" s="957">
        <v>107</v>
      </c>
      <c r="T123" s="957">
        <v>74</v>
      </c>
      <c r="U123" s="957">
        <v>33</v>
      </c>
      <c r="V123" s="1167">
        <v>0</v>
      </c>
      <c r="W123" s="1184" t="s">
        <v>35</v>
      </c>
      <c r="X123" s="1014">
        <v>200</v>
      </c>
      <c r="Y123" s="956" t="s">
        <v>35</v>
      </c>
      <c r="Z123" s="956" t="s">
        <v>35</v>
      </c>
      <c r="AA123" s="999" t="s">
        <v>35</v>
      </c>
      <c r="AB123" s="953" t="s">
        <v>35</v>
      </c>
      <c r="AC123" s="954" t="s">
        <v>35</v>
      </c>
      <c r="AD123" s="958" t="s">
        <v>35</v>
      </c>
      <c r="AE123" s="954" t="s">
        <v>35</v>
      </c>
      <c r="AF123" s="1032" t="s">
        <v>35</v>
      </c>
      <c r="AG123" s="1032" t="s">
        <v>35</v>
      </c>
      <c r="AH123" s="959" t="s">
        <v>35</v>
      </c>
      <c r="AI123" s="1004" t="s">
        <v>35</v>
      </c>
      <c r="AJ123" s="1154" t="s">
        <v>35</v>
      </c>
      <c r="AK123" s="1000" t="s">
        <v>35</v>
      </c>
    </row>
    <row r="124" spans="1:37" ht="13.5" customHeight="1" x14ac:dyDescent="0.15">
      <c r="A124" s="1785"/>
      <c r="B124" s="192">
        <v>44393</v>
      </c>
      <c r="C124" s="1602" t="str">
        <f t="shared" si="20"/>
        <v>(金)</v>
      </c>
      <c r="D124" s="603" t="s">
        <v>596</v>
      </c>
      <c r="E124" s="603" t="s">
        <v>570</v>
      </c>
      <c r="F124" s="953">
        <v>0</v>
      </c>
      <c r="G124" s="1486">
        <v>0</v>
      </c>
      <c r="H124" s="954">
        <v>27</v>
      </c>
      <c r="I124" s="1032">
        <v>26.5</v>
      </c>
      <c r="J124" s="955">
        <v>0.28472222222222221</v>
      </c>
      <c r="K124" s="953">
        <v>9.5</v>
      </c>
      <c r="L124" s="956">
        <v>11.4</v>
      </c>
      <c r="M124" s="954">
        <v>7.08</v>
      </c>
      <c r="N124" s="1001">
        <v>0.1</v>
      </c>
      <c r="O124" s="954">
        <v>23.8</v>
      </c>
      <c r="P124" s="957">
        <v>56</v>
      </c>
      <c r="Q124" s="1004">
        <v>20.2</v>
      </c>
      <c r="R124" s="954">
        <v>10</v>
      </c>
      <c r="S124" s="957">
        <v>90</v>
      </c>
      <c r="T124" s="957">
        <v>60</v>
      </c>
      <c r="U124" s="957">
        <v>30</v>
      </c>
      <c r="V124" s="1167">
        <v>0</v>
      </c>
      <c r="W124" s="1184" t="s">
        <v>35</v>
      </c>
      <c r="X124" s="1014">
        <v>200</v>
      </c>
      <c r="Y124" s="956" t="s">
        <v>35</v>
      </c>
      <c r="Z124" s="956" t="s">
        <v>35</v>
      </c>
      <c r="AA124" s="999" t="s">
        <v>35</v>
      </c>
      <c r="AB124" s="953" t="s">
        <v>35</v>
      </c>
      <c r="AC124" s="954" t="s">
        <v>35</v>
      </c>
      <c r="AD124" s="958" t="s">
        <v>35</v>
      </c>
      <c r="AE124" s="954" t="s">
        <v>35</v>
      </c>
      <c r="AF124" s="1032" t="s">
        <v>35</v>
      </c>
      <c r="AG124" s="1032" t="s">
        <v>35</v>
      </c>
      <c r="AH124" s="959" t="s">
        <v>35</v>
      </c>
      <c r="AI124" s="1004" t="s">
        <v>35</v>
      </c>
      <c r="AJ124" s="1154" t="s">
        <v>35</v>
      </c>
      <c r="AK124" s="1000" t="s">
        <v>35</v>
      </c>
    </row>
    <row r="125" spans="1:37" ht="13.5" customHeight="1" x14ac:dyDescent="0.15">
      <c r="A125" s="1785"/>
      <c r="B125" s="192">
        <v>44394</v>
      </c>
      <c r="C125" s="1602" t="str">
        <f t="shared" si="20"/>
        <v>(土)</v>
      </c>
      <c r="D125" s="603" t="s">
        <v>566</v>
      </c>
      <c r="E125" s="603" t="s">
        <v>567</v>
      </c>
      <c r="F125" s="953">
        <v>2</v>
      </c>
      <c r="G125" s="1486">
        <v>0</v>
      </c>
      <c r="H125" s="954">
        <v>28</v>
      </c>
      <c r="I125" s="1032">
        <v>27</v>
      </c>
      <c r="J125" s="955">
        <v>0.29166666666666669</v>
      </c>
      <c r="K125" s="953">
        <v>8.3000000000000007</v>
      </c>
      <c r="L125" s="956">
        <v>10.5</v>
      </c>
      <c r="M125" s="954">
        <v>7.05</v>
      </c>
      <c r="N125" s="1001">
        <v>0.05</v>
      </c>
      <c r="O125" s="954">
        <v>24</v>
      </c>
      <c r="P125" s="957">
        <v>62</v>
      </c>
      <c r="Q125" s="1004">
        <v>19.899999999999999</v>
      </c>
      <c r="R125" s="954">
        <v>10</v>
      </c>
      <c r="S125" s="957">
        <v>96</v>
      </c>
      <c r="T125" s="957">
        <v>66</v>
      </c>
      <c r="U125" s="957">
        <v>30</v>
      </c>
      <c r="V125" s="1167">
        <v>0</v>
      </c>
      <c r="W125" s="1184" t="s">
        <v>35</v>
      </c>
      <c r="X125" s="1014">
        <v>200</v>
      </c>
      <c r="Y125" s="956" t="s">
        <v>35</v>
      </c>
      <c r="Z125" s="956" t="s">
        <v>35</v>
      </c>
      <c r="AA125" s="999" t="s">
        <v>35</v>
      </c>
      <c r="AB125" s="953" t="s">
        <v>35</v>
      </c>
      <c r="AC125" s="954" t="s">
        <v>35</v>
      </c>
      <c r="AD125" s="958" t="s">
        <v>35</v>
      </c>
      <c r="AE125" s="954" t="s">
        <v>35</v>
      </c>
      <c r="AF125" s="1032" t="s">
        <v>35</v>
      </c>
      <c r="AG125" s="1032" t="s">
        <v>35</v>
      </c>
      <c r="AH125" s="959" t="s">
        <v>35</v>
      </c>
      <c r="AI125" s="1004" t="s">
        <v>35</v>
      </c>
      <c r="AJ125" s="1154" t="s">
        <v>35</v>
      </c>
      <c r="AK125" s="1000" t="s">
        <v>35</v>
      </c>
    </row>
    <row r="126" spans="1:37" ht="13.5" customHeight="1" x14ac:dyDescent="0.15">
      <c r="A126" s="1785"/>
      <c r="B126" s="192">
        <v>44395</v>
      </c>
      <c r="C126" s="1602" t="str">
        <f t="shared" si="20"/>
        <v>(日)</v>
      </c>
      <c r="D126" s="603" t="s">
        <v>566</v>
      </c>
      <c r="E126" s="603" t="s">
        <v>578</v>
      </c>
      <c r="F126" s="953">
        <v>4</v>
      </c>
      <c r="G126" s="1486">
        <v>0</v>
      </c>
      <c r="H126" s="954">
        <v>28</v>
      </c>
      <c r="I126" s="1032">
        <v>26.5</v>
      </c>
      <c r="J126" s="955">
        <v>0.28472222222222221</v>
      </c>
      <c r="K126" s="953">
        <v>9.5</v>
      </c>
      <c r="L126" s="956">
        <v>12.4</v>
      </c>
      <c r="M126" s="954">
        <v>7.13</v>
      </c>
      <c r="N126" s="1001" t="s">
        <v>550</v>
      </c>
      <c r="O126" s="954">
        <v>28.4</v>
      </c>
      <c r="P126" s="957">
        <v>66</v>
      </c>
      <c r="Q126" s="1004">
        <v>21.3</v>
      </c>
      <c r="R126" s="954">
        <v>10</v>
      </c>
      <c r="S126" s="957">
        <v>100</v>
      </c>
      <c r="T126" s="957">
        <v>66</v>
      </c>
      <c r="U126" s="957">
        <v>34</v>
      </c>
      <c r="V126" s="1167">
        <v>0</v>
      </c>
      <c r="W126" s="1184" t="s">
        <v>35</v>
      </c>
      <c r="X126" s="1014">
        <v>190</v>
      </c>
      <c r="Y126" s="956" t="s">
        <v>35</v>
      </c>
      <c r="Z126" s="956" t="s">
        <v>35</v>
      </c>
      <c r="AA126" s="999" t="s">
        <v>35</v>
      </c>
      <c r="AB126" s="953" t="s">
        <v>35</v>
      </c>
      <c r="AC126" s="954" t="s">
        <v>35</v>
      </c>
      <c r="AD126" s="958" t="s">
        <v>35</v>
      </c>
      <c r="AE126" s="954" t="s">
        <v>35</v>
      </c>
      <c r="AF126" s="1032" t="s">
        <v>35</v>
      </c>
      <c r="AG126" s="1032" t="s">
        <v>35</v>
      </c>
      <c r="AH126" s="959" t="s">
        <v>35</v>
      </c>
      <c r="AI126" s="1004" t="s">
        <v>35</v>
      </c>
      <c r="AJ126" s="1154" t="s">
        <v>35</v>
      </c>
      <c r="AK126" s="1000" t="s">
        <v>35</v>
      </c>
    </row>
    <row r="127" spans="1:37" ht="13.5" customHeight="1" x14ac:dyDescent="0.15">
      <c r="A127" s="1785"/>
      <c r="B127" s="192">
        <v>44396</v>
      </c>
      <c r="C127" s="1602" t="str">
        <f t="shared" si="20"/>
        <v>(月)</v>
      </c>
      <c r="D127" s="603" t="s">
        <v>566</v>
      </c>
      <c r="E127" s="603" t="s">
        <v>591</v>
      </c>
      <c r="F127" s="953">
        <v>0</v>
      </c>
      <c r="G127" s="1486">
        <v>0</v>
      </c>
      <c r="H127" s="954">
        <v>27</v>
      </c>
      <c r="I127" s="1032">
        <v>27</v>
      </c>
      <c r="J127" s="955">
        <v>0.28472222222222221</v>
      </c>
      <c r="K127" s="953">
        <v>11</v>
      </c>
      <c r="L127" s="956">
        <v>13.5</v>
      </c>
      <c r="M127" s="954">
        <v>7.24</v>
      </c>
      <c r="N127" s="1001">
        <v>0.1</v>
      </c>
      <c r="O127" s="954">
        <v>27.4</v>
      </c>
      <c r="P127" s="957">
        <v>65</v>
      </c>
      <c r="Q127" s="1004">
        <v>20.9</v>
      </c>
      <c r="R127" s="954">
        <v>10</v>
      </c>
      <c r="S127" s="957">
        <v>99</v>
      </c>
      <c r="T127" s="957">
        <v>67</v>
      </c>
      <c r="U127" s="957">
        <v>32</v>
      </c>
      <c r="V127" s="1167">
        <v>0</v>
      </c>
      <c r="W127" s="1184" t="s">
        <v>35</v>
      </c>
      <c r="X127" s="1014">
        <v>190</v>
      </c>
      <c r="Y127" s="956" t="s">
        <v>35</v>
      </c>
      <c r="Z127" s="956" t="s">
        <v>35</v>
      </c>
      <c r="AA127" s="999" t="s">
        <v>35</v>
      </c>
      <c r="AB127" s="953" t="s">
        <v>35</v>
      </c>
      <c r="AC127" s="954" t="s">
        <v>35</v>
      </c>
      <c r="AD127" s="958" t="s">
        <v>35</v>
      </c>
      <c r="AE127" s="954" t="s">
        <v>35</v>
      </c>
      <c r="AF127" s="1032" t="s">
        <v>35</v>
      </c>
      <c r="AG127" s="1032" t="s">
        <v>35</v>
      </c>
      <c r="AH127" s="959" t="s">
        <v>35</v>
      </c>
      <c r="AI127" s="1004" t="s">
        <v>35</v>
      </c>
      <c r="AJ127" s="1154" t="s">
        <v>35</v>
      </c>
      <c r="AK127" s="1000" t="s">
        <v>35</v>
      </c>
    </row>
    <row r="128" spans="1:37" ht="13.5" customHeight="1" x14ac:dyDescent="0.15">
      <c r="A128" s="1785"/>
      <c r="B128" s="192">
        <v>44397</v>
      </c>
      <c r="C128" s="1602" t="str">
        <f t="shared" si="20"/>
        <v>(火)</v>
      </c>
      <c r="D128" s="603" t="s">
        <v>566</v>
      </c>
      <c r="E128" s="603" t="s">
        <v>578</v>
      </c>
      <c r="F128" s="953">
        <v>2</v>
      </c>
      <c r="G128" s="1486">
        <v>0</v>
      </c>
      <c r="H128" s="954">
        <v>30</v>
      </c>
      <c r="I128" s="1032">
        <v>27.5</v>
      </c>
      <c r="J128" s="955">
        <v>0.28472222222222221</v>
      </c>
      <c r="K128" s="953">
        <v>10.4</v>
      </c>
      <c r="L128" s="956">
        <v>12.5</v>
      </c>
      <c r="M128" s="954">
        <v>7.11</v>
      </c>
      <c r="N128" s="1001">
        <v>0.05</v>
      </c>
      <c r="O128" s="954">
        <v>28.9</v>
      </c>
      <c r="P128" s="957">
        <v>68</v>
      </c>
      <c r="Q128" s="1004">
        <v>22</v>
      </c>
      <c r="R128" s="954">
        <v>10</v>
      </c>
      <c r="S128" s="957">
        <v>102</v>
      </c>
      <c r="T128" s="957">
        <v>70</v>
      </c>
      <c r="U128" s="957">
        <v>32</v>
      </c>
      <c r="V128" s="1167">
        <v>0</v>
      </c>
      <c r="W128" s="1184" t="s">
        <v>35</v>
      </c>
      <c r="X128" s="1014">
        <v>200</v>
      </c>
      <c r="Y128" s="956" t="s">
        <v>35</v>
      </c>
      <c r="Z128" s="956" t="s">
        <v>35</v>
      </c>
      <c r="AA128" s="999" t="s">
        <v>35</v>
      </c>
      <c r="AB128" s="953" t="s">
        <v>35</v>
      </c>
      <c r="AC128" s="954" t="s">
        <v>35</v>
      </c>
      <c r="AD128" s="958" t="s">
        <v>35</v>
      </c>
      <c r="AE128" s="954" t="s">
        <v>35</v>
      </c>
      <c r="AF128" s="1032" t="s">
        <v>35</v>
      </c>
      <c r="AG128" s="1032" t="s">
        <v>35</v>
      </c>
      <c r="AH128" s="959" t="s">
        <v>35</v>
      </c>
      <c r="AI128" s="1004" t="s">
        <v>35</v>
      </c>
      <c r="AJ128" s="1154" t="s">
        <v>35</v>
      </c>
      <c r="AK128" s="1000" t="s">
        <v>35</v>
      </c>
    </row>
    <row r="129" spans="1:37" ht="13.5" customHeight="1" x14ac:dyDescent="0.15">
      <c r="A129" s="1785"/>
      <c r="B129" s="192">
        <v>44398</v>
      </c>
      <c r="C129" s="1602" t="str">
        <f t="shared" si="20"/>
        <v>(水)</v>
      </c>
      <c r="D129" s="603" t="s">
        <v>566</v>
      </c>
      <c r="E129" s="603" t="s">
        <v>592</v>
      </c>
      <c r="F129" s="953">
        <v>2</v>
      </c>
      <c r="G129" s="1486">
        <v>0</v>
      </c>
      <c r="H129" s="954">
        <v>29</v>
      </c>
      <c r="I129" s="1032">
        <v>28.5</v>
      </c>
      <c r="J129" s="955">
        <v>0.28472222222222221</v>
      </c>
      <c r="K129" s="953">
        <v>8.5</v>
      </c>
      <c r="L129" s="956">
        <v>11.2</v>
      </c>
      <c r="M129" s="954">
        <v>7.27</v>
      </c>
      <c r="N129" s="1001">
        <v>0.05</v>
      </c>
      <c r="O129" s="954">
        <v>27.9</v>
      </c>
      <c r="P129" s="957">
        <v>64</v>
      </c>
      <c r="Q129" s="1004">
        <v>24.1</v>
      </c>
      <c r="R129" s="954">
        <v>10</v>
      </c>
      <c r="S129" s="957">
        <v>110</v>
      </c>
      <c r="T129" s="957">
        <v>75</v>
      </c>
      <c r="U129" s="957">
        <v>35</v>
      </c>
      <c r="V129" s="1167">
        <v>0</v>
      </c>
      <c r="W129" s="1184" t="s">
        <v>35</v>
      </c>
      <c r="X129" s="1014">
        <v>200</v>
      </c>
      <c r="Y129" s="956" t="s">
        <v>35</v>
      </c>
      <c r="Z129" s="956" t="s">
        <v>35</v>
      </c>
      <c r="AA129" s="999" t="s">
        <v>35</v>
      </c>
      <c r="AB129" s="953" t="s">
        <v>35</v>
      </c>
      <c r="AC129" s="954" t="s">
        <v>35</v>
      </c>
      <c r="AD129" s="958" t="s">
        <v>35</v>
      </c>
      <c r="AE129" s="954" t="s">
        <v>35</v>
      </c>
      <c r="AF129" s="1032" t="s">
        <v>35</v>
      </c>
      <c r="AG129" s="1032" t="s">
        <v>35</v>
      </c>
      <c r="AH129" s="959" t="s">
        <v>35</v>
      </c>
      <c r="AI129" s="1004" t="s">
        <v>35</v>
      </c>
      <c r="AJ129" s="1154" t="s">
        <v>35</v>
      </c>
      <c r="AK129" s="1000" t="s">
        <v>35</v>
      </c>
    </row>
    <row r="130" spans="1:37" ht="13.5" customHeight="1" x14ac:dyDescent="0.15">
      <c r="A130" s="1785"/>
      <c r="B130" s="192">
        <v>44399</v>
      </c>
      <c r="C130" s="1602" t="str">
        <f t="shared" si="20"/>
        <v>(木)</v>
      </c>
      <c r="D130" s="603" t="s">
        <v>566</v>
      </c>
      <c r="E130" s="603" t="s">
        <v>592</v>
      </c>
      <c r="F130" s="953">
        <v>0</v>
      </c>
      <c r="G130" s="1486">
        <v>0</v>
      </c>
      <c r="H130" s="954">
        <v>29</v>
      </c>
      <c r="I130" s="1032">
        <v>28</v>
      </c>
      <c r="J130" s="955">
        <v>0.27777777777777779</v>
      </c>
      <c r="K130" s="953">
        <v>9.6999999999999993</v>
      </c>
      <c r="L130" s="956">
        <v>11.9</v>
      </c>
      <c r="M130" s="954">
        <v>7.19</v>
      </c>
      <c r="N130" s="1001">
        <v>0.05</v>
      </c>
      <c r="O130" s="954">
        <v>29.8</v>
      </c>
      <c r="P130" s="957">
        <v>67</v>
      </c>
      <c r="Q130" s="1004">
        <v>24.5</v>
      </c>
      <c r="R130" s="954">
        <v>10</v>
      </c>
      <c r="S130" s="957">
        <v>107</v>
      </c>
      <c r="T130" s="957">
        <v>73</v>
      </c>
      <c r="U130" s="957">
        <v>34</v>
      </c>
      <c r="V130" s="1167">
        <v>0</v>
      </c>
      <c r="W130" s="1184" t="s">
        <v>35</v>
      </c>
      <c r="X130" s="1014">
        <v>200</v>
      </c>
      <c r="Y130" s="956" t="s">
        <v>35</v>
      </c>
      <c r="Z130" s="956" t="s">
        <v>35</v>
      </c>
      <c r="AA130" s="999" t="s">
        <v>35</v>
      </c>
      <c r="AB130" s="953" t="s">
        <v>35</v>
      </c>
      <c r="AC130" s="954" t="s">
        <v>35</v>
      </c>
      <c r="AD130" s="958" t="s">
        <v>35</v>
      </c>
      <c r="AE130" s="954" t="s">
        <v>35</v>
      </c>
      <c r="AF130" s="1032" t="s">
        <v>35</v>
      </c>
      <c r="AG130" s="1032" t="s">
        <v>35</v>
      </c>
      <c r="AH130" s="959" t="s">
        <v>35</v>
      </c>
      <c r="AI130" s="1004" t="s">
        <v>35</v>
      </c>
      <c r="AJ130" s="1154" t="s">
        <v>35</v>
      </c>
      <c r="AK130" s="1000" t="s">
        <v>35</v>
      </c>
    </row>
    <row r="131" spans="1:37" ht="13.5" customHeight="1" x14ac:dyDescent="0.15">
      <c r="A131" s="1785"/>
      <c r="B131" s="192">
        <v>44400</v>
      </c>
      <c r="C131" s="1602" t="str">
        <f t="shared" si="20"/>
        <v>(金)</v>
      </c>
      <c r="D131" s="603" t="s">
        <v>566</v>
      </c>
      <c r="E131" s="603" t="s">
        <v>591</v>
      </c>
      <c r="F131" s="953">
        <v>2</v>
      </c>
      <c r="G131" s="1486">
        <v>0</v>
      </c>
      <c r="H131" s="954">
        <v>27</v>
      </c>
      <c r="I131" s="1032">
        <v>27.5</v>
      </c>
      <c r="J131" s="955">
        <v>0.28472222222222221</v>
      </c>
      <c r="K131" s="953">
        <v>9.5</v>
      </c>
      <c r="L131" s="956">
        <v>11.6</v>
      </c>
      <c r="M131" s="954">
        <v>7.09</v>
      </c>
      <c r="N131" s="1001">
        <v>0.05</v>
      </c>
      <c r="O131" s="954">
        <v>29.1</v>
      </c>
      <c r="P131" s="957">
        <v>60</v>
      </c>
      <c r="Q131" s="1004">
        <v>23.1</v>
      </c>
      <c r="R131" s="954">
        <v>10</v>
      </c>
      <c r="S131" s="957">
        <v>101</v>
      </c>
      <c r="T131" s="957">
        <v>66</v>
      </c>
      <c r="U131" s="957">
        <v>35</v>
      </c>
      <c r="V131" s="1167">
        <v>0</v>
      </c>
      <c r="W131" s="1184" t="s">
        <v>35</v>
      </c>
      <c r="X131" s="1014">
        <v>220</v>
      </c>
      <c r="Y131" s="956" t="s">
        <v>35</v>
      </c>
      <c r="Z131" s="956" t="s">
        <v>35</v>
      </c>
      <c r="AA131" s="999" t="s">
        <v>35</v>
      </c>
      <c r="AB131" s="953" t="s">
        <v>35</v>
      </c>
      <c r="AC131" s="954" t="s">
        <v>35</v>
      </c>
      <c r="AD131" s="958" t="s">
        <v>35</v>
      </c>
      <c r="AE131" s="954" t="s">
        <v>35</v>
      </c>
      <c r="AF131" s="1032" t="s">
        <v>35</v>
      </c>
      <c r="AG131" s="1032" t="s">
        <v>35</v>
      </c>
      <c r="AH131" s="959" t="s">
        <v>35</v>
      </c>
      <c r="AI131" s="1004" t="s">
        <v>35</v>
      </c>
      <c r="AJ131" s="1154" t="s">
        <v>35</v>
      </c>
      <c r="AK131" s="1000" t="s">
        <v>35</v>
      </c>
    </row>
    <row r="132" spans="1:37" ht="13.5" customHeight="1" x14ac:dyDescent="0.15">
      <c r="A132" s="1785"/>
      <c r="B132" s="192">
        <v>44401</v>
      </c>
      <c r="C132" s="1602" t="str">
        <f t="shared" si="20"/>
        <v>(土)</v>
      </c>
      <c r="D132" s="603" t="s">
        <v>566</v>
      </c>
      <c r="E132" s="603" t="s">
        <v>603</v>
      </c>
      <c r="F132" s="953">
        <v>2</v>
      </c>
      <c r="G132" s="1486">
        <v>0</v>
      </c>
      <c r="H132" s="954">
        <v>27</v>
      </c>
      <c r="I132" s="1032">
        <v>28</v>
      </c>
      <c r="J132" s="955">
        <v>0.28472222222222221</v>
      </c>
      <c r="K132" s="953">
        <v>9.3000000000000007</v>
      </c>
      <c r="L132" s="956">
        <v>12.7</v>
      </c>
      <c r="M132" s="954">
        <v>7.02</v>
      </c>
      <c r="N132" s="1001" t="s">
        <v>550</v>
      </c>
      <c r="O132" s="954">
        <v>28.8</v>
      </c>
      <c r="P132" s="957">
        <v>57</v>
      </c>
      <c r="Q132" s="1004">
        <v>27</v>
      </c>
      <c r="R132" s="954">
        <v>10</v>
      </c>
      <c r="S132" s="957">
        <v>103</v>
      </c>
      <c r="T132" s="957">
        <v>65</v>
      </c>
      <c r="U132" s="957">
        <v>38</v>
      </c>
      <c r="V132" s="1167">
        <v>0</v>
      </c>
      <c r="W132" s="1184" t="s">
        <v>35</v>
      </c>
      <c r="X132" s="1014">
        <v>220</v>
      </c>
      <c r="Y132" s="956" t="s">
        <v>35</v>
      </c>
      <c r="Z132" s="956" t="s">
        <v>35</v>
      </c>
      <c r="AA132" s="999" t="s">
        <v>35</v>
      </c>
      <c r="AB132" s="953" t="s">
        <v>35</v>
      </c>
      <c r="AC132" s="954" t="s">
        <v>35</v>
      </c>
      <c r="AD132" s="958" t="s">
        <v>35</v>
      </c>
      <c r="AE132" s="954" t="s">
        <v>35</v>
      </c>
      <c r="AF132" s="1032" t="s">
        <v>35</v>
      </c>
      <c r="AG132" s="1032" t="s">
        <v>35</v>
      </c>
      <c r="AH132" s="959" t="s">
        <v>35</v>
      </c>
      <c r="AI132" s="1004" t="s">
        <v>35</v>
      </c>
      <c r="AJ132" s="1154" t="s">
        <v>35</v>
      </c>
      <c r="AK132" s="1000" t="s">
        <v>35</v>
      </c>
    </row>
    <row r="133" spans="1:37" ht="13.5" customHeight="1" x14ac:dyDescent="0.15">
      <c r="A133" s="1785"/>
      <c r="B133" s="192">
        <v>44402</v>
      </c>
      <c r="C133" s="1602" t="str">
        <f t="shared" si="20"/>
        <v>(日)</v>
      </c>
      <c r="D133" s="603" t="s">
        <v>566</v>
      </c>
      <c r="E133" s="603" t="s">
        <v>570</v>
      </c>
      <c r="F133" s="953">
        <v>3</v>
      </c>
      <c r="G133" s="1486">
        <v>0</v>
      </c>
      <c r="H133" s="954">
        <v>27</v>
      </c>
      <c r="I133" s="1032">
        <v>27.5</v>
      </c>
      <c r="J133" s="955">
        <v>0.28472222222222221</v>
      </c>
      <c r="K133" s="953">
        <v>10.3</v>
      </c>
      <c r="L133" s="956">
        <v>14.8</v>
      </c>
      <c r="M133" s="954">
        <v>7.03</v>
      </c>
      <c r="N133" s="1001" t="s">
        <v>550</v>
      </c>
      <c r="O133" s="954">
        <v>28.8</v>
      </c>
      <c r="P133" s="957">
        <v>56</v>
      </c>
      <c r="Q133" s="1004">
        <v>24.9</v>
      </c>
      <c r="R133" s="954">
        <v>10</v>
      </c>
      <c r="S133" s="957">
        <v>103</v>
      </c>
      <c r="T133" s="957">
        <v>69</v>
      </c>
      <c r="U133" s="957">
        <v>34</v>
      </c>
      <c r="V133" s="1167">
        <v>0</v>
      </c>
      <c r="W133" s="1184" t="s">
        <v>35</v>
      </c>
      <c r="X133" s="1014">
        <v>200</v>
      </c>
      <c r="Y133" s="956" t="s">
        <v>35</v>
      </c>
      <c r="Z133" s="956" t="s">
        <v>35</v>
      </c>
      <c r="AA133" s="999" t="s">
        <v>35</v>
      </c>
      <c r="AB133" s="953" t="s">
        <v>35</v>
      </c>
      <c r="AC133" s="954" t="s">
        <v>35</v>
      </c>
      <c r="AD133" s="958" t="s">
        <v>35</v>
      </c>
      <c r="AE133" s="954" t="s">
        <v>35</v>
      </c>
      <c r="AF133" s="1032" t="s">
        <v>35</v>
      </c>
      <c r="AG133" s="1032" t="s">
        <v>35</v>
      </c>
      <c r="AH133" s="959" t="s">
        <v>35</v>
      </c>
      <c r="AI133" s="1004" t="s">
        <v>35</v>
      </c>
      <c r="AJ133" s="1154" t="s">
        <v>35</v>
      </c>
      <c r="AK133" s="1000" t="s">
        <v>35</v>
      </c>
    </row>
    <row r="134" spans="1:37" ht="13.5" customHeight="1" x14ac:dyDescent="0.15">
      <c r="A134" s="1785"/>
      <c r="B134" s="192">
        <v>44403</v>
      </c>
      <c r="C134" s="1602" t="str">
        <f t="shared" si="20"/>
        <v>(月)</v>
      </c>
      <c r="D134" s="603" t="s">
        <v>576</v>
      </c>
      <c r="E134" s="603" t="s">
        <v>570</v>
      </c>
      <c r="F134" s="953">
        <v>5</v>
      </c>
      <c r="G134" s="1486">
        <v>0.1</v>
      </c>
      <c r="H134" s="954">
        <v>25</v>
      </c>
      <c r="I134" s="1032">
        <v>27</v>
      </c>
      <c r="J134" s="955">
        <v>0.29166666666666669</v>
      </c>
      <c r="K134" s="953">
        <v>11</v>
      </c>
      <c r="L134" s="956">
        <v>15</v>
      </c>
      <c r="M134" s="954">
        <v>7.08</v>
      </c>
      <c r="N134" s="1001" t="s">
        <v>550</v>
      </c>
      <c r="O134" s="954">
        <v>30.1</v>
      </c>
      <c r="P134" s="957">
        <v>60</v>
      </c>
      <c r="Q134" s="1004">
        <v>24.9</v>
      </c>
      <c r="R134" s="954">
        <v>10</v>
      </c>
      <c r="S134" s="957">
        <v>103</v>
      </c>
      <c r="T134" s="957">
        <v>74</v>
      </c>
      <c r="U134" s="957">
        <v>29</v>
      </c>
      <c r="V134" s="1167">
        <v>0</v>
      </c>
      <c r="W134" s="1184" t="s">
        <v>35</v>
      </c>
      <c r="X134" s="1014">
        <v>220</v>
      </c>
      <c r="Y134" s="956" t="s">
        <v>35</v>
      </c>
      <c r="Z134" s="956" t="s">
        <v>35</v>
      </c>
      <c r="AA134" s="953" t="s">
        <v>35</v>
      </c>
      <c r="AB134" s="953" t="s">
        <v>35</v>
      </c>
      <c r="AC134" s="954" t="s">
        <v>35</v>
      </c>
      <c r="AD134" s="958" t="s">
        <v>35</v>
      </c>
      <c r="AE134" s="954" t="s">
        <v>35</v>
      </c>
      <c r="AF134" s="1032" t="s">
        <v>35</v>
      </c>
      <c r="AG134" s="1032" t="s">
        <v>35</v>
      </c>
      <c r="AH134" s="959" t="s">
        <v>35</v>
      </c>
      <c r="AI134" s="1004" t="s">
        <v>35</v>
      </c>
      <c r="AJ134" s="1154" t="s">
        <v>35</v>
      </c>
      <c r="AK134" s="1000" t="s">
        <v>35</v>
      </c>
    </row>
    <row r="135" spans="1:37" ht="13.5" customHeight="1" x14ac:dyDescent="0.15">
      <c r="A135" s="1785"/>
      <c r="B135" s="192">
        <v>44404</v>
      </c>
      <c r="C135" s="1602" t="str">
        <f t="shared" si="20"/>
        <v>(火)</v>
      </c>
      <c r="D135" s="603" t="s">
        <v>580</v>
      </c>
      <c r="E135" s="603" t="s">
        <v>574</v>
      </c>
      <c r="F135" s="953">
        <v>5</v>
      </c>
      <c r="G135" s="1486">
        <v>15.7</v>
      </c>
      <c r="H135" s="954">
        <v>23</v>
      </c>
      <c r="I135" s="1032">
        <v>25.5</v>
      </c>
      <c r="J135" s="955">
        <v>0.29166666666666669</v>
      </c>
      <c r="K135" s="953">
        <v>9.3000000000000007</v>
      </c>
      <c r="L135" s="956">
        <v>12.5</v>
      </c>
      <c r="M135" s="954">
        <v>6.93</v>
      </c>
      <c r="N135" s="1001">
        <v>0.1</v>
      </c>
      <c r="O135" s="954">
        <v>28.1</v>
      </c>
      <c r="P135" s="957">
        <v>57</v>
      </c>
      <c r="Q135" s="1004">
        <v>27.7</v>
      </c>
      <c r="R135" s="954">
        <v>10</v>
      </c>
      <c r="S135" s="957">
        <v>104</v>
      </c>
      <c r="T135" s="957">
        <v>70</v>
      </c>
      <c r="U135" s="957">
        <v>34</v>
      </c>
      <c r="V135" s="1167">
        <v>0</v>
      </c>
      <c r="W135" s="1184">
        <v>0</v>
      </c>
      <c r="X135" s="1014">
        <v>230</v>
      </c>
      <c r="Y135" s="956">
        <v>214.6</v>
      </c>
      <c r="Z135" s="956">
        <v>13.4</v>
      </c>
      <c r="AA135" s="953">
        <v>1.44</v>
      </c>
      <c r="AB135" s="953">
        <v>-1.25</v>
      </c>
      <c r="AC135" s="954">
        <v>5.2</v>
      </c>
      <c r="AD135" s="958" t="s">
        <v>35</v>
      </c>
      <c r="AE135" s="954" t="s">
        <v>35</v>
      </c>
      <c r="AF135" s="1032" t="s">
        <v>35</v>
      </c>
      <c r="AG135" s="1032" t="s">
        <v>35</v>
      </c>
      <c r="AH135" s="959" t="s">
        <v>35</v>
      </c>
      <c r="AI135" s="1004" t="s">
        <v>35</v>
      </c>
      <c r="AJ135" s="1154" t="s">
        <v>35</v>
      </c>
      <c r="AK135" s="1000" t="s">
        <v>35</v>
      </c>
    </row>
    <row r="136" spans="1:37" ht="13.5" customHeight="1" x14ac:dyDescent="0.15">
      <c r="A136" s="1785"/>
      <c r="B136" s="192">
        <v>44405</v>
      </c>
      <c r="C136" s="1602" t="str">
        <f t="shared" si="20"/>
        <v>(水)</v>
      </c>
      <c r="D136" s="603" t="s">
        <v>566</v>
      </c>
      <c r="E136" s="603" t="s">
        <v>578</v>
      </c>
      <c r="F136" s="953">
        <v>1</v>
      </c>
      <c r="G136" s="1486">
        <v>0</v>
      </c>
      <c r="H136" s="954">
        <v>25</v>
      </c>
      <c r="I136" s="1032">
        <v>25</v>
      </c>
      <c r="J136" s="955">
        <v>0.2986111111111111</v>
      </c>
      <c r="K136" s="953">
        <v>7.8</v>
      </c>
      <c r="L136" s="956">
        <v>11.3</v>
      </c>
      <c r="M136" s="954">
        <v>7.03</v>
      </c>
      <c r="N136" s="1001" t="s">
        <v>550</v>
      </c>
      <c r="O136" s="954">
        <v>29.9</v>
      </c>
      <c r="P136" s="957">
        <v>59</v>
      </c>
      <c r="Q136" s="1004">
        <v>22.7</v>
      </c>
      <c r="R136" s="954">
        <v>10</v>
      </c>
      <c r="S136" s="957">
        <v>102</v>
      </c>
      <c r="T136" s="957">
        <v>66</v>
      </c>
      <c r="U136" s="957">
        <v>36</v>
      </c>
      <c r="V136" s="1167">
        <v>0</v>
      </c>
      <c r="W136" s="1184" t="s">
        <v>35</v>
      </c>
      <c r="X136" s="1014">
        <v>240</v>
      </c>
      <c r="Y136" s="956" t="s">
        <v>35</v>
      </c>
      <c r="Z136" s="956" t="s">
        <v>35</v>
      </c>
      <c r="AA136" s="953" t="s">
        <v>35</v>
      </c>
      <c r="AB136" s="953" t="s">
        <v>35</v>
      </c>
      <c r="AC136" s="954" t="s">
        <v>35</v>
      </c>
      <c r="AD136" s="958" t="s">
        <v>35</v>
      </c>
      <c r="AE136" s="954" t="s">
        <v>35</v>
      </c>
      <c r="AF136" s="1032" t="s">
        <v>35</v>
      </c>
      <c r="AG136" s="1032" t="s">
        <v>35</v>
      </c>
      <c r="AH136" s="959" t="s">
        <v>35</v>
      </c>
      <c r="AI136" s="1004" t="s">
        <v>35</v>
      </c>
      <c r="AJ136" s="1154" t="s">
        <v>35</v>
      </c>
      <c r="AK136" s="1000" t="s">
        <v>35</v>
      </c>
    </row>
    <row r="137" spans="1:37" ht="13.5" customHeight="1" x14ac:dyDescent="0.15">
      <c r="A137" s="1785"/>
      <c r="B137" s="192">
        <v>44406</v>
      </c>
      <c r="C137" s="1602" t="str">
        <f t="shared" si="20"/>
        <v>(木)</v>
      </c>
      <c r="D137" s="603" t="s">
        <v>618</v>
      </c>
      <c r="E137" s="603" t="s">
        <v>578</v>
      </c>
      <c r="F137" s="953">
        <v>2</v>
      </c>
      <c r="G137" s="1486">
        <v>0</v>
      </c>
      <c r="H137" s="954">
        <v>29</v>
      </c>
      <c r="I137" s="1032">
        <v>26</v>
      </c>
      <c r="J137" s="955">
        <v>0.2986111111111111</v>
      </c>
      <c r="K137" s="953">
        <v>9.6</v>
      </c>
      <c r="L137" s="956">
        <v>12.8</v>
      </c>
      <c r="M137" s="954">
        <v>7.06</v>
      </c>
      <c r="N137" s="1001" t="s">
        <v>550</v>
      </c>
      <c r="O137" s="954">
        <v>30.6</v>
      </c>
      <c r="P137" s="957">
        <v>62</v>
      </c>
      <c r="Q137" s="1004">
        <v>28</v>
      </c>
      <c r="R137" s="954">
        <v>10</v>
      </c>
      <c r="S137" s="957">
        <v>105</v>
      </c>
      <c r="T137" s="957">
        <v>69</v>
      </c>
      <c r="U137" s="957">
        <v>36</v>
      </c>
      <c r="V137" s="1167">
        <v>0</v>
      </c>
      <c r="W137" s="1184" t="s">
        <v>35</v>
      </c>
      <c r="X137" s="1014">
        <v>240</v>
      </c>
      <c r="Y137" s="956" t="s">
        <v>35</v>
      </c>
      <c r="Z137" s="956" t="s">
        <v>35</v>
      </c>
      <c r="AA137" s="953" t="s">
        <v>35</v>
      </c>
      <c r="AB137" s="953" t="s">
        <v>35</v>
      </c>
      <c r="AC137" s="954" t="s">
        <v>35</v>
      </c>
      <c r="AD137" s="958" t="s">
        <v>35</v>
      </c>
      <c r="AE137" s="954" t="s">
        <v>35</v>
      </c>
      <c r="AF137" s="1032" t="s">
        <v>35</v>
      </c>
      <c r="AG137" s="1032" t="s">
        <v>35</v>
      </c>
      <c r="AH137" s="959" t="s">
        <v>35</v>
      </c>
      <c r="AI137" s="1004" t="s">
        <v>35</v>
      </c>
      <c r="AJ137" s="1154" t="s">
        <v>35</v>
      </c>
      <c r="AK137" s="1000" t="s">
        <v>35</v>
      </c>
    </row>
    <row r="138" spans="1:37" ht="13.5" customHeight="1" x14ac:dyDescent="0.15">
      <c r="A138" s="1785"/>
      <c r="B138" s="192">
        <v>44407</v>
      </c>
      <c r="C138" s="1602" t="str">
        <f t="shared" si="20"/>
        <v>(金)</v>
      </c>
      <c r="D138" s="603" t="s">
        <v>577</v>
      </c>
      <c r="E138" s="603" t="s">
        <v>591</v>
      </c>
      <c r="F138" s="953">
        <v>1</v>
      </c>
      <c r="G138" s="1486">
        <v>0.1</v>
      </c>
      <c r="H138" s="954">
        <v>29</v>
      </c>
      <c r="I138" s="1032">
        <v>27</v>
      </c>
      <c r="J138" s="955">
        <v>0.29166666666666669</v>
      </c>
      <c r="K138" s="953">
        <v>10.199999999999999</v>
      </c>
      <c r="L138" s="956">
        <v>13.1</v>
      </c>
      <c r="M138" s="954">
        <v>7.1</v>
      </c>
      <c r="N138" s="1001" t="s">
        <v>550</v>
      </c>
      <c r="O138" s="954">
        <v>29.2</v>
      </c>
      <c r="P138" s="957">
        <v>54</v>
      </c>
      <c r="Q138" s="1004">
        <v>24.1</v>
      </c>
      <c r="R138" s="954">
        <v>10</v>
      </c>
      <c r="S138" s="957">
        <v>100</v>
      </c>
      <c r="T138" s="957">
        <v>66</v>
      </c>
      <c r="U138" s="957">
        <v>34</v>
      </c>
      <c r="V138" s="1167">
        <v>0</v>
      </c>
      <c r="W138" s="1184" t="s">
        <v>35</v>
      </c>
      <c r="X138" s="1014">
        <v>210</v>
      </c>
      <c r="Y138" s="956" t="s">
        <v>35</v>
      </c>
      <c r="Z138" s="956" t="s">
        <v>35</v>
      </c>
      <c r="AA138" s="953" t="s">
        <v>35</v>
      </c>
      <c r="AB138" s="953" t="s">
        <v>35</v>
      </c>
      <c r="AC138" s="954" t="s">
        <v>35</v>
      </c>
      <c r="AD138" s="958" t="s">
        <v>35</v>
      </c>
      <c r="AE138" s="954" t="s">
        <v>35</v>
      </c>
      <c r="AF138" s="1032" t="s">
        <v>35</v>
      </c>
      <c r="AG138" s="1032" t="s">
        <v>35</v>
      </c>
      <c r="AH138" s="959" t="s">
        <v>35</v>
      </c>
      <c r="AI138" s="1004" t="s">
        <v>35</v>
      </c>
      <c r="AJ138" s="1154" t="s">
        <v>35</v>
      </c>
      <c r="AK138" s="1000" t="s">
        <v>35</v>
      </c>
    </row>
    <row r="139" spans="1:37" ht="13.5" customHeight="1" x14ac:dyDescent="0.15">
      <c r="A139" s="1785"/>
      <c r="B139" s="192">
        <v>44408</v>
      </c>
      <c r="C139" s="1602" t="str">
        <f t="shared" si="20"/>
        <v>(土)</v>
      </c>
      <c r="D139" s="604" t="s">
        <v>566</v>
      </c>
      <c r="E139" s="604" t="s">
        <v>574</v>
      </c>
      <c r="F139" s="960">
        <v>2</v>
      </c>
      <c r="G139" s="1487">
        <v>0</v>
      </c>
      <c r="H139" s="961">
        <v>27</v>
      </c>
      <c r="I139" s="1158">
        <v>26.5</v>
      </c>
      <c r="J139" s="962">
        <v>0.29166666666666669</v>
      </c>
      <c r="K139" s="960">
        <v>10.1</v>
      </c>
      <c r="L139" s="963">
        <v>13.3</v>
      </c>
      <c r="M139" s="961">
        <v>7.04</v>
      </c>
      <c r="N139" s="1007" t="s">
        <v>550</v>
      </c>
      <c r="O139" s="961">
        <v>30.2</v>
      </c>
      <c r="P139" s="964">
        <v>58</v>
      </c>
      <c r="Q139" s="1160">
        <v>23.4</v>
      </c>
      <c r="R139" s="961">
        <v>10</v>
      </c>
      <c r="S139" s="964">
        <v>102</v>
      </c>
      <c r="T139" s="964">
        <v>68</v>
      </c>
      <c r="U139" s="964">
        <v>34</v>
      </c>
      <c r="V139" s="1168">
        <v>0</v>
      </c>
      <c r="W139" s="1185" t="s">
        <v>35</v>
      </c>
      <c r="X139" s="1139">
        <v>230</v>
      </c>
      <c r="Y139" s="963" t="s">
        <v>35</v>
      </c>
      <c r="Z139" s="963" t="s">
        <v>35</v>
      </c>
      <c r="AA139" s="960" t="s">
        <v>35</v>
      </c>
      <c r="AB139" s="960" t="s">
        <v>35</v>
      </c>
      <c r="AC139" s="961" t="s">
        <v>35</v>
      </c>
      <c r="AD139" s="965" t="s">
        <v>35</v>
      </c>
      <c r="AE139" s="961" t="s">
        <v>35</v>
      </c>
      <c r="AF139" s="1158" t="s">
        <v>35</v>
      </c>
      <c r="AG139" s="1158" t="s">
        <v>35</v>
      </c>
      <c r="AH139" s="966" t="s">
        <v>35</v>
      </c>
      <c r="AI139" s="1160" t="s">
        <v>35</v>
      </c>
      <c r="AJ139" s="1155" t="s">
        <v>35</v>
      </c>
      <c r="AK139" s="1009" t="s">
        <v>35</v>
      </c>
    </row>
    <row r="140" spans="1:37" s="426" customFormat="1" ht="13.5" customHeight="1" x14ac:dyDescent="0.15">
      <c r="A140" s="1785"/>
      <c r="B140" s="1783" t="s">
        <v>388</v>
      </c>
      <c r="C140" s="1783"/>
      <c r="D140" s="862"/>
      <c r="E140" s="863"/>
      <c r="F140" s="864">
        <f>MAX(F109:F139)</f>
        <v>5</v>
      </c>
      <c r="G140" s="1478">
        <f>MAX(G109:G139)</f>
        <v>145</v>
      </c>
      <c r="H140" s="864">
        <f>MAX(H109:H139)</f>
        <v>30</v>
      </c>
      <c r="I140" s="865">
        <f>MAX(I109:I139)</f>
        <v>28.5</v>
      </c>
      <c r="J140" s="866"/>
      <c r="K140" s="1003">
        <f>MAX(K109:K139)</f>
        <v>11</v>
      </c>
      <c r="L140" s="1115">
        <f>MAX(L109:L139)</f>
        <v>15</v>
      </c>
      <c r="M140" s="1122">
        <f>MAX(M109:M139)</f>
        <v>7.37</v>
      </c>
      <c r="N140" s="1027">
        <f>MAX(N109:N139)</f>
        <v>0.1</v>
      </c>
      <c r="O140" s="1122">
        <f t="shared" ref="O140:AK140" si="21">MAX(O109:O139)</f>
        <v>30.6</v>
      </c>
      <c r="P140" s="1134">
        <f t="shared" si="21"/>
        <v>68</v>
      </c>
      <c r="Q140" s="864">
        <f t="shared" si="21"/>
        <v>28</v>
      </c>
      <c r="R140" s="864">
        <f t="shared" si="21"/>
        <v>10</v>
      </c>
      <c r="S140" s="1134">
        <f t="shared" si="21"/>
        <v>110</v>
      </c>
      <c r="T140" s="1134">
        <f t="shared" si="21"/>
        <v>75</v>
      </c>
      <c r="U140" s="1134">
        <f t="shared" si="21"/>
        <v>38</v>
      </c>
      <c r="V140" s="1173">
        <f t="shared" si="21"/>
        <v>0</v>
      </c>
      <c r="W140" s="1190">
        <f t="shared" si="21"/>
        <v>0</v>
      </c>
      <c r="X140" s="1140">
        <f t="shared" si="21"/>
        <v>240</v>
      </c>
      <c r="Y140" s="1115">
        <f t="shared" si="21"/>
        <v>214.6</v>
      </c>
      <c r="Z140" s="1115">
        <f t="shared" si="21"/>
        <v>13.4</v>
      </c>
      <c r="AA140" s="1003">
        <f t="shared" si="21"/>
        <v>1.44</v>
      </c>
      <c r="AB140" s="1003">
        <f t="shared" si="21"/>
        <v>-1.25</v>
      </c>
      <c r="AC140" s="1164">
        <f t="shared" si="21"/>
        <v>5.2</v>
      </c>
      <c r="AD140" s="871">
        <f t="shared" si="21"/>
        <v>0</v>
      </c>
      <c r="AE140" s="1122">
        <f t="shared" si="21"/>
        <v>35</v>
      </c>
      <c r="AF140" s="865">
        <f t="shared" si="21"/>
        <v>11</v>
      </c>
      <c r="AG140" s="865">
        <f t="shared" si="21"/>
        <v>3.5</v>
      </c>
      <c r="AH140" s="995">
        <f t="shared" si="21"/>
        <v>1.6</v>
      </c>
      <c r="AI140" s="864">
        <f t="shared" si="21"/>
        <v>8.5</v>
      </c>
      <c r="AJ140" s="872">
        <f t="shared" si="21"/>
        <v>1.1000000000000001</v>
      </c>
      <c r="AK140" s="915">
        <f t="shared" si="21"/>
        <v>0</v>
      </c>
    </row>
    <row r="141" spans="1:37" s="426" customFormat="1" ht="13.5" customHeight="1" x14ac:dyDescent="0.15">
      <c r="A141" s="1785"/>
      <c r="B141" s="1807" t="s">
        <v>389</v>
      </c>
      <c r="C141" s="1783"/>
      <c r="D141" s="862"/>
      <c r="E141" s="863"/>
      <c r="F141" s="878"/>
      <c r="G141" s="1483"/>
      <c r="H141" s="864">
        <f>MIN(H109:H139)</f>
        <v>19</v>
      </c>
      <c r="I141" s="865">
        <f>MIN(I109:I139)</f>
        <v>21</v>
      </c>
      <c r="J141" s="866"/>
      <c r="K141" s="1003">
        <f>MIN(K109:K139)</f>
        <v>2</v>
      </c>
      <c r="L141" s="1115">
        <f>MIN(L109:L139)</f>
        <v>4.2</v>
      </c>
      <c r="M141" s="1122">
        <f>MIN(M109:M139)</f>
        <v>6.71</v>
      </c>
      <c r="N141" s="1026">
        <f>MIN(N109:N139)</f>
        <v>0.05</v>
      </c>
      <c r="O141" s="1122">
        <f t="shared" ref="O141:U141" si="22">MIN(O109:O139)</f>
        <v>15.8</v>
      </c>
      <c r="P141" s="1134">
        <f t="shared" si="22"/>
        <v>37</v>
      </c>
      <c r="Q141" s="864">
        <f t="shared" si="22"/>
        <v>13.4</v>
      </c>
      <c r="R141" s="864">
        <f t="shared" si="22"/>
        <v>6.3</v>
      </c>
      <c r="S141" s="1134">
        <f t="shared" si="22"/>
        <v>62</v>
      </c>
      <c r="T141" s="1134">
        <f t="shared" si="22"/>
        <v>40</v>
      </c>
      <c r="U141" s="1134">
        <f t="shared" si="22"/>
        <v>17</v>
      </c>
      <c r="V141" s="1175">
        <f>MIN(V109:V139)</f>
        <v>0</v>
      </c>
      <c r="W141" s="1190">
        <f t="shared" ref="W141:AK141" si="23">MIN(W109:W139)</f>
        <v>0</v>
      </c>
      <c r="X141" s="1140">
        <f t="shared" si="23"/>
        <v>130</v>
      </c>
      <c r="Y141" s="1115">
        <f t="shared" si="23"/>
        <v>214.6</v>
      </c>
      <c r="Z141" s="1115">
        <f t="shared" si="23"/>
        <v>13.4</v>
      </c>
      <c r="AA141" s="1003">
        <f t="shared" si="23"/>
        <v>1.44</v>
      </c>
      <c r="AB141" s="1003">
        <f t="shared" si="23"/>
        <v>-1.25</v>
      </c>
      <c r="AC141" s="1164">
        <f t="shared" si="23"/>
        <v>5.2</v>
      </c>
      <c r="AD141" s="874">
        <f t="shared" si="23"/>
        <v>0</v>
      </c>
      <c r="AE141" s="1122">
        <f t="shared" si="23"/>
        <v>35</v>
      </c>
      <c r="AF141" s="865">
        <f t="shared" si="23"/>
        <v>11</v>
      </c>
      <c r="AG141" s="865">
        <f t="shared" si="23"/>
        <v>3.5</v>
      </c>
      <c r="AH141" s="995">
        <f t="shared" si="23"/>
        <v>1.6</v>
      </c>
      <c r="AI141" s="864">
        <f t="shared" si="23"/>
        <v>8.5</v>
      </c>
      <c r="AJ141" s="872">
        <f t="shared" si="23"/>
        <v>1.1000000000000001</v>
      </c>
      <c r="AK141" s="915">
        <f t="shared" si="23"/>
        <v>0</v>
      </c>
    </row>
    <row r="142" spans="1:37" s="426" customFormat="1" ht="13.5" customHeight="1" x14ac:dyDescent="0.15">
      <c r="A142" s="1785"/>
      <c r="B142" s="1783" t="s">
        <v>390</v>
      </c>
      <c r="C142" s="1783"/>
      <c r="D142" s="862"/>
      <c r="E142" s="863"/>
      <c r="F142" s="866"/>
      <c r="G142" s="1483"/>
      <c r="H142" s="864">
        <f>IF(COUNT(H109:H139)=0,0,AVERAGE(H109:H139))</f>
        <v>25.193548387096776</v>
      </c>
      <c r="I142" s="865">
        <f>IF(COUNT(I109:I139)=0,0,AVERAGE(I109:I139))</f>
        <v>25.129032258064516</v>
      </c>
      <c r="J142" s="866"/>
      <c r="K142" s="1003">
        <f>IF(COUNT(K109:K139)=0,0,AVERAGE(K109:K139))</f>
        <v>7.5290322580645164</v>
      </c>
      <c r="L142" s="1115">
        <f>IF(COUNT(L109:L139)=0,0,AVERAGE(L109:L139))</f>
        <v>10.367741935483872</v>
      </c>
      <c r="M142" s="1122">
        <f>IF(COUNT(M109:M139)=0,0,AVERAGE(M109:M139))</f>
        <v>7.0503225806451626</v>
      </c>
      <c r="N142" s="996"/>
      <c r="O142" s="1122">
        <f t="shared" ref="O142:U142" si="24">IF(COUNT(O109:O139)=0,0,AVERAGE(O109:O139))</f>
        <v>25.451612903225804</v>
      </c>
      <c r="P142" s="1134">
        <f t="shared" si="24"/>
        <v>56.516129032258064</v>
      </c>
      <c r="Q142" s="864">
        <f t="shared" si="24"/>
        <v>20.8</v>
      </c>
      <c r="R142" s="864">
        <f t="shared" si="24"/>
        <v>9.5580645161290327</v>
      </c>
      <c r="S142" s="1134">
        <f t="shared" si="24"/>
        <v>93.677419354838705</v>
      </c>
      <c r="T142" s="1134">
        <f t="shared" si="24"/>
        <v>62.774193548387096</v>
      </c>
      <c r="U142" s="1134">
        <f t="shared" si="24"/>
        <v>30.903225806451612</v>
      </c>
      <c r="V142" s="1174"/>
      <c r="W142" s="1191"/>
      <c r="X142" s="1140">
        <f t="shared" ref="X142:AJ142" si="25">IF(COUNT(X109:X139)=0,0,AVERAGE(X109:X139))</f>
        <v>189.35483870967741</v>
      </c>
      <c r="Y142" s="1115">
        <f t="shared" si="25"/>
        <v>214.6</v>
      </c>
      <c r="Z142" s="1115">
        <f t="shared" si="25"/>
        <v>13.4</v>
      </c>
      <c r="AA142" s="1003">
        <f t="shared" si="25"/>
        <v>1.44</v>
      </c>
      <c r="AB142" s="1003">
        <f t="shared" si="25"/>
        <v>-1.25</v>
      </c>
      <c r="AC142" s="1164">
        <f t="shared" si="25"/>
        <v>5.2</v>
      </c>
      <c r="AD142" s="874">
        <f t="shared" si="25"/>
        <v>0</v>
      </c>
      <c r="AE142" s="1122">
        <f t="shared" si="25"/>
        <v>35</v>
      </c>
      <c r="AF142" s="865">
        <f t="shared" si="25"/>
        <v>11</v>
      </c>
      <c r="AG142" s="865">
        <f t="shared" si="25"/>
        <v>3.5</v>
      </c>
      <c r="AH142" s="995">
        <f t="shared" si="25"/>
        <v>1.6</v>
      </c>
      <c r="AI142" s="864">
        <f t="shared" si="25"/>
        <v>8.5</v>
      </c>
      <c r="AJ142" s="872">
        <f t="shared" si="25"/>
        <v>1.1000000000000001</v>
      </c>
      <c r="AK142" s="916"/>
    </row>
    <row r="143" spans="1:37" s="426" customFormat="1" ht="13.5" customHeight="1" x14ac:dyDescent="0.15">
      <c r="A143" s="1785"/>
      <c r="B143" s="1784" t="s">
        <v>391</v>
      </c>
      <c r="C143" s="1784"/>
      <c r="D143" s="876"/>
      <c r="E143" s="876"/>
      <c r="F143" s="877"/>
      <c r="G143" s="1478">
        <f>SUM(G109:G139)</f>
        <v>311.90000000000009</v>
      </c>
      <c r="H143" s="878"/>
      <c r="I143" s="866"/>
      <c r="J143" s="878"/>
      <c r="K143" s="1114"/>
      <c r="L143" s="1116"/>
      <c r="M143" s="1123"/>
      <c r="N143" s="996"/>
      <c r="O143" s="1123"/>
      <c r="P143" s="1135"/>
      <c r="Q143" s="878"/>
      <c r="R143" s="878"/>
      <c r="S143" s="1135"/>
      <c r="T143" s="1135"/>
      <c r="U143" s="1135"/>
      <c r="V143" s="1174"/>
      <c r="W143" s="1191"/>
      <c r="X143" s="1141"/>
      <c r="Y143" s="1116"/>
      <c r="Z143" s="1116"/>
      <c r="AA143" s="878"/>
      <c r="AB143" s="1114"/>
      <c r="AC143" s="1165"/>
      <c r="AD143" s="880"/>
      <c r="AE143" s="1123"/>
      <c r="AF143" s="866"/>
      <c r="AG143" s="866"/>
      <c r="AH143" s="997"/>
      <c r="AI143" s="878"/>
      <c r="AJ143" s="904"/>
      <c r="AK143" s="916"/>
    </row>
    <row r="144" spans="1:37" ht="13.5" customHeight="1" x14ac:dyDescent="0.15">
      <c r="A144" s="1786" t="s">
        <v>312</v>
      </c>
      <c r="B144" s="192">
        <v>44409</v>
      </c>
      <c r="C144" s="1602" t="str">
        <f>IF(B144="","",IF(WEEKDAY(B144)=1,"(日)",IF(WEEKDAY(B144)=2,"(月)",IF(WEEKDAY(B144)=3,"(火)",IF(WEEKDAY(B144)=4,"(水)",IF(WEEKDAY(B144)=5,"(木)",IF(WEEKDAY(B144)=6,"(金)","(土)")))))))</f>
        <v>(日)</v>
      </c>
      <c r="D144" s="605" t="s">
        <v>566</v>
      </c>
      <c r="E144" s="605" t="s">
        <v>591</v>
      </c>
      <c r="F144" s="946">
        <v>1</v>
      </c>
      <c r="G144" s="1485">
        <v>0</v>
      </c>
      <c r="H144" s="947">
        <v>30</v>
      </c>
      <c r="I144" s="1031">
        <v>27</v>
      </c>
      <c r="J144" s="948">
        <v>0.29166666666666669</v>
      </c>
      <c r="K144" s="946">
        <v>8.6</v>
      </c>
      <c r="L144" s="949">
        <v>11.9</v>
      </c>
      <c r="M144" s="947">
        <v>7.01</v>
      </c>
      <c r="N144" s="1006">
        <v>0</v>
      </c>
      <c r="O144" s="947">
        <v>29.7</v>
      </c>
      <c r="P144" s="950">
        <v>56</v>
      </c>
      <c r="Q144" s="1010">
        <v>26.3</v>
      </c>
      <c r="R144" s="947">
        <v>10</v>
      </c>
      <c r="S144" s="950">
        <v>103</v>
      </c>
      <c r="T144" s="950">
        <v>68</v>
      </c>
      <c r="U144" s="950">
        <v>35</v>
      </c>
      <c r="V144" s="1166">
        <v>0</v>
      </c>
      <c r="W144" s="1183" t="s">
        <v>35</v>
      </c>
      <c r="X144" s="1012">
        <v>220</v>
      </c>
      <c r="Y144" s="949" t="s">
        <v>35</v>
      </c>
      <c r="Z144" s="949" t="s">
        <v>35</v>
      </c>
      <c r="AA144" s="998" t="s">
        <v>35</v>
      </c>
      <c r="AB144" s="946" t="s">
        <v>35</v>
      </c>
      <c r="AC144" s="947" t="s">
        <v>35</v>
      </c>
      <c r="AD144" s="951" t="s">
        <v>35</v>
      </c>
      <c r="AE144" s="947" t="s">
        <v>35</v>
      </c>
      <c r="AF144" s="1031" t="s">
        <v>35</v>
      </c>
      <c r="AG144" s="1031" t="s">
        <v>35</v>
      </c>
      <c r="AH144" s="952" t="s">
        <v>35</v>
      </c>
      <c r="AI144" s="1010" t="s">
        <v>35</v>
      </c>
      <c r="AJ144" s="1153" t="s">
        <v>35</v>
      </c>
      <c r="AK144" s="1008" t="s">
        <v>35</v>
      </c>
    </row>
    <row r="145" spans="1:37" ht="13.5" customHeight="1" x14ac:dyDescent="0.15">
      <c r="A145" s="1786"/>
      <c r="B145" s="192">
        <v>44410</v>
      </c>
      <c r="C145" s="1602" t="str">
        <f t="shared" ref="C145:C174" si="26">IF(B145="","",IF(WEEKDAY(B145)=1,"(日)",IF(WEEKDAY(B145)=2,"(月)",IF(WEEKDAY(B145)=3,"(火)",IF(WEEKDAY(B145)=4,"(水)",IF(WEEKDAY(B145)=5,"(木)",IF(WEEKDAY(B145)=6,"(金)","(土)")))))))</f>
        <v>(月)</v>
      </c>
      <c r="D145" s="603" t="s">
        <v>582</v>
      </c>
      <c r="E145" s="603" t="s">
        <v>591</v>
      </c>
      <c r="F145" s="953">
        <v>1</v>
      </c>
      <c r="G145" s="1486">
        <v>0.1</v>
      </c>
      <c r="H145" s="954">
        <v>30</v>
      </c>
      <c r="I145" s="1032">
        <v>27.5</v>
      </c>
      <c r="J145" s="955">
        <v>0.28472222222222221</v>
      </c>
      <c r="K145" s="953">
        <v>7.5</v>
      </c>
      <c r="L145" s="956">
        <v>11.3</v>
      </c>
      <c r="M145" s="954">
        <v>7.02</v>
      </c>
      <c r="N145" s="1001">
        <v>0.05</v>
      </c>
      <c r="O145" s="954">
        <v>29.4</v>
      </c>
      <c r="P145" s="957">
        <v>58</v>
      </c>
      <c r="Q145" s="1004">
        <v>24.5</v>
      </c>
      <c r="R145" s="954">
        <v>10</v>
      </c>
      <c r="S145" s="957">
        <v>107</v>
      </c>
      <c r="T145" s="957">
        <v>67</v>
      </c>
      <c r="U145" s="957">
        <v>40</v>
      </c>
      <c r="V145" s="1167">
        <v>0</v>
      </c>
      <c r="W145" s="1184" t="s">
        <v>35</v>
      </c>
      <c r="X145" s="1014">
        <v>220</v>
      </c>
      <c r="Y145" s="956" t="s">
        <v>35</v>
      </c>
      <c r="Z145" s="956" t="s">
        <v>35</v>
      </c>
      <c r="AA145" s="999" t="s">
        <v>35</v>
      </c>
      <c r="AB145" s="953" t="s">
        <v>35</v>
      </c>
      <c r="AC145" s="954" t="s">
        <v>35</v>
      </c>
      <c r="AD145" s="958" t="s">
        <v>35</v>
      </c>
      <c r="AE145" s="954" t="s">
        <v>35</v>
      </c>
      <c r="AF145" s="1032" t="s">
        <v>35</v>
      </c>
      <c r="AG145" s="1032" t="s">
        <v>35</v>
      </c>
      <c r="AH145" s="959" t="s">
        <v>35</v>
      </c>
      <c r="AI145" s="1004" t="s">
        <v>35</v>
      </c>
      <c r="AJ145" s="1154" t="s">
        <v>35</v>
      </c>
      <c r="AK145" s="1000" t="s">
        <v>35</v>
      </c>
    </row>
    <row r="146" spans="1:37" ht="13.5" customHeight="1" x14ac:dyDescent="0.15">
      <c r="A146" s="1786"/>
      <c r="B146" s="192">
        <v>44411</v>
      </c>
      <c r="C146" s="1602" t="str">
        <f t="shared" si="26"/>
        <v>(火)</v>
      </c>
      <c r="D146" s="603" t="s">
        <v>566</v>
      </c>
      <c r="E146" s="603" t="s">
        <v>591</v>
      </c>
      <c r="F146" s="953">
        <v>1</v>
      </c>
      <c r="G146" s="1486">
        <v>0</v>
      </c>
      <c r="H146" s="954">
        <v>31</v>
      </c>
      <c r="I146" s="1032">
        <v>27</v>
      </c>
      <c r="J146" s="955">
        <v>0.29166666666666669</v>
      </c>
      <c r="K146" s="953">
        <v>8.5</v>
      </c>
      <c r="L146" s="956">
        <v>12.6</v>
      </c>
      <c r="M146" s="954">
        <v>6.92</v>
      </c>
      <c r="N146" s="1001">
        <v>0</v>
      </c>
      <c r="O146" s="954">
        <v>29.6</v>
      </c>
      <c r="P146" s="957">
        <v>56</v>
      </c>
      <c r="Q146" s="1004">
        <v>26.6</v>
      </c>
      <c r="R146" s="954">
        <v>10</v>
      </c>
      <c r="S146" s="957">
        <v>102</v>
      </c>
      <c r="T146" s="957">
        <v>70</v>
      </c>
      <c r="U146" s="957">
        <v>32</v>
      </c>
      <c r="V146" s="1167">
        <v>0</v>
      </c>
      <c r="W146" s="1184" t="s">
        <v>35</v>
      </c>
      <c r="X146" s="1014">
        <v>220</v>
      </c>
      <c r="Y146" s="956" t="s">
        <v>35</v>
      </c>
      <c r="Z146" s="956" t="s">
        <v>35</v>
      </c>
      <c r="AA146" s="999" t="s">
        <v>35</v>
      </c>
      <c r="AB146" s="953" t="s">
        <v>35</v>
      </c>
      <c r="AC146" s="954" t="s">
        <v>35</v>
      </c>
      <c r="AD146" s="958" t="s">
        <v>35</v>
      </c>
      <c r="AE146" s="954" t="s">
        <v>35</v>
      </c>
      <c r="AF146" s="1032" t="s">
        <v>35</v>
      </c>
      <c r="AG146" s="1032" t="s">
        <v>35</v>
      </c>
      <c r="AH146" s="959" t="s">
        <v>35</v>
      </c>
      <c r="AI146" s="1004" t="s">
        <v>35</v>
      </c>
      <c r="AJ146" s="1154" t="s">
        <v>35</v>
      </c>
      <c r="AK146" s="1000" t="s">
        <v>35</v>
      </c>
    </row>
    <row r="147" spans="1:37" ht="13.5" customHeight="1" x14ac:dyDescent="0.15">
      <c r="A147" s="1786"/>
      <c r="B147" s="192">
        <v>44412</v>
      </c>
      <c r="C147" s="1602" t="str">
        <f t="shared" si="26"/>
        <v>(水)</v>
      </c>
      <c r="D147" s="603" t="s">
        <v>566</v>
      </c>
      <c r="E147" s="603" t="s">
        <v>578</v>
      </c>
      <c r="F147" s="953">
        <v>2</v>
      </c>
      <c r="G147" s="1486">
        <v>0</v>
      </c>
      <c r="H147" s="954">
        <v>29</v>
      </c>
      <c r="I147" s="1032">
        <v>28</v>
      </c>
      <c r="J147" s="955">
        <v>0.2986111111111111</v>
      </c>
      <c r="K147" s="953">
        <v>9.6999999999999993</v>
      </c>
      <c r="L147" s="956">
        <v>14.5</v>
      </c>
      <c r="M147" s="954">
        <v>6.94</v>
      </c>
      <c r="N147" s="1001">
        <v>0</v>
      </c>
      <c r="O147" s="954">
        <v>29.1</v>
      </c>
      <c r="P147" s="957">
        <v>54</v>
      </c>
      <c r="Q147" s="1004">
        <v>24.9</v>
      </c>
      <c r="R147" s="954">
        <v>10</v>
      </c>
      <c r="S147" s="957">
        <v>102</v>
      </c>
      <c r="T147" s="957">
        <v>67</v>
      </c>
      <c r="U147" s="957">
        <v>35</v>
      </c>
      <c r="V147" s="1167">
        <v>0</v>
      </c>
      <c r="W147" s="1184" t="s">
        <v>35</v>
      </c>
      <c r="X147" s="1014">
        <v>220</v>
      </c>
      <c r="Y147" s="956" t="s">
        <v>35</v>
      </c>
      <c r="Z147" s="956" t="s">
        <v>35</v>
      </c>
      <c r="AA147" s="999" t="s">
        <v>35</v>
      </c>
      <c r="AB147" s="953" t="s">
        <v>35</v>
      </c>
      <c r="AC147" s="954" t="s">
        <v>35</v>
      </c>
      <c r="AD147" s="958" t="s">
        <v>35</v>
      </c>
      <c r="AE147" s="954" t="s">
        <v>35</v>
      </c>
      <c r="AF147" s="1032" t="s">
        <v>35</v>
      </c>
      <c r="AG147" s="1032" t="s">
        <v>35</v>
      </c>
      <c r="AH147" s="959" t="s">
        <v>35</v>
      </c>
      <c r="AI147" s="1004" t="s">
        <v>35</v>
      </c>
      <c r="AJ147" s="1154" t="s">
        <v>35</v>
      </c>
      <c r="AK147" s="1000" t="s">
        <v>35</v>
      </c>
    </row>
    <row r="148" spans="1:37" ht="13.5" customHeight="1" x14ac:dyDescent="0.15">
      <c r="A148" s="1786"/>
      <c r="B148" s="192">
        <v>44413</v>
      </c>
      <c r="C148" s="1602" t="str">
        <f t="shared" si="26"/>
        <v>(木)</v>
      </c>
      <c r="D148" s="603" t="s">
        <v>566</v>
      </c>
      <c r="E148" s="603" t="s">
        <v>570</v>
      </c>
      <c r="F148" s="953">
        <v>2</v>
      </c>
      <c r="G148" s="1486">
        <v>0</v>
      </c>
      <c r="H148" s="954">
        <v>30</v>
      </c>
      <c r="I148" s="1032">
        <v>28.5</v>
      </c>
      <c r="J148" s="955">
        <v>0.29166666666666669</v>
      </c>
      <c r="K148" s="953">
        <v>9.1999999999999993</v>
      </c>
      <c r="L148" s="956">
        <v>12.6</v>
      </c>
      <c r="M148" s="954">
        <v>6.92</v>
      </c>
      <c r="N148" s="1001">
        <v>0</v>
      </c>
      <c r="O148" s="954">
        <v>29.7</v>
      </c>
      <c r="P148" s="957">
        <v>57</v>
      </c>
      <c r="Q148" s="1004">
        <v>26.2</v>
      </c>
      <c r="R148" s="954">
        <v>10</v>
      </c>
      <c r="S148" s="957">
        <v>105</v>
      </c>
      <c r="T148" s="957">
        <v>70</v>
      </c>
      <c r="U148" s="957">
        <v>35</v>
      </c>
      <c r="V148" s="1167">
        <v>0</v>
      </c>
      <c r="W148" s="1184" t="s">
        <v>35</v>
      </c>
      <c r="X148" s="1014">
        <v>240</v>
      </c>
      <c r="Y148" s="956" t="s">
        <v>35</v>
      </c>
      <c r="Z148" s="956" t="s">
        <v>35</v>
      </c>
      <c r="AA148" s="999" t="s">
        <v>35</v>
      </c>
      <c r="AB148" s="953" t="s">
        <v>35</v>
      </c>
      <c r="AC148" s="954" t="s">
        <v>35</v>
      </c>
      <c r="AD148" s="958" t="s">
        <v>35</v>
      </c>
      <c r="AE148" s="954" t="s">
        <v>35</v>
      </c>
      <c r="AF148" s="1032" t="s">
        <v>35</v>
      </c>
      <c r="AG148" s="1032" t="s">
        <v>35</v>
      </c>
      <c r="AH148" s="959" t="s">
        <v>35</v>
      </c>
      <c r="AI148" s="1004" t="s">
        <v>35</v>
      </c>
      <c r="AJ148" s="1154" t="s">
        <v>35</v>
      </c>
      <c r="AK148" s="1000" t="s">
        <v>35</v>
      </c>
    </row>
    <row r="149" spans="1:37" ht="13.5" customHeight="1" x14ac:dyDescent="0.15">
      <c r="A149" s="1786"/>
      <c r="B149" s="192">
        <v>44414</v>
      </c>
      <c r="C149" s="1602" t="str">
        <f t="shared" si="26"/>
        <v>(金)</v>
      </c>
      <c r="D149" s="603" t="s">
        <v>566</v>
      </c>
      <c r="E149" s="603" t="s">
        <v>574</v>
      </c>
      <c r="F149" s="953">
        <v>1</v>
      </c>
      <c r="G149" s="1486">
        <v>0</v>
      </c>
      <c r="H149" s="954">
        <v>29</v>
      </c>
      <c r="I149" s="1032">
        <v>28.5</v>
      </c>
      <c r="J149" s="955">
        <v>0.28472222222222221</v>
      </c>
      <c r="K149" s="953">
        <v>8</v>
      </c>
      <c r="L149" s="956">
        <v>10.1</v>
      </c>
      <c r="M149" s="954">
        <v>7.02</v>
      </c>
      <c r="N149" s="1001">
        <v>0.1</v>
      </c>
      <c r="O149" s="954">
        <v>30.3</v>
      </c>
      <c r="P149" s="957">
        <v>56</v>
      </c>
      <c r="Q149" s="1004">
        <v>24.9</v>
      </c>
      <c r="R149" s="954">
        <v>10</v>
      </c>
      <c r="S149" s="957">
        <v>100</v>
      </c>
      <c r="T149" s="957">
        <v>64</v>
      </c>
      <c r="U149" s="957">
        <v>36</v>
      </c>
      <c r="V149" s="1167">
        <v>0</v>
      </c>
      <c r="W149" s="1184" t="s">
        <v>35</v>
      </c>
      <c r="X149" s="1014">
        <v>200</v>
      </c>
      <c r="Y149" s="956" t="s">
        <v>35</v>
      </c>
      <c r="Z149" s="956" t="s">
        <v>35</v>
      </c>
      <c r="AA149" s="999" t="s">
        <v>35</v>
      </c>
      <c r="AB149" s="953" t="s">
        <v>35</v>
      </c>
      <c r="AC149" s="954" t="s">
        <v>35</v>
      </c>
      <c r="AD149" s="958" t="s">
        <v>35</v>
      </c>
      <c r="AE149" s="954" t="s">
        <v>35</v>
      </c>
      <c r="AF149" s="1032" t="s">
        <v>35</v>
      </c>
      <c r="AG149" s="1032" t="s">
        <v>35</v>
      </c>
      <c r="AH149" s="959" t="s">
        <v>35</v>
      </c>
      <c r="AI149" s="1004" t="s">
        <v>35</v>
      </c>
      <c r="AJ149" s="1154" t="s">
        <v>35</v>
      </c>
      <c r="AK149" s="1000" t="s">
        <v>35</v>
      </c>
    </row>
    <row r="150" spans="1:37" ht="13.5" customHeight="1" x14ac:dyDescent="0.15">
      <c r="A150" s="1786"/>
      <c r="B150" s="192">
        <v>44415</v>
      </c>
      <c r="C150" s="1602" t="str">
        <f t="shared" si="26"/>
        <v>(土)</v>
      </c>
      <c r="D150" s="603" t="s">
        <v>576</v>
      </c>
      <c r="E150" s="603" t="s">
        <v>570</v>
      </c>
      <c r="F150" s="953">
        <v>1</v>
      </c>
      <c r="G150" s="1486">
        <v>0.7</v>
      </c>
      <c r="H150" s="954">
        <v>29</v>
      </c>
      <c r="I150" s="1032">
        <v>29</v>
      </c>
      <c r="J150" s="955">
        <v>0.29166666666666669</v>
      </c>
      <c r="K150" s="953">
        <v>7.1</v>
      </c>
      <c r="L150" s="956">
        <v>10.7</v>
      </c>
      <c r="M150" s="954">
        <v>6.93</v>
      </c>
      <c r="N150" s="1001">
        <v>0</v>
      </c>
      <c r="O150" s="954">
        <v>29.7</v>
      </c>
      <c r="P150" s="957">
        <v>57</v>
      </c>
      <c r="Q150" s="1004">
        <v>27</v>
      </c>
      <c r="R150" s="954">
        <v>10</v>
      </c>
      <c r="S150" s="957">
        <v>100</v>
      </c>
      <c r="T150" s="957">
        <v>64</v>
      </c>
      <c r="U150" s="957">
        <v>36</v>
      </c>
      <c r="V150" s="1167">
        <v>0</v>
      </c>
      <c r="W150" s="1184" t="s">
        <v>35</v>
      </c>
      <c r="X150" s="1014">
        <v>200</v>
      </c>
      <c r="Y150" s="956" t="s">
        <v>35</v>
      </c>
      <c r="Z150" s="956" t="s">
        <v>35</v>
      </c>
      <c r="AA150" s="999" t="s">
        <v>35</v>
      </c>
      <c r="AB150" s="953" t="s">
        <v>35</v>
      </c>
      <c r="AC150" s="954" t="s">
        <v>35</v>
      </c>
      <c r="AD150" s="958" t="s">
        <v>35</v>
      </c>
      <c r="AE150" s="954" t="s">
        <v>35</v>
      </c>
      <c r="AF150" s="1032" t="s">
        <v>35</v>
      </c>
      <c r="AG150" s="1032" t="s">
        <v>35</v>
      </c>
      <c r="AH150" s="959" t="s">
        <v>35</v>
      </c>
      <c r="AI150" s="1004" t="s">
        <v>35</v>
      </c>
      <c r="AJ150" s="1154" t="s">
        <v>35</v>
      </c>
      <c r="AK150" s="1000" t="s">
        <v>35</v>
      </c>
    </row>
    <row r="151" spans="1:37" ht="13.5" customHeight="1" x14ac:dyDescent="0.15">
      <c r="A151" s="1786"/>
      <c r="B151" s="192">
        <v>44416</v>
      </c>
      <c r="C151" s="1602" t="str">
        <f>IF(B151="","",IF(WEEKDAY(B151)=1,"(日)",IF(WEEKDAY(B151)=2,"(月)",IF(WEEKDAY(B151)=3,"(火)",IF(WEEKDAY(B151)=4,"(水)",IF(WEEKDAY(B151)=5,"(木)",IF(WEEKDAY(B151)=6,"(金)","(土)")))))))</f>
        <v>(日)</v>
      </c>
      <c r="D151" s="603" t="s">
        <v>573</v>
      </c>
      <c r="E151" s="603" t="s">
        <v>570</v>
      </c>
      <c r="F151" s="953">
        <v>5</v>
      </c>
      <c r="G151" s="1486">
        <v>84.5</v>
      </c>
      <c r="H151" s="954">
        <v>25</v>
      </c>
      <c r="I151" s="1032">
        <v>28</v>
      </c>
      <c r="J151" s="955">
        <v>0.27777777777777779</v>
      </c>
      <c r="K151" s="953">
        <v>7.7</v>
      </c>
      <c r="L151" s="956">
        <v>11.2</v>
      </c>
      <c r="M151" s="954">
        <v>7</v>
      </c>
      <c r="N151" s="1001">
        <v>0.05</v>
      </c>
      <c r="O151" s="954">
        <v>29</v>
      </c>
      <c r="P151" s="957">
        <v>54</v>
      </c>
      <c r="Q151" s="1004">
        <v>27.7</v>
      </c>
      <c r="R151" s="954">
        <v>10</v>
      </c>
      <c r="S151" s="957">
        <v>100</v>
      </c>
      <c r="T151" s="957">
        <v>66</v>
      </c>
      <c r="U151" s="957">
        <v>34</v>
      </c>
      <c r="V151" s="1167">
        <v>0</v>
      </c>
      <c r="W151" s="1184" t="s">
        <v>35</v>
      </c>
      <c r="X151" s="1014">
        <v>200</v>
      </c>
      <c r="Y151" s="956" t="s">
        <v>35</v>
      </c>
      <c r="Z151" s="956" t="s">
        <v>35</v>
      </c>
      <c r="AA151" s="999" t="s">
        <v>35</v>
      </c>
      <c r="AB151" s="953" t="s">
        <v>35</v>
      </c>
      <c r="AC151" s="954" t="s">
        <v>35</v>
      </c>
      <c r="AD151" s="958" t="s">
        <v>35</v>
      </c>
      <c r="AE151" s="954" t="s">
        <v>35</v>
      </c>
      <c r="AF151" s="1032" t="s">
        <v>35</v>
      </c>
      <c r="AG151" s="1032" t="s">
        <v>35</v>
      </c>
      <c r="AH151" s="959" t="s">
        <v>35</v>
      </c>
      <c r="AI151" s="1004" t="s">
        <v>35</v>
      </c>
      <c r="AJ151" s="1154" t="s">
        <v>35</v>
      </c>
      <c r="AK151" s="1000" t="s">
        <v>35</v>
      </c>
    </row>
    <row r="152" spans="1:37" ht="13.5" customHeight="1" x14ac:dyDescent="0.15">
      <c r="A152" s="1786"/>
      <c r="B152" s="192">
        <v>44417</v>
      </c>
      <c r="C152" s="1602" t="str">
        <f t="shared" si="26"/>
        <v>(月)</v>
      </c>
      <c r="D152" s="603" t="s">
        <v>582</v>
      </c>
      <c r="E152" s="603" t="s">
        <v>578</v>
      </c>
      <c r="F152" s="953">
        <v>1</v>
      </c>
      <c r="G152" s="1486">
        <v>0.7</v>
      </c>
      <c r="H152" s="954">
        <v>31</v>
      </c>
      <c r="I152" s="1032">
        <v>26</v>
      </c>
      <c r="J152" s="955">
        <v>0.28472222222222221</v>
      </c>
      <c r="K152" s="953">
        <v>5.4</v>
      </c>
      <c r="L152" s="956">
        <v>8.6</v>
      </c>
      <c r="M152" s="954">
        <v>6.89</v>
      </c>
      <c r="N152" s="1001">
        <v>0.05</v>
      </c>
      <c r="O152" s="954">
        <v>23.1</v>
      </c>
      <c r="P152" s="957">
        <v>42</v>
      </c>
      <c r="Q152" s="1004">
        <v>21.3</v>
      </c>
      <c r="R152" s="954">
        <v>8.8000000000000007</v>
      </c>
      <c r="S152" s="957">
        <v>76</v>
      </c>
      <c r="T152" s="957">
        <v>46</v>
      </c>
      <c r="U152" s="957">
        <v>30</v>
      </c>
      <c r="V152" s="1167">
        <v>0</v>
      </c>
      <c r="W152" s="1184" t="s">
        <v>35</v>
      </c>
      <c r="X152" s="1014">
        <v>180</v>
      </c>
      <c r="Y152" s="956" t="s">
        <v>35</v>
      </c>
      <c r="Z152" s="956" t="s">
        <v>35</v>
      </c>
      <c r="AA152" s="999" t="s">
        <v>35</v>
      </c>
      <c r="AB152" s="953" t="s">
        <v>35</v>
      </c>
      <c r="AC152" s="954" t="s">
        <v>35</v>
      </c>
      <c r="AD152" s="958" t="s">
        <v>35</v>
      </c>
      <c r="AE152" s="954" t="s">
        <v>35</v>
      </c>
      <c r="AF152" s="1032" t="s">
        <v>35</v>
      </c>
      <c r="AG152" s="1032" t="s">
        <v>35</v>
      </c>
      <c r="AH152" s="959" t="s">
        <v>35</v>
      </c>
      <c r="AI152" s="1004" t="s">
        <v>35</v>
      </c>
      <c r="AJ152" s="1154" t="s">
        <v>35</v>
      </c>
      <c r="AK152" s="1000" t="s">
        <v>35</v>
      </c>
    </row>
    <row r="153" spans="1:37" ht="13.5" customHeight="1" x14ac:dyDescent="0.15">
      <c r="A153" s="1786"/>
      <c r="B153" s="192">
        <v>44418</v>
      </c>
      <c r="C153" s="1602" t="str">
        <f t="shared" si="26"/>
        <v>(火)</v>
      </c>
      <c r="D153" s="603" t="s">
        <v>566</v>
      </c>
      <c r="E153" s="603" t="s">
        <v>578</v>
      </c>
      <c r="F153" s="953">
        <v>5</v>
      </c>
      <c r="G153" s="1486">
        <v>0</v>
      </c>
      <c r="H153" s="954">
        <v>28</v>
      </c>
      <c r="I153" s="1032">
        <v>25</v>
      </c>
      <c r="J153" s="955">
        <v>0.28472222222222221</v>
      </c>
      <c r="K153" s="953">
        <v>4</v>
      </c>
      <c r="L153" s="956">
        <v>7.3</v>
      </c>
      <c r="M153" s="954">
        <v>7.01</v>
      </c>
      <c r="N153" s="1001">
        <v>0.15</v>
      </c>
      <c r="O153" s="954">
        <v>21.3</v>
      </c>
      <c r="P153" s="957">
        <v>42</v>
      </c>
      <c r="Q153" s="1004">
        <v>18.5</v>
      </c>
      <c r="R153" s="954">
        <v>8.8000000000000007</v>
      </c>
      <c r="S153" s="957">
        <v>77</v>
      </c>
      <c r="T153" s="957">
        <v>49</v>
      </c>
      <c r="U153" s="957">
        <v>28</v>
      </c>
      <c r="V153" s="1167">
        <v>0</v>
      </c>
      <c r="W153" s="1184" t="s">
        <v>35</v>
      </c>
      <c r="X153" s="1014">
        <v>180</v>
      </c>
      <c r="Y153" s="956" t="s">
        <v>35</v>
      </c>
      <c r="Z153" s="956" t="s">
        <v>35</v>
      </c>
      <c r="AA153" s="999" t="s">
        <v>35</v>
      </c>
      <c r="AB153" s="953" t="s">
        <v>35</v>
      </c>
      <c r="AC153" s="954" t="s">
        <v>35</v>
      </c>
      <c r="AD153" s="958" t="s">
        <v>35</v>
      </c>
      <c r="AE153" s="954" t="s">
        <v>35</v>
      </c>
      <c r="AF153" s="1032" t="s">
        <v>35</v>
      </c>
      <c r="AG153" s="1032" t="s">
        <v>35</v>
      </c>
      <c r="AH153" s="959" t="s">
        <v>35</v>
      </c>
      <c r="AI153" s="1004" t="s">
        <v>35</v>
      </c>
      <c r="AJ153" s="1154" t="s">
        <v>35</v>
      </c>
      <c r="AK153" s="1000" t="s">
        <v>35</v>
      </c>
    </row>
    <row r="154" spans="1:37" ht="13.5" customHeight="1" x14ac:dyDescent="0.15">
      <c r="A154" s="1786"/>
      <c r="B154" s="192">
        <v>44419</v>
      </c>
      <c r="C154" s="1602" t="str">
        <f t="shared" si="26"/>
        <v>(水)</v>
      </c>
      <c r="D154" s="603" t="s">
        <v>597</v>
      </c>
      <c r="E154" s="603" t="s">
        <v>574</v>
      </c>
      <c r="F154" s="953">
        <v>1</v>
      </c>
      <c r="G154" s="1486">
        <v>0</v>
      </c>
      <c r="H154" s="954">
        <v>30</v>
      </c>
      <c r="I154" s="1032">
        <v>26.5</v>
      </c>
      <c r="J154" s="955">
        <v>0.28472222222222221</v>
      </c>
      <c r="K154" s="953">
        <v>4.5999999999999996</v>
      </c>
      <c r="L154" s="956">
        <v>8.1999999999999993</v>
      </c>
      <c r="M154" s="954">
        <v>6.9</v>
      </c>
      <c r="N154" s="1001">
        <v>0.1</v>
      </c>
      <c r="O154" s="954">
        <v>21</v>
      </c>
      <c r="P154" s="957">
        <v>46</v>
      </c>
      <c r="Q154" s="1004">
        <v>18.8</v>
      </c>
      <c r="R154" s="954">
        <v>9.1999999999999993</v>
      </c>
      <c r="S154" s="957">
        <v>76</v>
      </c>
      <c r="T154" s="957">
        <v>51</v>
      </c>
      <c r="U154" s="957">
        <v>25</v>
      </c>
      <c r="V154" s="1167">
        <v>0</v>
      </c>
      <c r="W154" s="1184" t="s">
        <v>35</v>
      </c>
      <c r="X154" s="1014">
        <v>160</v>
      </c>
      <c r="Y154" s="956" t="s">
        <v>35</v>
      </c>
      <c r="Z154" s="956" t="s">
        <v>35</v>
      </c>
      <c r="AA154" s="999" t="s">
        <v>35</v>
      </c>
      <c r="AB154" s="953" t="s">
        <v>35</v>
      </c>
      <c r="AC154" s="954" t="s">
        <v>35</v>
      </c>
      <c r="AD154" s="958" t="s">
        <v>35</v>
      </c>
      <c r="AE154" s="954" t="s">
        <v>35</v>
      </c>
      <c r="AF154" s="1032" t="s">
        <v>35</v>
      </c>
      <c r="AG154" s="1032" t="s">
        <v>35</v>
      </c>
      <c r="AH154" s="959" t="s">
        <v>35</v>
      </c>
      <c r="AI154" s="1004" t="s">
        <v>35</v>
      </c>
      <c r="AJ154" s="1154" t="s">
        <v>35</v>
      </c>
      <c r="AK154" s="1000" t="s">
        <v>35</v>
      </c>
    </row>
    <row r="155" spans="1:37" ht="13.5" customHeight="1" x14ac:dyDescent="0.15">
      <c r="A155" s="1786"/>
      <c r="B155" s="192">
        <v>44420</v>
      </c>
      <c r="C155" s="1602" t="str">
        <f t="shared" si="26"/>
        <v>(木)</v>
      </c>
      <c r="D155" s="603" t="s">
        <v>594</v>
      </c>
      <c r="E155" s="603" t="s">
        <v>593</v>
      </c>
      <c r="F155" s="953">
        <v>3</v>
      </c>
      <c r="G155" s="1486">
        <v>0.6</v>
      </c>
      <c r="H155" s="954">
        <v>24</v>
      </c>
      <c r="I155" s="1032">
        <v>25</v>
      </c>
      <c r="J155" s="955">
        <v>0.27083333333333331</v>
      </c>
      <c r="K155" s="953">
        <v>8.1999999999999993</v>
      </c>
      <c r="L155" s="956">
        <v>11.4</v>
      </c>
      <c r="M155" s="954">
        <v>6.99</v>
      </c>
      <c r="N155" s="1001">
        <v>0.1</v>
      </c>
      <c r="O155" s="954">
        <v>21.3</v>
      </c>
      <c r="P155" s="957">
        <v>47</v>
      </c>
      <c r="Q155" s="1004">
        <v>12.1</v>
      </c>
      <c r="R155" s="954">
        <v>10</v>
      </c>
      <c r="S155" s="957">
        <v>77</v>
      </c>
      <c r="T155" s="957">
        <v>51</v>
      </c>
      <c r="U155" s="957">
        <v>26</v>
      </c>
      <c r="V155" s="1167">
        <v>0</v>
      </c>
      <c r="W155" s="1184" t="s">
        <v>35</v>
      </c>
      <c r="X155" s="1014">
        <v>160</v>
      </c>
      <c r="Y155" s="956" t="s">
        <v>35</v>
      </c>
      <c r="Z155" s="956" t="s">
        <v>35</v>
      </c>
      <c r="AA155" s="999" t="s">
        <v>35</v>
      </c>
      <c r="AB155" s="953" t="s">
        <v>35</v>
      </c>
      <c r="AC155" s="954" t="s">
        <v>35</v>
      </c>
      <c r="AD155" s="958" t="s">
        <v>35</v>
      </c>
      <c r="AE155" s="954" t="s">
        <v>35</v>
      </c>
      <c r="AF155" s="1032" t="s">
        <v>35</v>
      </c>
      <c r="AG155" s="1032" t="s">
        <v>35</v>
      </c>
      <c r="AH155" s="959" t="s">
        <v>35</v>
      </c>
      <c r="AI155" s="1004" t="s">
        <v>35</v>
      </c>
      <c r="AJ155" s="1154" t="s">
        <v>35</v>
      </c>
      <c r="AK155" s="1000" t="s">
        <v>35</v>
      </c>
    </row>
    <row r="156" spans="1:37" ht="13.5" customHeight="1" x14ac:dyDescent="0.15">
      <c r="A156" s="1786"/>
      <c r="B156" s="192">
        <v>44421</v>
      </c>
      <c r="C156" s="1602" t="str">
        <f t="shared" si="26"/>
        <v>(金)</v>
      </c>
      <c r="D156" s="603" t="s">
        <v>579</v>
      </c>
      <c r="E156" s="603" t="s">
        <v>574</v>
      </c>
      <c r="F156" s="953">
        <v>2</v>
      </c>
      <c r="G156" s="1486">
        <v>17.7</v>
      </c>
      <c r="H156" s="954">
        <v>22</v>
      </c>
      <c r="I156" s="1032">
        <v>26</v>
      </c>
      <c r="J156" s="955">
        <v>0.28472222222222221</v>
      </c>
      <c r="K156" s="953">
        <v>5</v>
      </c>
      <c r="L156" s="956">
        <v>9.1999999999999993</v>
      </c>
      <c r="M156" s="954">
        <v>6.81</v>
      </c>
      <c r="N156" s="1001">
        <v>0.1</v>
      </c>
      <c r="O156" s="954">
        <v>21.1</v>
      </c>
      <c r="P156" s="957">
        <v>45</v>
      </c>
      <c r="Q156" s="1004">
        <v>17.8</v>
      </c>
      <c r="R156" s="954">
        <v>9.8000000000000007</v>
      </c>
      <c r="S156" s="957">
        <v>86</v>
      </c>
      <c r="T156" s="957">
        <v>54</v>
      </c>
      <c r="U156" s="957">
        <v>32</v>
      </c>
      <c r="V156" s="1167">
        <v>0</v>
      </c>
      <c r="W156" s="1184" t="s">
        <v>35</v>
      </c>
      <c r="X156" s="1014">
        <v>160</v>
      </c>
      <c r="Y156" s="956" t="s">
        <v>35</v>
      </c>
      <c r="Z156" s="956" t="s">
        <v>35</v>
      </c>
      <c r="AA156" s="999" t="s">
        <v>35</v>
      </c>
      <c r="AB156" s="953" t="s">
        <v>35</v>
      </c>
      <c r="AC156" s="954" t="s">
        <v>35</v>
      </c>
      <c r="AD156" s="958" t="s">
        <v>35</v>
      </c>
      <c r="AE156" s="954" t="s">
        <v>35</v>
      </c>
      <c r="AF156" s="1032" t="s">
        <v>35</v>
      </c>
      <c r="AG156" s="1032" t="s">
        <v>35</v>
      </c>
      <c r="AH156" s="959" t="s">
        <v>35</v>
      </c>
      <c r="AI156" s="1004" t="s">
        <v>35</v>
      </c>
      <c r="AJ156" s="1154" t="s">
        <v>35</v>
      </c>
      <c r="AK156" s="1000" t="s">
        <v>35</v>
      </c>
    </row>
    <row r="157" spans="1:37" ht="13.5" customHeight="1" x14ac:dyDescent="0.15">
      <c r="A157" s="1786"/>
      <c r="B157" s="192">
        <v>44422</v>
      </c>
      <c r="C157" s="1602" t="str">
        <f t="shared" si="26"/>
        <v>(土)</v>
      </c>
      <c r="D157" s="603" t="s">
        <v>579</v>
      </c>
      <c r="E157" s="603" t="s">
        <v>574</v>
      </c>
      <c r="F157" s="953">
        <v>0</v>
      </c>
      <c r="G157" s="1486">
        <v>74</v>
      </c>
      <c r="H157" s="954">
        <v>23</v>
      </c>
      <c r="I157" s="1032">
        <v>24</v>
      </c>
      <c r="J157" s="955">
        <v>0.28472222222222221</v>
      </c>
      <c r="K157" s="953">
        <v>5.2</v>
      </c>
      <c r="L157" s="956">
        <v>9.3000000000000007</v>
      </c>
      <c r="M157" s="954">
        <v>7.01</v>
      </c>
      <c r="N157" s="1001">
        <v>0</v>
      </c>
      <c r="O157" s="954">
        <v>21.5</v>
      </c>
      <c r="P157" s="957">
        <v>45</v>
      </c>
      <c r="Q157" s="1004">
        <v>16.7</v>
      </c>
      <c r="R157" s="954">
        <v>9.5</v>
      </c>
      <c r="S157" s="957">
        <v>79</v>
      </c>
      <c r="T157" s="957">
        <v>53</v>
      </c>
      <c r="U157" s="957">
        <v>26</v>
      </c>
      <c r="V157" s="1167">
        <v>0</v>
      </c>
      <c r="W157" s="1184" t="s">
        <v>35</v>
      </c>
      <c r="X157" s="1014">
        <v>160</v>
      </c>
      <c r="Y157" s="956" t="s">
        <v>35</v>
      </c>
      <c r="Z157" s="956" t="s">
        <v>35</v>
      </c>
      <c r="AA157" s="999" t="s">
        <v>35</v>
      </c>
      <c r="AB157" s="953" t="s">
        <v>35</v>
      </c>
      <c r="AC157" s="954" t="s">
        <v>35</v>
      </c>
      <c r="AD157" s="958" t="s">
        <v>35</v>
      </c>
      <c r="AE157" s="954" t="s">
        <v>35</v>
      </c>
      <c r="AF157" s="1032" t="s">
        <v>35</v>
      </c>
      <c r="AG157" s="1032" t="s">
        <v>35</v>
      </c>
      <c r="AH157" s="959" t="s">
        <v>35</v>
      </c>
      <c r="AI157" s="1004" t="s">
        <v>35</v>
      </c>
      <c r="AJ157" s="1154" t="s">
        <v>35</v>
      </c>
      <c r="AK157" s="1000" t="s">
        <v>35</v>
      </c>
    </row>
    <row r="158" spans="1:37" ht="13.5" customHeight="1" x14ac:dyDescent="0.15">
      <c r="A158" s="1786"/>
      <c r="B158" s="192">
        <v>44423</v>
      </c>
      <c r="C158" s="1602" t="str">
        <f t="shared" si="26"/>
        <v>(日)</v>
      </c>
      <c r="D158" s="603" t="s">
        <v>579</v>
      </c>
      <c r="E158" s="603" t="s">
        <v>568</v>
      </c>
      <c r="F158" s="953">
        <v>2</v>
      </c>
      <c r="G158" s="1486">
        <v>101.7</v>
      </c>
      <c r="H158" s="954">
        <v>20</v>
      </c>
      <c r="I158" s="1032">
        <v>23.5</v>
      </c>
      <c r="J158" s="955">
        <v>0.28472222222222221</v>
      </c>
      <c r="K158" s="953">
        <v>4.5999999999999996</v>
      </c>
      <c r="L158" s="956">
        <v>7.2</v>
      </c>
      <c r="M158" s="954">
        <v>7.06</v>
      </c>
      <c r="N158" s="1001">
        <v>0.05</v>
      </c>
      <c r="O158" s="954">
        <v>20.399999999999999</v>
      </c>
      <c r="P158" s="957">
        <v>48</v>
      </c>
      <c r="Q158" s="1004">
        <v>14.9</v>
      </c>
      <c r="R158" s="954">
        <v>9.1999999999999993</v>
      </c>
      <c r="S158" s="957">
        <v>72</v>
      </c>
      <c r="T158" s="957">
        <v>48</v>
      </c>
      <c r="U158" s="957">
        <v>24</v>
      </c>
      <c r="V158" s="1167">
        <v>0</v>
      </c>
      <c r="W158" s="1184" t="s">
        <v>35</v>
      </c>
      <c r="X158" s="1014">
        <v>150</v>
      </c>
      <c r="Y158" s="956" t="s">
        <v>35</v>
      </c>
      <c r="Z158" s="956" t="s">
        <v>35</v>
      </c>
      <c r="AA158" s="999" t="s">
        <v>35</v>
      </c>
      <c r="AB158" s="953" t="s">
        <v>35</v>
      </c>
      <c r="AC158" s="954" t="s">
        <v>35</v>
      </c>
      <c r="AD158" s="958" t="s">
        <v>35</v>
      </c>
      <c r="AE158" s="954" t="s">
        <v>35</v>
      </c>
      <c r="AF158" s="1032" t="s">
        <v>35</v>
      </c>
      <c r="AG158" s="1032" t="s">
        <v>35</v>
      </c>
      <c r="AH158" s="959" t="s">
        <v>35</v>
      </c>
      <c r="AI158" s="1004" t="s">
        <v>35</v>
      </c>
      <c r="AJ158" s="1154" t="s">
        <v>35</v>
      </c>
      <c r="AK158" s="1000" t="s">
        <v>35</v>
      </c>
    </row>
    <row r="159" spans="1:37" ht="13.5" customHeight="1" x14ac:dyDescent="0.15">
      <c r="A159" s="1786"/>
      <c r="B159" s="192">
        <v>44424</v>
      </c>
      <c r="C159" s="1602" t="str">
        <f t="shared" si="26"/>
        <v>(月)</v>
      </c>
      <c r="D159" s="603" t="s">
        <v>579</v>
      </c>
      <c r="E159" s="603" t="s">
        <v>574</v>
      </c>
      <c r="F159" s="953">
        <v>2</v>
      </c>
      <c r="G159" s="1486">
        <v>0.3</v>
      </c>
      <c r="H159" s="954">
        <v>20</v>
      </c>
      <c r="I159" s="1032">
        <v>22</v>
      </c>
      <c r="J159" s="955">
        <v>0.28472222222222199</v>
      </c>
      <c r="K159" s="953">
        <v>3.1</v>
      </c>
      <c r="L159" s="956">
        <v>5.6</v>
      </c>
      <c r="M159" s="954">
        <v>6.99</v>
      </c>
      <c r="N159" s="1001">
        <v>0</v>
      </c>
      <c r="O159" s="954">
        <v>16</v>
      </c>
      <c r="P159" s="957">
        <v>36</v>
      </c>
      <c r="Q159" s="1004">
        <v>11.4</v>
      </c>
      <c r="R159" s="954">
        <v>6.3</v>
      </c>
      <c r="S159" s="957">
        <v>70</v>
      </c>
      <c r="T159" s="957">
        <v>44</v>
      </c>
      <c r="U159" s="957">
        <v>26</v>
      </c>
      <c r="V159" s="1167">
        <v>0</v>
      </c>
      <c r="W159" s="1184" t="s">
        <v>35</v>
      </c>
      <c r="X159" s="1014">
        <v>140</v>
      </c>
      <c r="Y159" s="956" t="s">
        <v>35</v>
      </c>
      <c r="Z159" s="956" t="s">
        <v>35</v>
      </c>
      <c r="AA159" s="999" t="s">
        <v>35</v>
      </c>
      <c r="AB159" s="953" t="s">
        <v>35</v>
      </c>
      <c r="AC159" s="954" t="s">
        <v>35</v>
      </c>
      <c r="AD159" s="958" t="s">
        <v>35</v>
      </c>
      <c r="AE159" s="954" t="s">
        <v>35</v>
      </c>
      <c r="AF159" s="1032" t="s">
        <v>35</v>
      </c>
      <c r="AG159" s="1032" t="s">
        <v>35</v>
      </c>
      <c r="AH159" s="959" t="s">
        <v>35</v>
      </c>
      <c r="AI159" s="1004" t="s">
        <v>35</v>
      </c>
      <c r="AJ159" s="1154" t="s">
        <v>35</v>
      </c>
      <c r="AK159" s="1000" t="s">
        <v>35</v>
      </c>
    </row>
    <row r="160" spans="1:37" ht="13.5" customHeight="1" x14ac:dyDescent="0.15">
      <c r="A160" s="1786"/>
      <c r="B160" s="192">
        <v>44425</v>
      </c>
      <c r="C160" s="1602" t="str">
        <f t="shared" si="26"/>
        <v>(火)</v>
      </c>
      <c r="D160" s="603" t="s">
        <v>571</v>
      </c>
      <c r="E160" s="603" t="s">
        <v>570</v>
      </c>
      <c r="F160" s="953">
        <v>1</v>
      </c>
      <c r="G160" s="1486">
        <v>0.1</v>
      </c>
      <c r="H160" s="954">
        <v>22</v>
      </c>
      <c r="I160" s="1032">
        <v>22</v>
      </c>
      <c r="J160" s="955">
        <v>0.29166666666666669</v>
      </c>
      <c r="K160" s="953">
        <v>3.9</v>
      </c>
      <c r="L160" s="956">
        <v>5.8</v>
      </c>
      <c r="M160" s="954">
        <v>6.86</v>
      </c>
      <c r="N160" s="1001">
        <v>0</v>
      </c>
      <c r="O160" s="954">
        <v>16.399999999999999</v>
      </c>
      <c r="P160" s="957">
        <v>34</v>
      </c>
      <c r="Q160" s="1004">
        <v>14.2</v>
      </c>
      <c r="R160" s="954">
        <v>5.7</v>
      </c>
      <c r="S160" s="957">
        <v>67</v>
      </c>
      <c r="T160" s="957">
        <v>42</v>
      </c>
      <c r="U160" s="957">
        <v>25</v>
      </c>
      <c r="V160" s="1167">
        <v>0</v>
      </c>
      <c r="W160" s="1184" t="s">
        <v>35</v>
      </c>
      <c r="X160" s="1014">
        <v>150</v>
      </c>
      <c r="Y160" s="956" t="s">
        <v>35</v>
      </c>
      <c r="Z160" s="956" t="s">
        <v>35</v>
      </c>
      <c r="AA160" s="999" t="s">
        <v>35</v>
      </c>
      <c r="AB160" s="953" t="s">
        <v>35</v>
      </c>
      <c r="AC160" s="954" t="s">
        <v>35</v>
      </c>
      <c r="AD160" s="958" t="s">
        <v>35</v>
      </c>
      <c r="AE160" s="954" t="s">
        <v>35</v>
      </c>
      <c r="AF160" s="1032" t="s">
        <v>35</v>
      </c>
      <c r="AG160" s="1032" t="s">
        <v>35</v>
      </c>
      <c r="AH160" s="959" t="s">
        <v>35</v>
      </c>
      <c r="AI160" s="1004" t="s">
        <v>35</v>
      </c>
      <c r="AJ160" s="1154" t="s">
        <v>35</v>
      </c>
      <c r="AK160" s="1000" t="s">
        <v>35</v>
      </c>
    </row>
    <row r="161" spans="1:37" ht="13.5" customHeight="1" x14ac:dyDescent="0.15">
      <c r="A161" s="1786"/>
      <c r="B161" s="192">
        <v>44426</v>
      </c>
      <c r="C161" s="1602" t="str">
        <f t="shared" si="26"/>
        <v>(水)</v>
      </c>
      <c r="D161" s="603" t="s">
        <v>566</v>
      </c>
      <c r="E161" s="603" t="s">
        <v>578</v>
      </c>
      <c r="F161" s="953">
        <v>4</v>
      </c>
      <c r="G161" s="1486">
        <v>0</v>
      </c>
      <c r="H161" s="954">
        <v>30</v>
      </c>
      <c r="I161" s="1032">
        <v>23</v>
      </c>
      <c r="J161" s="955">
        <v>0.28472222222222221</v>
      </c>
      <c r="K161" s="953">
        <v>3.4</v>
      </c>
      <c r="L161" s="956">
        <v>5.9</v>
      </c>
      <c r="M161" s="954">
        <v>7.13</v>
      </c>
      <c r="N161" s="1001">
        <v>0.05</v>
      </c>
      <c r="O161" s="954">
        <v>17.899999999999999</v>
      </c>
      <c r="P161" s="957">
        <v>48</v>
      </c>
      <c r="Q161" s="1004">
        <v>10.6</v>
      </c>
      <c r="R161" s="954">
        <v>8.1999999999999993</v>
      </c>
      <c r="S161" s="957">
        <v>74</v>
      </c>
      <c r="T161" s="957">
        <v>50</v>
      </c>
      <c r="U161" s="957">
        <v>24</v>
      </c>
      <c r="V161" s="1167">
        <v>0</v>
      </c>
      <c r="W161" s="1184" t="s">
        <v>35</v>
      </c>
      <c r="X161" s="1014">
        <v>160</v>
      </c>
      <c r="Y161" s="956" t="s">
        <v>35</v>
      </c>
      <c r="Z161" s="956" t="s">
        <v>35</v>
      </c>
      <c r="AA161" s="999" t="s">
        <v>35</v>
      </c>
      <c r="AB161" s="953" t="s">
        <v>35</v>
      </c>
      <c r="AC161" s="954" t="s">
        <v>35</v>
      </c>
      <c r="AD161" s="958">
        <v>0.26</v>
      </c>
      <c r="AE161" s="954">
        <v>28</v>
      </c>
      <c r="AF161" s="1032">
        <v>13</v>
      </c>
      <c r="AG161" s="1032">
        <v>2.8</v>
      </c>
      <c r="AH161" s="959">
        <v>1.1000000000000001</v>
      </c>
      <c r="AI161" s="1004">
        <v>7.8</v>
      </c>
      <c r="AJ161" s="1154">
        <v>1.4</v>
      </c>
      <c r="AK161" s="1000">
        <v>0</v>
      </c>
    </row>
    <row r="162" spans="1:37" ht="13.5" customHeight="1" x14ac:dyDescent="0.15">
      <c r="A162" s="1786"/>
      <c r="B162" s="192">
        <v>44427</v>
      </c>
      <c r="C162" s="1602" t="str">
        <f t="shared" si="26"/>
        <v>(木)</v>
      </c>
      <c r="D162" s="603" t="s">
        <v>566</v>
      </c>
      <c r="E162" s="603" t="s">
        <v>575</v>
      </c>
      <c r="F162" s="953">
        <v>2</v>
      </c>
      <c r="G162" s="1486">
        <v>0</v>
      </c>
      <c r="H162" s="954">
        <v>28</v>
      </c>
      <c r="I162" s="1032">
        <v>25</v>
      </c>
      <c r="J162" s="955">
        <v>0.2986111111111111</v>
      </c>
      <c r="K162" s="953">
        <v>2.8</v>
      </c>
      <c r="L162" s="956">
        <v>5.8</v>
      </c>
      <c r="M162" s="954">
        <v>7.28</v>
      </c>
      <c r="N162" s="1001">
        <v>0</v>
      </c>
      <c r="O162" s="954">
        <v>18.7</v>
      </c>
      <c r="P162" s="957">
        <v>54</v>
      </c>
      <c r="Q162" s="1004">
        <v>14.9</v>
      </c>
      <c r="R162" s="954">
        <v>9.8000000000000007</v>
      </c>
      <c r="S162" s="957">
        <v>82</v>
      </c>
      <c r="T162" s="957">
        <v>56</v>
      </c>
      <c r="U162" s="957">
        <v>26</v>
      </c>
      <c r="V162" s="1167">
        <v>0</v>
      </c>
      <c r="W162" s="1184" t="s">
        <v>35</v>
      </c>
      <c r="X162" s="1014">
        <v>140</v>
      </c>
      <c r="Y162" s="956" t="s">
        <v>35</v>
      </c>
      <c r="Z162" s="956" t="s">
        <v>35</v>
      </c>
      <c r="AA162" s="999" t="s">
        <v>35</v>
      </c>
      <c r="AB162" s="953" t="s">
        <v>35</v>
      </c>
      <c r="AC162" s="954" t="s">
        <v>35</v>
      </c>
      <c r="AD162" s="958" t="s">
        <v>35</v>
      </c>
      <c r="AE162" s="954" t="s">
        <v>35</v>
      </c>
      <c r="AF162" s="1032" t="s">
        <v>35</v>
      </c>
      <c r="AG162" s="1032" t="s">
        <v>35</v>
      </c>
      <c r="AH162" s="959" t="s">
        <v>35</v>
      </c>
      <c r="AI162" s="1004" t="s">
        <v>35</v>
      </c>
      <c r="AJ162" s="1154" t="s">
        <v>35</v>
      </c>
      <c r="AK162" s="1000" t="s">
        <v>35</v>
      </c>
    </row>
    <row r="163" spans="1:37" ht="13.5" customHeight="1" x14ac:dyDescent="0.15">
      <c r="A163" s="1786"/>
      <c r="B163" s="192">
        <v>44428</v>
      </c>
      <c r="C163" s="1602" t="str">
        <f t="shared" si="26"/>
        <v>(金)</v>
      </c>
      <c r="D163" s="603" t="s">
        <v>566</v>
      </c>
      <c r="E163" s="603" t="s">
        <v>592</v>
      </c>
      <c r="F163" s="953">
        <v>5</v>
      </c>
      <c r="G163" s="1486">
        <v>0</v>
      </c>
      <c r="H163" s="954">
        <v>30</v>
      </c>
      <c r="I163" s="1032">
        <v>26</v>
      </c>
      <c r="J163" s="955">
        <v>0.29166666666666669</v>
      </c>
      <c r="K163" s="953">
        <v>5.6</v>
      </c>
      <c r="L163" s="956">
        <v>9.1999999999999993</v>
      </c>
      <c r="M163" s="954">
        <v>7.04</v>
      </c>
      <c r="N163" s="1001">
        <v>0</v>
      </c>
      <c r="O163" s="954">
        <v>27.2</v>
      </c>
      <c r="P163" s="957">
        <v>54</v>
      </c>
      <c r="Q163" s="1004">
        <v>20.6</v>
      </c>
      <c r="R163" s="954">
        <v>9.5</v>
      </c>
      <c r="S163" s="957">
        <v>94</v>
      </c>
      <c r="T163" s="957">
        <v>62</v>
      </c>
      <c r="U163" s="957">
        <v>32</v>
      </c>
      <c r="V163" s="1167">
        <v>0</v>
      </c>
      <c r="W163" s="1184">
        <v>0</v>
      </c>
      <c r="X163" s="1014">
        <v>200</v>
      </c>
      <c r="Y163" s="956">
        <v>190.4</v>
      </c>
      <c r="Z163" s="956">
        <v>7.6</v>
      </c>
      <c r="AA163" s="999">
        <v>1.36</v>
      </c>
      <c r="AB163" s="953">
        <v>-1.23</v>
      </c>
      <c r="AC163" s="954">
        <v>3.6</v>
      </c>
      <c r="AD163" s="958" t="s">
        <v>35</v>
      </c>
      <c r="AE163" s="954" t="s">
        <v>35</v>
      </c>
      <c r="AF163" s="1032" t="s">
        <v>35</v>
      </c>
      <c r="AG163" s="1032" t="s">
        <v>35</v>
      </c>
      <c r="AH163" s="959" t="s">
        <v>35</v>
      </c>
      <c r="AI163" s="1004" t="s">
        <v>35</v>
      </c>
      <c r="AJ163" s="1154" t="s">
        <v>35</v>
      </c>
      <c r="AK163" s="1000" t="s">
        <v>35</v>
      </c>
    </row>
    <row r="164" spans="1:37" ht="13.5" customHeight="1" x14ac:dyDescent="0.15">
      <c r="A164" s="1786"/>
      <c r="B164" s="192">
        <v>44429</v>
      </c>
      <c r="C164" s="1602" t="str">
        <f t="shared" si="26"/>
        <v>(土)</v>
      </c>
      <c r="D164" s="603" t="s">
        <v>566</v>
      </c>
      <c r="E164" s="603" t="s">
        <v>578</v>
      </c>
      <c r="F164" s="953">
        <v>2</v>
      </c>
      <c r="G164" s="1486">
        <v>0</v>
      </c>
      <c r="H164" s="954">
        <v>28</v>
      </c>
      <c r="I164" s="1032">
        <v>26</v>
      </c>
      <c r="J164" s="955">
        <v>0.28472222222222221</v>
      </c>
      <c r="K164" s="953">
        <v>7.5</v>
      </c>
      <c r="L164" s="956">
        <v>10.4</v>
      </c>
      <c r="M164" s="954">
        <v>7.11</v>
      </c>
      <c r="N164" s="1001">
        <v>0.05</v>
      </c>
      <c r="O164" s="954">
        <v>25.9</v>
      </c>
      <c r="P164" s="957">
        <v>56</v>
      </c>
      <c r="Q164" s="1004">
        <v>22.7</v>
      </c>
      <c r="R164" s="954">
        <v>10</v>
      </c>
      <c r="S164" s="957">
        <v>92</v>
      </c>
      <c r="T164" s="957">
        <v>63</v>
      </c>
      <c r="U164" s="957">
        <v>29</v>
      </c>
      <c r="V164" s="1167">
        <v>0</v>
      </c>
      <c r="W164" s="1184" t="s">
        <v>35</v>
      </c>
      <c r="X164" s="1014">
        <v>200</v>
      </c>
      <c r="Y164" s="956" t="s">
        <v>35</v>
      </c>
      <c r="Z164" s="956" t="s">
        <v>35</v>
      </c>
      <c r="AA164" s="999" t="s">
        <v>35</v>
      </c>
      <c r="AB164" s="953" t="s">
        <v>35</v>
      </c>
      <c r="AC164" s="954" t="s">
        <v>35</v>
      </c>
      <c r="AD164" s="958" t="s">
        <v>35</v>
      </c>
      <c r="AE164" s="954" t="s">
        <v>35</v>
      </c>
      <c r="AF164" s="1032" t="s">
        <v>35</v>
      </c>
      <c r="AG164" s="1032" t="s">
        <v>35</v>
      </c>
      <c r="AH164" s="959" t="s">
        <v>35</v>
      </c>
      <c r="AI164" s="1004" t="s">
        <v>35</v>
      </c>
      <c r="AJ164" s="1154" t="s">
        <v>35</v>
      </c>
      <c r="AK164" s="1000" t="s">
        <v>35</v>
      </c>
    </row>
    <row r="165" spans="1:37" ht="13.5" customHeight="1" x14ac:dyDescent="0.15">
      <c r="A165" s="1786"/>
      <c r="B165" s="192">
        <v>44430</v>
      </c>
      <c r="C165" s="1602" t="str">
        <f t="shared" si="26"/>
        <v>(日)</v>
      </c>
      <c r="D165" s="603" t="s">
        <v>522</v>
      </c>
      <c r="E165" s="603" t="s">
        <v>578</v>
      </c>
      <c r="F165" s="953">
        <v>3</v>
      </c>
      <c r="G165" s="1486">
        <v>0</v>
      </c>
      <c r="H165" s="954">
        <v>28</v>
      </c>
      <c r="I165" s="1032">
        <v>26.5</v>
      </c>
      <c r="J165" s="955">
        <v>0.2986111111111111</v>
      </c>
      <c r="K165" s="953">
        <v>7.9</v>
      </c>
      <c r="L165" s="956">
        <v>11.2</v>
      </c>
      <c r="M165" s="954">
        <v>7.21</v>
      </c>
      <c r="N165" s="1001">
        <v>0.05</v>
      </c>
      <c r="O165" s="954">
        <v>26.5</v>
      </c>
      <c r="P165" s="957">
        <v>74</v>
      </c>
      <c r="Q165" s="1004">
        <v>20.6</v>
      </c>
      <c r="R165" s="954">
        <v>10</v>
      </c>
      <c r="S165" s="957">
        <v>98</v>
      </c>
      <c r="T165" s="957">
        <v>62</v>
      </c>
      <c r="U165" s="957">
        <v>36</v>
      </c>
      <c r="V165" s="1167">
        <v>0</v>
      </c>
      <c r="W165" s="1184" t="s">
        <v>35</v>
      </c>
      <c r="X165" s="1014">
        <v>200</v>
      </c>
      <c r="Y165" s="956" t="s">
        <v>35</v>
      </c>
      <c r="Z165" s="956" t="s">
        <v>35</v>
      </c>
      <c r="AA165" s="999" t="s">
        <v>35</v>
      </c>
      <c r="AB165" s="953" t="s">
        <v>35</v>
      </c>
      <c r="AC165" s="954" t="s">
        <v>35</v>
      </c>
      <c r="AD165" s="958" t="s">
        <v>35</v>
      </c>
      <c r="AE165" s="954" t="s">
        <v>35</v>
      </c>
      <c r="AF165" s="1032" t="s">
        <v>35</v>
      </c>
      <c r="AG165" s="1032" t="s">
        <v>35</v>
      </c>
      <c r="AH165" s="959" t="s">
        <v>35</v>
      </c>
      <c r="AI165" s="1004" t="s">
        <v>35</v>
      </c>
      <c r="AJ165" s="1154" t="s">
        <v>35</v>
      </c>
      <c r="AK165" s="1000" t="s">
        <v>35</v>
      </c>
    </row>
    <row r="166" spans="1:37" ht="13.5" customHeight="1" x14ac:dyDescent="0.15">
      <c r="A166" s="1786"/>
      <c r="B166" s="192">
        <v>44431</v>
      </c>
      <c r="C166" s="1602" t="str">
        <f t="shared" si="26"/>
        <v>(月)</v>
      </c>
      <c r="D166" s="603" t="s">
        <v>577</v>
      </c>
      <c r="E166" s="603" t="s">
        <v>570</v>
      </c>
      <c r="F166" s="953">
        <v>3</v>
      </c>
      <c r="G166" s="1486">
        <v>39.5</v>
      </c>
      <c r="H166" s="954">
        <v>26</v>
      </c>
      <c r="I166" s="1032">
        <v>26.5</v>
      </c>
      <c r="J166" s="955">
        <v>0.28472222222222221</v>
      </c>
      <c r="K166" s="953">
        <v>7.8</v>
      </c>
      <c r="L166" s="956">
        <v>13.3</v>
      </c>
      <c r="M166" s="954">
        <v>7.17</v>
      </c>
      <c r="N166" s="1001">
        <v>0.1</v>
      </c>
      <c r="O166" s="954">
        <v>25.6</v>
      </c>
      <c r="P166" s="957">
        <v>63</v>
      </c>
      <c r="Q166" s="1004">
        <v>19.899999999999999</v>
      </c>
      <c r="R166" s="954">
        <v>10</v>
      </c>
      <c r="S166" s="957">
        <v>96</v>
      </c>
      <c r="T166" s="957">
        <v>65</v>
      </c>
      <c r="U166" s="957">
        <v>31</v>
      </c>
      <c r="V166" s="1167">
        <v>0</v>
      </c>
      <c r="W166" s="1184" t="s">
        <v>35</v>
      </c>
      <c r="X166" s="1014">
        <v>200</v>
      </c>
      <c r="Y166" s="956" t="s">
        <v>35</v>
      </c>
      <c r="Z166" s="956" t="s">
        <v>35</v>
      </c>
      <c r="AA166" s="999" t="s">
        <v>35</v>
      </c>
      <c r="AB166" s="953" t="s">
        <v>35</v>
      </c>
      <c r="AC166" s="954" t="s">
        <v>35</v>
      </c>
      <c r="AD166" s="958" t="s">
        <v>35</v>
      </c>
      <c r="AE166" s="954" t="s">
        <v>35</v>
      </c>
      <c r="AF166" s="1032" t="s">
        <v>35</v>
      </c>
      <c r="AG166" s="1032" t="s">
        <v>35</v>
      </c>
      <c r="AH166" s="959" t="s">
        <v>35</v>
      </c>
      <c r="AI166" s="1004" t="s">
        <v>35</v>
      </c>
      <c r="AJ166" s="1154" t="s">
        <v>35</v>
      </c>
      <c r="AK166" s="1000" t="s">
        <v>35</v>
      </c>
    </row>
    <row r="167" spans="1:37" ht="13.5" customHeight="1" x14ac:dyDescent="0.15">
      <c r="A167" s="1786"/>
      <c r="B167" s="192">
        <v>44432</v>
      </c>
      <c r="C167" s="1602" t="str">
        <f t="shared" si="26"/>
        <v>(火)</v>
      </c>
      <c r="D167" s="603" t="s">
        <v>577</v>
      </c>
      <c r="E167" s="603" t="s">
        <v>603</v>
      </c>
      <c r="F167" s="953">
        <v>1</v>
      </c>
      <c r="G167" s="1486">
        <v>0.1</v>
      </c>
      <c r="H167" s="954">
        <v>28</v>
      </c>
      <c r="I167" s="1032">
        <v>26</v>
      </c>
      <c r="J167" s="955">
        <v>0.28472222222222221</v>
      </c>
      <c r="K167" s="953">
        <v>7.6</v>
      </c>
      <c r="L167" s="956">
        <v>11.1</v>
      </c>
      <c r="M167" s="954">
        <v>7.14</v>
      </c>
      <c r="N167" s="1001">
        <v>0.1</v>
      </c>
      <c r="O167" s="954">
        <v>26.1</v>
      </c>
      <c r="P167" s="957">
        <v>56</v>
      </c>
      <c r="Q167" s="1004">
        <v>20.9</v>
      </c>
      <c r="R167" s="954">
        <v>10</v>
      </c>
      <c r="S167" s="957">
        <v>95</v>
      </c>
      <c r="T167" s="957">
        <v>65</v>
      </c>
      <c r="U167" s="957">
        <v>30</v>
      </c>
      <c r="V167" s="1167">
        <v>0</v>
      </c>
      <c r="W167" s="1184" t="s">
        <v>35</v>
      </c>
      <c r="X167" s="1014">
        <v>200</v>
      </c>
      <c r="Y167" s="956" t="s">
        <v>35</v>
      </c>
      <c r="Z167" s="956" t="s">
        <v>35</v>
      </c>
      <c r="AA167" s="999" t="s">
        <v>35</v>
      </c>
      <c r="AB167" s="953" t="s">
        <v>35</v>
      </c>
      <c r="AC167" s="954" t="s">
        <v>35</v>
      </c>
      <c r="AD167" s="958" t="s">
        <v>35</v>
      </c>
      <c r="AE167" s="954" t="s">
        <v>35</v>
      </c>
      <c r="AF167" s="1032" t="s">
        <v>35</v>
      </c>
      <c r="AG167" s="1032" t="s">
        <v>35</v>
      </c>
      <c r="AH167" s="959" t="s">
        <v>35</v>
      </c>
      <c r="AI167" s="1004" t="s">
        <v>35</v>
      </c>
      <c r="AJ167" s="1154" t="s">
        <v>35</v>
      </c>
      <c r="AK167" s="1000" t="s">
        <v>35</v>
      </c>
    </row>
    <row r="168" spans="1:37" ht="13.5" customHeight="1" x14ac:dyDescent="0.15">
      <c r="A168" s="1786"/>
      <c r="B168" s="192">
        <v>44433</v>
      </c>
      <c r="C168" s="1602" t="str">
        <f t="shared" si="26"/>
        <v>(水)</v>
      </c>
      <c r="D168" s="603" t="s">
        <v>522</v>
      </c>
      <c r="E168" s="603" t="s">
        <v>592</v>
      </c>
      <c r="F168" s="953">
        <v>3</v>
      </c>
      <c r="G168" s="1486">
        <v>0</v>
      </c>
      <c r="H168" s="954">
        <v>28</v>
      </c>
      <c r="I168" s="1032">
        <v>26</v>
      </c>
      <c r="J168" s="955">
        <v>0.2986111111111111</v>
      </c>
      <c r="K168" s="953">
        <v>5.2</v>
      </c>
      <c r="L168" s="956">
        <v>8.6999999999999993</v>
      </c>
      <c r="M168" s="954">
        <v>7.04</v>
      </c>
      <c r="N168" s="1001">
        <v>0.1</v>
      </c>
      <c r="O168" s="954">
        <v>24</v>
      </c>
      <c r="P168" s="957">
        <v>54</v>
      </c>
      <c r="Q168" s="1004">
        <v>20.9</v>
      </c>
      <c r="R168" s="954">
        <v>9.5</v>
      </c>
      <c r="S168" s="957">
        <v>94</v>
      </c>
      <c r="T168" s="957">
        <v>63</v>
      </c>
      <c r="U168" s="957">
        <v>31</v>
      </c>
      <c r="V168" s="1167">
        <v>0</v>
      </c>
      <c r="W168" s="1184" t="s">
        <v>35</v>
      </c>
      <c r="X168" s="1014">
        <v>170</v>
      </c>
      <c r="Y168" s="956" t="s">
        <v>35</v>
      </c>
      <c r="Z168" s="956" t="s">
        <v>35</v>
      </c>
      <c r="AA168" s="999" t="s">
        <v>35</v>
      </c>
      <c r="AB168" s="953" t="s">
        <v>35</v>
      </c>
      <c r="AC168" s="954" t="s">
        <v>35</v>
      </c>
      <c r="AD168" s="958" t="s">
        <v>35</v>
      </c>
      <c r="AE168" s="954" t="s">
        <v>35</v>
      </c>
      <c r="AF168" s="1032" t="s">
        <v>35</v>
      </c>
      <c r="AG168" s="1032" t="s">
        <v>35</v>
      </c>
      <c r="AH168" s="959" t="s">
        <v>35</v>
      </c>
      <c r="AI168" s="1004" t="s">
        <v>35</v>
      </c>
      <c r="AJ168" s="1154" t="s">
        <v>35</v>
      </c>
      <c r="AK168" s="1000" t="s">
        <v>35</v>
      </c>
    </row>
    <row r="169" spans="1:37" ht="13.5" customHeight="1" x14ac:dyDescent="0.15">
      <c r="A169" s="1786"/>
      <c r="B169" s="192">
        <v>44434</v>
      </c>
      <c r="C169" s="1602" t="str">
        <f t="shared" si="26"/>
        <v>(木)</v>
      </c>
      <c r="D169" s="603" t="s">
        <v>566</v>
      </c>
      <c r="E169" s="603" t="s">
        <v>574</v>
      </c>
      <c r="F169" s="953">
        <v>1</v>
      </c>
      <c r="G169" s="1486">
        <v>0</v>
      </c>
      <c r="H169" s="954">
        <v>29</v>
      </c>
      <c r="I169" s="1032">
        <v>26.5</v>
      </c>
      <c r="J169" s="955">
        <v>0.29166666666666669</v>
      </c>
      <c r="K169" s="731">
        <v>6.4</v>
      </c>
      <c r="L169" s="956">
        <v>8.6999999999999993</v>
      </c>
      <c r="M169" s="954">
        <v>7.07</v>
      </c>
      <c r="N169" s="1001">
        <v>0.05</v>
      </c>
      <c r="O169" s="954">
        <v>25.2</v>
      </c>
      <c r="P169" s="957">
        <v>62</v>
      </c>
      <c r="Q169" s="1004">
        <v>19.899999999999999</v>
      </c>
      <c r="R169" s="954">
        <v>10</v>
      </c>
      <c r="S169" s="957">
        <v>98</v>
      </c>
      <c r="T169" s="957">
        <v>64</v>
      </c>
      <c r="U169" s="957">
        <v>34</v>
      </c>
      <c r="V169" s="1167">
        <v>0</v>
      </c>
      <c r="W169" s="1184" t="s">
        <v>35</v>
      </c>
      <c r="X169" s="1014">
        <v>210</v>
      </c>
      <c r="Y169" s="956" t="s">
        <v>35</v>
      </c>
      <c r="Z169" s="956" t="s">
        <v>35</v>
      </c>
      <c r="AA169" s="999" t="s">
        <v>35</v>
      </c>
      <c r="AB169" s="953" t="s">
        <v>35</v>
      </c>
      <c r="AC169" s="954" t="s">
        <v>35</v>
      </c>
      <c r="AD169" s="958" t="s">
        <v>35</v>
      </c>
      <c r="AE169" s="954" t="s">
        <v>35</v>
      </c>
      <c r="AF169" s="1032" t="s">
        <v>35</v>
      </c>
      <c r="AG169" s="1032" t="s">
        <v>35</v>
      </c>
      <c r="AH169" s="959" t="s">
        <v>35</v>
      </c>
      <c r="AI169" s="1004" t="s">
        <v>35</v>
      </c>
      <c r="AJ169" s="1154" t="s">
        <v>35</v>
      </c>
      <c r="AK169" s="1000" t="s">
        <v>35</v>
      </c>
    </row>
    <row r="170" spans="1:37" ht="13.5" customHeight="1" x14ac:dyDescent="0.15">
      <c r="A170" s="1786"/>
      <c r="B170" s="192">
        <v>44435</v>
      </c>
      <c r="C170" s="1602" t="str">
        <f t="shared" si="26"/>
        <v>(金)</v>
      </c>
      <c r="D170" s="603" t="s">
        <v>596</v>
      </c>
      <c r="E170" s="603" t="s">
        <v>570</v>
      </c>
      <c r="F170" s="953">
        <v>2</v>
      </c>
      <c r="G170" s="1486">
        <v>0</v>
      </c>
      <c r="H170" s="954">
        <v>28</v>
      </c>
      <c r="I170" s="1032">
        <v>27.5</v>
      </c>
      <c r="J170" s="955">
        <v>0.28472222222222221</v>
      </c>
      <c r="K170" s="953">
        <v>7.7</v>
      </c>
      <c r="L170" s="956">
        <v>10.3</v>
      </c>
      <c r="M170" s="954">
        <v>7.25</v>
      </c>
      <c r="N170" s="1001">
        <v>0</v>
      </c>
      <c r="O170" s="954">
        <v>26.7</v>
      </c>
      <c r="P170" s="957">
        <v>55</v>
      </c>
      <c r="Q170" s="1004">
        <v>20.2</v>
      </c>
      <c r="R170" s="954">
        <v>10</v>
      </c>
      <c r="S170" s="957">
        <v>98</v>
      </c>
      <c r="T170" s="957">
        <v>66</v>
      </c>
      <c r="U170" s="957">
        <v>32</v>
      </c>
      <c r="V170" s="1167">
        <v>0</v>
      </c>
      <c r="W170" s="1184" t="s">
        <v>35</v>
      </c>
      <c r="X170" s="1014">
        <v>190</v>
      </c>
      <c r="Y170" s="956" t="s">
        <v>35</v>
      </c>
      <c r="Z170" s="956" t="s">
        <v>35</v>
      </c>
      <c r="AA170" s="999" t="s">
        <v>35</v>
      </c>
      <c r="AB170" s="953" t="s">
        <v>35</v>
      </c>
      <c r="AC170" s="954" t="s">
        <v>35</v>
      </c>
      <c r="AD170" s="958" t="s">
        <v>35</v>
      </c>
      <c r="AE170" s="954" t="s">
        <v>35</v>
      </c>
      <c r="AF170" s="1032" t="s">
        <v>35</v>
      </c>
      <c r="AG170" s="1032" t="s">
        <v>35</v>
      </c>
      <c r="AH170" s="959" t="s">
        <v>35</v>
      </c>
      <c r="AI170" s="1004" t="s">
        <v>35</v>
      </c>
      <c r="AJ170" s="1154" t="s">
        <v>35</v>
      </c>
      <c r="AK170" s="1000" t="s">
        <v>35</v>
      </c>
    </row>
    <row r="171" spans="1:37" ht="13.5" customHeight="1" x14ac:dyDescent="0.15">
      <c r="A171" s="1786"/>
      <c r="B171" s="192">
        <v>44436</v>
      </c>
      <c r="C171" s="1602" t="str">
        <f t="shared" si="26"/>
        <v>(土)</v>
      </c>
      <c r="D171" s="603" t="s">
        <v>566</v>
      </c>
      <c r="E171" s="603" t="s">
        <v>574</v>
      </c>
      <c r="F171" s="953">
        <v>1</v>
      </c>
      <c r="G171" s="1486">
        <v>0</v>
      </c>
      <c r="H171" s="954">
        <v>27</v>
      </c>
      <c r="I171" s="1032">
        <v>27.5</v>
      </c>
      <c r="J171" s="955">
        <v>0.29166666666666669</v>
      </c>
      <c r="K171" s="953">
        <v>9.1999999999999993</v>
      </c>
      <c r="L171" s="956">
        <v>10.9</v>
      </c>
      <c r="M171" s="954">
        <v>7.1</v>
      </c>
      <c r="N171" s="1001">
        <v>0.05</v>
      </c>
      <c r="O171" s="954">
        <v>27.6</v>
      </c>
      <c r="P171" s="957">
        <v>54</v>
      </c>
      <c r="Q171" s="1004">
        <v>19.899999999999999</v>
      </c>
      <c r="R171" s="954">
        <v>10</v>
      </c>
      <c r="S171" s="957">
        <v>96</v>
      </c>
      <c r="T171" s="957">
        <v>62</v>
      </c>
      <c r="U171" s="957">
        <v>34</v>
      </c>
      <c r="V171" s="1167">
        <v>0</v>
      </c>
      <c r="W171" s="1184" t="s">
        <v>35</v>
      </c>
      <c r="X171" s="1014">
        <v>190</v>
      </c>
      <c r="Y171" s="956" t="s">
        <v>35</v>
      </c>
      <c r="Z171" s="956" t="s">
        <v>35</v>
      </c>
      <c r="AA171" s="999" t="s">
        <v>35</v>
      </c>
      <c r="AB171" s="953" t="s">
        <v>35</v>
      </c>
      <c r="AC171" s="954" t="s">
        <v>35</v>
      </c>
      <c r="AD171" s="958" t="s">
        <v>35</v>
      </c>
      <c r="AE171" s="954" t="s">
        <v>35</v>
      </c>
      <c r="AF171" s="1032" t="s">
        <v>35</v>
      </c>
      <c r="AG171" s="1032" t="s">
        <v>35</v>
      </c>
      <c r="AH171" s="959" t="s">
        <v>35</v>
      </c>
      <c r="AI171" s="1004" t="s">
        <v>35</v>
      </c>
      <c r="AJ171" s="1154" t="s">
        <v>35</v>
      </c>
      <c r="AK171" s="1000" t="s">
        <v>35</v>
      </c>
    </row>
    <row r="172" spans="1:37" ht="13.5" customHeight="1" x14ac:dyDescent="0.15">
      <c r="A172" s="1786"/>
      <c r="B172" s="192">
        <v>44437</v>
      </c>
      <c r="C172" s="1602" t="str">
        <f t="shared" si="26"/>
        <v>(日)</v>
      </c>
      <c r="D172" s="603" t="s">
        <v>566</v>
      </c>
      <c r="E172" s="603" t="s">
        <v>593</v>
      </c>
      <c r="F172" s="953">
        <v>5</v>
      </c>
      <c r="G172" s="1486">
        <v>0</v>
      </c>
      <c r="H172" s="954">
        <v>29</v>
      </c>
      <c r="I172" s="1032">
        <v>28</v>
      </c>
      <c r="J172" s="955">
        <v>0.29166666666666669</v>
      </c>
      <c r="K172" s="953">
        <v>8.3000000000000007</v>
      </c>
      <c r="L172" s="956">
        <v>11.1</v>
      </c>
      <c r="M172" s="954">
        <v>7</v>
      </c>
      <c r="N172" s="1001">
        <v>0.05</v>
      </c>
      <c r="O172" s="954">
        <v>27.7</v>
      </c>
      <c r="P172" s="957">
        <v>60</v>
      </c>
      <c r="Q172" s="1004">
        <v>19.100000000000001</v>
      </c>
      <c r="R172" s="954">
        <v>10</v>
      </c>
      <c r="S172" s="957">
        <v>102</v>
      </c>
      <c r="T172" s="957">
        <v>68</v>
      </c>
      <c r="U172" s="957">
        <v>34</v>
      </c>
      <c r="V172" s="1167">
        <v>0</v>
      </c>
      <c r="W172" s="1184" t="s">
        <v>35</v>
      </c>
      <c r="X172" s="1014">
        <v>200</v>
      </c>
      <c r="Y172" s="956" t="s">
        <v>35</v>
      </c>
      <c r="Z172" s="956" t="s">
        <v>35</v>
      </c>
      <c r="AA172" s="953" t="s">
        <v>35</v>
      </c>
      <c r="AB172" s="953" t="s">
        <v>35</v>
      </c>
      <c r="AC172" s="954" t="s">
        <v>35</v>
      </c>
      <c r="AD172" s="958" t="s">
        <v>35</v>
      </c>
      <c r="AE172" s="954" t="s">
        <v>35</v>
      </c>
      <c r="AF172" s="1032" t="s">
        <v>35</v>
      </c>
      <c r="AG172" s="1032" t="s">
        <v>35</v>
      </c>
      <c r="AH172" s="959" t="s">
        <v>35</v>
      </c>
      <c r="AI172" s="1004" t="s">
        <v>35</v>
      </c>
      <c r="AJ172" s="1154" t="s">
        <v>35</v>
      </c>
      <c r="AK172" s="1000" t="s">
        <v>35</v>
      </c>
    </row>
    <row r="173" spans="1:37" ht="13.5" customHeight="1" x14ac:dyDescent="0.15">
      <c r="A173" s="1786"/>
      <c r="B173" s="192">
        <v>44438</v>
      </c>
      <c r="C173" s="1602" t="str">
        <f t="shared" si="26"/>
        <v>(月)</v>
      </c>
      <c r="D173" s="603" t="s">
        <v>566</v>
      </c>
      <c r="E173" s="603" t="s">
        <v>574</v>
      </c>
      <c r="F173" s="953">
        <v>0</v>
      </c>
      <c r="G173" s="1486">
        <v>0</v>
      </c>
      <c r="H173" s="954">
        <v>29</v>
      </c>
      <c r="I173" s="1032">
        <v>28.5</v>
      </c>
      <c r="J173" s="955">
        <v>0.27777777777777779</v>
      </c>
      <c r="K173" s="953">
        <v>9.4</v>
      </c>
      <c r="L173" s="956">
        <v>13.3</v>
      </c>
      <c r="M173" s="954">
        <v>7.1</v>
      </c>
      <c r="N173" s="1001">
        <v>0.1</v>
      </c>
      <c r="O173" s="954">
        <v>26.3</v>
      </c>
      <c r="P173" s="957">
        <v>62</v>
      </c>
      <c r="Q173" s="1004">
        <v>21.3</v>
      </c>
      <c r="R173" s="954">
        <v>10</v>
      </c>
      <c r="S173" s="957">
        <v>102</v>
      </c>
      <c r="T173" s="957">
        <v>68</v>
      </c>
      <c r="U173" s="957">
        <v>34</v>
      </c>
      <c r="V173" s="1167">
        <v>0</v>
      </c>
      <c r="W173" s="1184" t="s">
        <v>35</v>
      </c>
      <c r="X173" s="1014">
        <v>210</v>
      </c>
      <c r="Y173" s="956" t="s">
        <v>35</v>
      </c>
      <c r="Z173" s="956" t="s">
        <v>35</v>
      </c>
      <c r="AA173" s="999" t="s">
        <v>35</v>
      </c>
      <c r="AB173" s="953" t="s">
        <v>35</v>
      </c>
      <c r="AC173" s="954" t="s">
        <v>35</v>
      </c>
      <c r="AD173" s="958" t="s">
        <v>35</v>
      </c>
      <c r="AE173" s="954" t="s">
        <v>35</v>
      </c>
      <c r="AF173" s="1032" t="s">
        <v>35</v>
      </c>
      <c r="AG173" s="1032" t="s">
        <v>35</v>
      </c>
      <c r="AH173" s="959" t="s">
        <v>35</v>
      </c>
      <c r="AI173" s="1004" t="s">
        <v>35</v>
      </c>
      <c r="AJ173" s="1154" t="s">
        <v>35</v>
      </c>
      <c r="AK173" s="1000" t="s">
        <v>35</v>
      </c>
    </row>
    <row r="174" spans="1:37" ht="13.5" customHeight="1" x14ac:dyDescent="0.15">
      <c r="A174" s="1786"/>
      <c r="B174" s="192">
        <v>44439</v>
      </c>
      <c r="C174" s="1602" t="str">
        <f t="shared" si="26"/>
        <v>(火)</v>
      </c>
      <c r="D174" s="604" t="s">
        <v>576</v>
      </c>
      <c r="E174" s="604" t="s">
        <v>593</v>
      </c>
      <c r="F174" s="960">
        <v>3</v>
      </c>
      <c r="G174" s="1487">
        <v>19.2</v>
      </c>
      <c r="H174" s="961">
        <v>27</v>
      </c>
      <c r="I174" s="1158">
        <v>28</v>
      </c>
      <c r="J174" s="962">
        <v>0.28472222222222221</v>
      </c>
      <c r="K174" s="960">
        <v>9.6</v>
      </c>
      <c r="L174" s="963">
        <v>14.1</v>
      </c>
      <c r="M174" s="961">
        <v>7.1</v>
      </c>
      <c r="N174" s="1007">
        <v>0.05</v>
      </c>
      <c r="O174" s="961">
        <v>29</v>
      </c>
      <c r="P174" s="964">
        <v>56</v>
      </c>
      <c r="Q174" s="1160">
        <v>23.8</v>
      </c>
      <c r="R174" s="961">
        <v>10</v>
      </c>
      <c r="S174" s="964">
        <v>105</v>
      </c>
      <c r="T174" s="964">
        <v>67</v>
      </c>
      <c r="U174" s="964">
        <v>38</v>
      </c>
      <c r="V174" s="1168">
        <v>0</v>
      </c>
      <c r="W174" s="1185" t="s">
        <v>35</v>
      </c>
      <c r="X174" s="1139">
        <v>210</v>
      </c>
      <c r="Y174" s="963" t="s">
        <v>35</v>
      </c>
      <c r="Z174" s="963" t="s">
        <v>35</v>
      </c>
      <c r="AA174" s="1002" t="s">
        <v>35</v>
      </c>
      <c r="AB174" s="960" t="s">
        <v>35</v>
      </c>
      <c r="AC174" s="961" t="s">
        <v>35</v>
      </c>
      <c r="AD174" s="965" t="s">
        <v>35</v>
      </c>
      <c r="AE174" s="961" t="s">
        <v>35</v>
      </c>
      <c r="AF174" s="1158" t="s">
        <v>35</v>
      </c>
      <c r="AG174" s="1158" t="s">
        <v>35</v>
      </c>
      <c r="AH174" s="966" t="s">
        <v>35</v>
      </c>
      <c r="AI174" s="1160" t="s">
        <v>35</v>
      </c>
      <c r="AJ174" s="1155" t="s">
        <v>35</v>
      </c>
      <c r="AK174" s="1009" t="s">
        <v>35</v>
      </c>
    </row>
    <row r="175" spans="1:37" s="426" customFormat="1" ht="13.5" customHeight="1" x14ac:dyDescent="0.15">
      <c r="A175" s="1786"/>
      <c r="B175" s="1783" t="s">
        <v>388</v>
      </c>
      <c r="C175" s="1783"/>
      <c r="D175" s="862"/>
      <c r="E175" s="863"/>
      <c r="F175" s="864">
        <f>MAX(F144:F174)</f>
        <v>5</v>
      </c>
      <c r="G175" s="1478">
        <f>MAX(G144:G174)</f>
        <v>101.7</v>
      </c>
      <c r="H175" s="864">
        <f>MAX(H144:H174)</f>
        <v>31</v>
      </c>
      <c r="I175" s="865">
        <f>MAX(I144:I174)</f>
        <v>29</v>
      </c>
      <c r="J175" s="866"/>
      <c r="K175" s="1003">
        <f>MAX(K144:K174)</f>
        <v>9.6999999999999993</v>
      </c>
      <c r="L175" s="1115">
        <f>MAX(L144:L174)</f>
        <v>14.5</v>
      </c>
      <c r="M175" s="1122">
        <f>MAX(M144:M174)</f>
        <v>7.28</v>
      </c>
      <c r="N175" s="1005">
        <f>MAX(N144:N174)</f>
        <v>0.15</v>
      </c>
      <c r="O175" s="1122">
        <f t="shared" ref="O175:AK175" si="27">MAX(O144:O174)</f>
        <v>30.3</v>
      </c>
      <c r="P175" s="1134">
        <f t="shared" si="27"/>
        <v>74</v>
      </c>
      <c r="Q175" s="864">
        <f t="shared" si="27"/>
        <v>27.7</v>
      </c>
      <c r="R175" s="864">
        <f t="shared" si="27"/>
        <v>10</v>
      </c>
      <c r="S175" s="1134">
        <f t="shared" si="27"/>
        <v>107</v>
      </c>
      <c r="T175" s="1134">
        <f t="shared" si="27"/>
        <v>70</v>
      </c>
      <c r="U175" s="1134">
        <f t="shared" si="27"/>
        <v>40</v>
      </c>
      <c r="V175" s="1173">
        <f t="shared" si="27"/>
        <v>0</v>
      </c>
      <c r="W175" s="1190">
        <f t="shared" si="27"/>
        <v>0</v>
      </c>
      <c r="X175" s="1140">
        <f t="shared" si="27"/>
        <v>240</v>
      </c>
      <c r="Y175" s="869">
        <f t="shared" si="27"/>
        <v>190.4</v>
      </c>
      <c r="Z175" s="1115">
        <f t="shared" si="27"/>
        <v>7.6</v>
      </c>
      <c r="AA175" s="864">
        <f t="shared" si="27"/>
        <v>1.36</v>
      </c>
      <c r="AB175" s="1003">
        <f t="shared" si="27"/>
        <v>-1.23</v>
      </c>
      <c r="AC175" s="1164">
        <f t="shared" si="27"/>
        <v>3.6</v>
      </c>
      <c r="AD175" s="871">
        <f t="shared" si="27"/>
        <v>0.26</v>
      </c>
      <c r="AE175" s="1122">
        <f t="shared" si="27"/>
        <v>28</v>
      </c>
      <c r="AF175" s="865">
        <f t="shared" si="27"/>
        <v>13</v>
      </c>
      <c r="AG175" s="865">
        <f t="shared" si="27"/>
        <v>2.8</v>
      </c>
      <c r="AH175" s="995">
        <f t="shared" si="27"/>
        <v>1.1000000000000001</v>
      </c>
      <c r="AI175" s="864">
        <f t="shared" si="27"/>
        <v>7.8</v>
      </c>
      <c r="AJ175" s="872">
        <f t="shared" si="27"/>
        <v>1.4</v>
      </c>
      <c r="AK175" s="915">
        <f t="shared" si="27"/>
        <v>0</v>
      </c>
    </row>
    <row r="176" spans="1:37" s="426" customFormat="1" ht="13.5" customHeight="1" x14ac:dyDescent="0.15">
      <c r="A176" s="1786"/>
      <c r="B176" s="1807" t="s">
        <v>389</v>
      </c>
      <c r="C176" s="1783"/>
      <c r="D176" s="862"/>
      <c r="E176" s="863"/>
      <c r="F176" s="878"/>
      <c r="G176" s="1483"/>
      <c r="H176" s="864">
        <f>MIN(H144:H174)</f>
        <v>20</v>
      </c>
      <c r="I176" s="865">
        <f>MIN(I144:I174)</f>
        <v>22</v>
      </c>
      <c r="J176" s="866"/>
      <c r="K176" s="1003">
        <f>MIN(K144:K174)</f>
        <v>2.8</v>
      </c>
      <c r="L176" s="1115">
        <f>MIN(L144:L174)</f>
        <v>5.6</v>
      </c>
      <c r="M176" s="1122">
        <f>MIN(M144:M174)</f>
        <v>6.81</v>
      </c>
      <c r="N176" s="1005">
        <f>MIN(N144:N174)</f>
        <v>0</v>
      </c>
      <c r="O176" s="1122">
        <f t="shared" ref="O176:U176" si="28">MIN(O144:O174)</f>
        <v>16</v>
      </c>
      <c r="P176" s="1134">
        <f t="shared" si="28"/>
        <v>34</v>
      </c>
      <c r="Q176" s="864">
        <f t="shared" si="28"/>
        <v>10.6</v>
      </c>
      <c r="R176" s="864">
        <f t="shared" si="28"/>
        <v>5.7</v>
      </c>
      <c r="S176" s="1134">
        <f t="shared" si="28"/>
        <v>67</v>
      </c>
      <c r="T176" s="1134">
        <f t="shared" si="28"/>
        <v>42</v>
      </c>
      <c r="U176" s="1134">
        <f t="shared" si="28"/>
        <v>24</v>
      </c>
      <c r="V176" s="1173">
        <v>0</v>
      </c>
      <c r="W176" s="1190">
        <f t="shared" ref="W176:AK176" si="29">MIN(W144:W174)</f>
        <v>0</v>
      </c>
      <c r="X176" s="1140">
        <f t="shared" si="29"/>
        <v>140</v>
      </c>
      <c r="Y176" s="869">
        <f t="shared" si="29"/>
        <v>190.4</v>
      </c>
      <c r="Z176" s="1115">
        <f t="shared" si="29"/>
        <v>7.6</v>
      </c>
      <c r="AA176" s="864">
        <f t="shared" si="29"/>
        <v>1.36</v>
      </c>
      <c r="AB176" s="1003">
        <f t="shared" si="29"/>
        <v>-1.23</v>
      </c>
      <c r="AC176" s="1164">
        <f t="shared" si="29"/>
        <v>3.6</v>
      </c>
      <c r="AD176" s="874">
        <f t="shared" si="29"/>
        <v>0.26</v>
      </c>
      <c r="AE176" s="1122">
        <f t="shared" si="29"/>
        <v>28</v>
      </c>
      <c r="AF176" s="865">
        <f t="shared" si="29"/>
        <v>13</v>
      </c>
      <c r="AG176" s="865">
        <f t="shared" si="29"/>
        <v>2.8</v>
      </c>
      <c r="AH176" s="995">
        <f t="shared" si="29"/>
        <v>1.1000000000000001</v>
      </c>
      <c r="AI176" s="864">
        <f t="shared" si="29"/>
        <v>7.8</v>
      </c>
      <c r="AJ176" s="872">
        <f t="shared" si="29"/>
        <v>1.4</v>
      </c>
      <c r="AK176" s="915">
        <f t="shared" si="29"/>
        <v>0</v>
      </c>
    </row>
    <row r="177" spans="1:37" s="426" customFormat="1" ht="13.5" customHeight="1" x14ac:dyDescent="0.15">
      <c r="A177" s="1786"/>
      <c r="B177" s="1783" t="s">
        <v>390</v>
      </c>
      <c r="C177" s="1783"/>
      <c r="D177" s="862"/>
      <c r="E177" s="863"/>
      <c r="F177" s="866"/>
      <c r="G177" s="1483"/>
      <c r="H177" s="864">
        <f>IF(COUNT(H144:H174)=0,0,AVERAGE(H144:H174))</f>
        <v>27.35483870967742</v>
      </c>
      <c r="I177" s="865">
        <f>IF(COUNT(I144:I174)=0,0,AVERAGE(I144:I174))</f>
        <v>26.274193548387096</v>
      </c>
      <c r="J177" s="866"/>
      <c r="K177" s="1003">
        <f>IF(COUNT(K144:K174)=0,0,AVERAGE(K144:K174))</f>
        <v>6.7322580645161283</v>
      </c>
      <c r="L177" s="1115">
        <f>IF(COUNT(L144:L174)=0,0,AVERAGE(L144:L174))</f>
        <v>10.048387096774194</v>
      </c>
      <c r="M177" s="1122">
        <f>IF(COUNT(M144:M174)=0,0,AVERAGE(M144:M174))</f>
        <v>7.0329032258064501</v>
      </c>
      <c r="N177" s="1028"/>
      <c r="O177" s="1122">
        <f t="shared" ref="O177:U177" si="30">IF(COUNT(O144:O174)=0,0,AVERAGE(O144:O174))</f>
        <v>24.935483870967747</v>
      </c>
      <c r="P177" s="1134">
        <f t="shared" si="30"/>
        <v>52.935483870967744</v>
      </c>
      <c r="Q177" s="864">
        <f t="shared" si="30"/>
        <v>20.29354838709677</v>
      </c>
      <c r="R177" s="864">
        <f t="shared" si="30"/>
        <v>9.493548387096773</v>
      </c>
      <c r="S177" s="1134">
        <f t="shared" si="30"/>
        <v>91.129032258064512</v>
      </c>
      <c r="T177" s="1134">
        <f t="shared" si="30"/>
        <v>59.838709677419352</v>
      </c>
      <c r="U177" s="1134">
        <f t="shared" si="30"/>
        <v>31.29032258064516</v>
      </c>
      <c r="V177" s="1174"/>
      <c r="W177" s="1191"/>
      <c r="X177" s="1140">
        <f t="shared" ref="X177:AJ177" si="31">IF(COUNT(X144:X174)=0,0,AVERAGE(X144:X174))</f>
        <v>188.38709677419354</v>
      </c>
      <c r="Y177" s="869">
        <f t="shared" si="31"/>
        <v>190.4</v>
      </c>
      <c r="Z177" s="1115">
        <f t="shared" si="31"/>
        <v>7.6</v>
      </c>
      <c r="AA177" s="864">
        <f t="shared" si="31"/>
        <v>1.36</v>
      </c>
      <c r="AB177" s="1003">
        <f t="shared" si="31"/>
        <v>-1.23</v>
      </c>
      <c r="AC177" s="1164">
        <f t="shared" si="31"/>
        <v>3.6</v>
      </c>
      <c r="AD177" s="874">
        <f t="shared" si="31"/>
        <v>0.26</v>
      </c>
      <c r="AE177" s="1122">
        <f t="shared" si="31"/>
        <v>28</v>
      </c>
      <c r="AF177" s="865">
        <f t="shared" si="31"/>
        <v>13</v>
      </c>
      <c r="AG177" s="865">
        <f t="shared" si="31"/>
        <v>2.8</v>
      </c>
      <c r="AH177" s="995">
        <f t="shared" si="31"/>
        <v>1.1000000000000001</v>
      </c>
      <c r="AI177" s="864">
        <f t="shared" si="31"/>
        <v>7.8</v>
      </c>
      <c r="AJ177" s="872">
        <f t="shared" si="31"/>
        <v>1.4</v>
      </c>
      <c r="AK177" s="916"/>
    </row>
    <row r="178" spans="1:37" s="426" customFormat="1" ht="13.5" customHeight="1" x14ac:dyDescent="0.15">
      <c r="A178" s="1786"/>
      <c r="B178" s="1784" t="s">
        <v>391</v>
      </c>
      <c r="C178" s="1784"/>
      <c r="D178" s="876"/>
      <c r="E178" s="876"/>
      <c r="F178" s="877"/>
      <c r="G178" s="1478">
        <f>SUM(G144:G174)</f>
        <v>339.20000000000005</v>
      </c>
      <c r="H178" s="878"/>
      <c r="I178" s="866"/>
      <c r="J178" s="878"/>
      <c r="K178" s="1114"/>
      <c r="L178" s="1116"/>
      <c r="M178" s="1123"/>
      <c r="N178" s="1028"/>
      <c r="O178" s="1123"/>
      <c r="P178" s="1135"/>
      <c r="Q178" s="878"/>
      <c r="R178" s="878"/>
      <c r="S178" s="1135"/>
      <c r="T178" s="1135"/>
      <c r="U178" s="1135"/>
      <c r="V178" s="1174"/>
      <c r="W178" s="1191"/>
      <c r="X178" s="1141"/>
      <c r="Y178" s="878"/>
      <c r="Z178" s="1114"/>
      <c r="AA178" s="878"/>
      <c r="AB178" s="1114"/>
      <c r="AC178" s="1165"/>
      <c r="AD178" s="880"/>
      <c r="AE178" s="1123"/>
      <c r="AF178" s="866"/>
      <c r="AG178" s="866"/>
      <c r="AH178" s="997"/>
      <c r="AI178" s="878"/>
      <c r="AJ178" s="904"/>
      <c r="AK178" s="916"/>
    </row>
    <row r="179" spans="1:37" ht="13.5" customHeight="1" x14ac:dyDescent="0.15">
      <c r="A179" s="1786" t="s">
        <v>313</v>
      </c>
      <c r="B179" s="192">
        <v>44440</v>
      </c>
      <c r="C179" s="1602" t="str">
        <f>IF(B179="","",IF(WEEKDAY(B179)=1,"(日)",IF(WEEKDAY(B179)=2,"(月)",IF(WEEKDAY(B179)=3,"(火)",IF(WEEKDAY(B179)=4,"(水)",IF(WEEKDAY(B179)=5,"(木)",IF(WEEKDAY(B179)=6,"(金)","(土)")))))))</f>
        <v>(水)</v>
      </c>
      <c r="D179" s="605" t="s">
        <v>571</v>
      </c>
      <c r="E179" s="605" t="s">
        <v>570</v>
      </c>
      <c r="F179" s="946">
        <v>2</v>
      </c>
      <c r="G179" s="1485">
        <v>3.8</v>
      </c>
      <c r="H179" s="947">
        <v>23</v>
      </c>
      <c r="I179" s="1031">
        <v>27</v>
      </c>
      <c r="J179" s="948">
        <v>0.28472222222222221</v>
      </c>
      <c r="K179" s="946">
        <v>7.6</v>
      </c>
      <c r="L179" s="949">
        <v>12.5</v>
      </c>
      <c r="M179" s="947">
        <v>7.02</v>
      </c>
      <c r="N179" s="1006">
        <v>0.05</v>
      </c>
      <c r="O179" s="947">
        <v>28.6</v>
      </c>
      <c r="P179" s="950">
        <v>58</v>
      </c>
      <c r="Q179" s="1010">
        <v>23.4</v>
      </c>
      <c r="R179" s="947">
        <v>10</v>
      </c>
      <c r="S179" s="950">
        <v>106</v>
      </c>
      <c r="T179" s="950">
        <v>73</v>
      </c>
      <c r="U179" s="950">
        <v>33</v>
      </c>
      <c r="V179" s="1166">
        <v>0</v>
      </c>
      <c r="W179" s="1183" t="s">
        <v>35</v>
      </c>
      <c r="X179" s="1012">
        <v>220</v>
      </c>
      <c r="Y179" s="949" t="s">
        <v>35</v>
      </c>
      <c r="Z179" s="946" t="s">
        <v>35</v>
      </c>
      <c r="AA179" s="946" t="s">
        <v>35</v>
      </c>
      <c r="AB179" s="946" t="s">
        <v>35</v>
      </c>
      <c r="AC179" s="947" t="s">
        <v>35</v>
      </c>
      <c r="AD179" s="951" t="s">
        <v>35</v>
      </c>
      <c r="AE179" s="947" t="s">
        <v>35</v>
      </c>
      <c r="AF179" s="1031" t="s">
        <v>35</v>
      </c>
      <c r="AG179" s="1031" t="s">
        <v>35</v>
      </c>
      <c r="AH179" s="952" t="s">
        <v>35</v>
      </c>
      <c r="AI179" s="1010" t="s">
        <v>35</v>
      </c>
      <c r="AJ179" s="1153" t="s">
        <v>35</v>
      </c>
      <c r="AK179" s="1008" t="s">
        <v>35</v>
      </c>
    </row>
    <row r="180" spans="1:37" ht="13.5" customHeight="1" x14ac:dyDescent="0.15">
      <c r="A180" s="1786"/>
      <c r="B180" s="192">
        <v>44441</v>
      </c>
      <c r="C180" s="1602" t="str">
        <f t="shared" ref="C180:C208" si="32">IF(B180="","",IF(WEEKDAY(B180)=1,"(日)",IF(WEEKDAY(B180)=2,"(月)",IF(WEEKDAY(B180)=3,"(火)",IF(WEEKDAY(B180)=4,"(水)",IF(WEEKDAY(B180)=5,"(木)",IF(WEEKDAY(B180)=6,"(金)","(土)")))))))</f>
        <v>(木)</v>
      </c>
      <c r="D180" s="603" t="s">
        <v>579</v>
      </c>
      <c r="E180" s="603" t="s">
        <v>574</v>
      </c>
      <c r="F180" s="953">
        <v>2</v>
      </c>
      <c r="G180" s="1486">
        <v>8.5</v>
      </c>
      <c r="H180" s="954">
        <v>19</v>
      </c>
      <c r="I180" s="1032">
        <v>24</v>
      </c>
      <c r="J180" s="955">
        <v>0.28472222222222221</v>
      </c>
      <c r="K180" s="953">
        <v>6.2</v>
      </c>
      <c r="L180" s="956">
        <v>10.9</v>
      </c>
      <c r="M180" s="954">
        <v>7.02</v>
      </c>
      <c r="N180" s="1001">
        <v>0.1</v>
      </c>
      <c r="O180" s="954">
        <v>27.8</v>
      </c>
      <c r="P180" s="957">
        <v>56</v>
      </c>
      <c r="Q180" s="1004">
        <v>23.4</v>
      </c>
      <c r="R180" s="954">
        <v>10</v>
      </c>
      <c r="S180" s="957">
        <v>99</v>
      </c>
      <c r="T180" s="957">
        <v>66</v>
      </c>
      <c r="U180" s="957">
        <v>33</v>
      </c>
      <c r="V180" s="1167">
        <v>0</v>
      </c>
      <c r="W180" s="1184" t="s">
        <v>35</v>
      </c>
      <c r="X180" s="1014">
        <v>220</v>
      </c>
      <c r="Y180" s="956" t="s">
        <v>35</v>
      </c>
      <c r="Z180" s="953" t="s">
        <v>35</v>
      </c>
      <c r="AA180" s="953" t="s">
        <v>35</v>
      </c>
      <c r="AB180" s="953" t="s">
        <v>35</v>
      </c>
      <c r="AC180" s="954" t="s">
        <v>35</v>
      </c>
      <c r="AD180" s="958" t="s">
        <v>35</v>
      </c>
      <c r="AE180" s="954" t="s">
        <v>35</v>
      </c>
      <c r="AF180" s="1032" t="s">
        <v>35</v>
      </c>
      <c r="AG180" s="1032" t="s">
        <v>35</v>
      </c>
      <c r="AH180" s="959" t="s">
        <v>35</v>
      </c>
      <c r="AI180" s="1004" t="s">
        <v>35</v>
      </c>
      <c r="AJ180" s="1154" t="s">
        <v>35</v>
      </c>
      <c r="AK180" s="1000" t="s">
        <v>35</v>
      </c>
    </row>
    <row r="181" spans="1:37" ht="13.5" customHeight="1" x14ac:dyDescent="0.15">
      <c r="A181" s="1786"/>
      <c r="B181" s="192">
        <v>44442</v>
      </c>
      <c r="C181" s="1602" t="str">
        <f t="shared" si="32"/>
        <v>(金)</v>
      </c>
      <c r="D181" s="603" t="s">
        <v>579</v>
      </c>
      <c r="E181" s="603" t="s">
        <v>574</v>
      </c>
      <c r="F181" s="953">
        <v>2</v>
      </c>
      <c r="G181" s="1486">
        <v>4.2</v>
      </c>
      <c r="H181" s="954">
        <v>19</v>
      </c>
      <c r="I181" s="1032">
        <v>22</v>
      </c>
      <c r="J181" s="955">
        <v>0.28472222222222221</v>
      </c>
      <c r="K181" s="953">
        <v>4.3</v>
      </c>
      <c r="L181" s="956">
        <v>4.9000000000000004</v>
      </c>
      <c r="M181" s="954">
        <v>7</v>
      </c>
      <c r="N181" s="1001">
        <v>0.05</v>
      </c>
      <c r="O181" s="954">
        <v>27.2</v>
      </c>
      <c r="P181" s="957">
        <v>52</v>
      </c>
      <c r="Q181" s="1004">
        <v>23.4</v>
      </c>
      <c r="R181" s="954">
        <v>9</v>
      </c>
      <c r="S181" s="957">
        <v>94</v>
      </c>
      <c r="T181" s="957">
        <v>62</v>
      </c>
      <c r="U181" s="957">
        <v>32</v>
      </c>
      <c r="V181" s="1167">
        <v>0</v>
      </c>
      <c r="W181" s="1184" t="s">
        <v>35</v>
      </c>
      <c r="X181" s="1014">
        <v>230</v>
      </c>
      <c r="Y181" s="956" t="s">
        <v>35</v>
      </c>
      <c r="Z181" s="953" t="s">
        <v>35</v>
      </c>
      <c r="AA181" s="953" t="s">
        <v>35</v>
      </c>
      <c r="AB181" s="953" t="s">
        <v>35</v>
      </c>
      <c r="AC181" s="954" t="s">
        <v>35</v>
      </c>
      <c r="AD181" s="958" t="s">
        <v>35</v>
      </c>
      <c r="AE181" s="954" t="s">
        <v>35</v>
      </c>
      <c r="AF181" s="1032" t="s">
        <v>35</v>
      </c>
      <c r="AG181" s="1032" t="s">
        <v>35</v>
      </c>
      <c r="AH181" s="959" t="s">
        <v>35</v>
      </c>
      <c r="AI181" s="1004" t="s">
        <v>35</v>
      </c>
      <c r="AJ181" s="1154" t="s">
        <v>35</v>
      </c>
      <c r="AK181" s="1000" t="s">
        <v>35</v>
      </c>
    </row>
    <row r="182" spans="1:37" ht="13.5" customHeight="1" x14ac:dyDescent="0.15">
      <c r="A182" s="1786"/>
      <c r="B182" s="192">
        <v>44443</v>
      </c>
      <c r="C182" s="1602" t="str">
        <f t="shared" si="32"/>
        <v>(土)</v>
      </c>
      <c r="D182" s="603" t="s">
        <v>579</v>
      </c>
      <c r="E182" s="603" t="s">
        <v>574</v>
      </c>
      <c r="F182" s="953">
        <v>1</v>
      </c>
      <c r="G182" s="1486">
        <v>0.9</v>
      </c>
      <c r="H182" s="954">
        <v>20</v>
      </c>
      <c r="I182" s="1032">
        <v>21.5</v>
      </c>
      <c r="J182" s="955">
        <v>0.29166666666666669</v>
      </c>
      <c r="K182" s="953">
        <v>3.1</v>
      </c>
      <c r="L182" s="956">
        <v>6.7</v>
      </c>
      <c r="M182" s="954">
        <v>7.12</v>
      </c>
      <c r="N182" s="1001">
        <v>0.05</v>
      </c>
      <c r="O182" s="954">
        <v>30.3</v>
      </c>
      <c r="P182" s="957">
        <v>60</v>
      </c>
      <c r="Q182" s="1004">
        <v>24.9</v>
      </c>
      <c r="R182" s="954">
        <v>8.8000000000000007</v>
      </c>
      <c r="S182" s="957">
        <v>108</v>
      </c>
      <c r="T182" s="957">
        <v>70</v>
      </c>
      <c r="U182" s="957">
        <v>38</v>
      </c>
      <c r="V182" s="1167">
        <v>0</v>
      </c>
      <c r="W182" s="1184" t="s">
        <v>35</v>
      </c>
      <c r="X182" s="1014">
        <v>230</v>
      </c>
      <c r="Y182" s="956" t="s">
        <v>35</v>
      </c>
      <c r="Z182" s="953" t="s">
        <v>35</v>
      </c>
      <c r="AA182" s="953" t="s">
        <v>35</v>
      </c>
      <c r="AB182" s="953" t="s">
        <v>35</v>
      </c>
      <c r="AC182" s="954" t="s">
        <v>35</v>
      </c>
      <c r="AD182" s="958" t="s">
        <v>35</v>
      </c>
      <c r="AE182" s="954" t="s">
        <v>35</v>
      </c>
      <c r="AF182" s="1032" t="s">
        <v>35</v>
      </c>
      <c r="AG182" s="1032" t="s">
        <v>35</v>
      </c>
      <c r="AH182" s="959" t="s">
        <v>35</v>
      </c>
      <c r="AI182" s="1004" t="s">
        <v>35</v>
      </c>
      <c r="AJ182" s="1154" t="s">
        <v>35</v>
      </c>
      <c r="AK182" s="1000" t="s">
        <v>35</v>
      </c>
    </row>
    <row r="183" spans="1:37" ht="13.5" customHeight="1" x14ac:dyDescent="0.15">
      <c r="A183" s="1786"/>
      <c r="B183" s="192">
        <v>44444</v>
      </c>
      <c r="C183" s="1602" t="str">
        <f t="shared" si="32"/>
        <v>(日)</v>
      </c>
      <c r="D183" s="603" t="s">
        <v>580</v>
      </c>
      <c r="E183" s="603" t="s">
        <v>581</v>
      </c>
      <c r="F183" s="953">
        <v>2</v>
      </c>
      <c r="G183" s="1486">
        <v>4.5999999999999996</v>
      </c>
      <c r="H183" s="954">
        <v>19</v>
      </c>
      <c r="I183" s="1032">
        <v>21</v>
      </c>
      <c r="J183" s="955">
        <v>0.28472222222222221</v>
      </c>
      <c r="K183" s="953">
        <v>4.7</v>
      </c>
      <c r="L183" s="956">
        <v>7.8</v>
      </c>
      <c r="M183" s="954">
        <v>7.14</v>
      </c>
      <c r="N183" s="1001">
        <v>0.05</v>
      </c>
      <c r="O183" s="954">
        <v>30.7</v>
      </c>
      <c r="P183" s="957">
        <v>58</v>
      </c>
      <c r="Q183" s="1004">
        <v>24.1</v>
      </c>
      <c r="R183" s="954">
        <v>8.1999999999999993</v>
      </c>
      <c r="S183" s="957">
        <v>104</v>
      </c>
      <c r="T183" s="957">
        <v>70</v>
      </c>
      <c r="U183" s="957">
        <v>34</v>
      </c>
      <c r="V183" s="1167">
        <v>0</v>
      </c>
      <c r="W183" s="1184" t="s">
        <v>35</v>
      </c>
      <c r="X183" s="1014">
        <v>230</v>
      </c>
      <c r="Y183" s="956" t="s">
        <v>35</v>
      </c>
      <c r="Z183" s="953" t="s">
        <v>35</v>
      </c>
      <c r="AA183" s="953" t="s">
        <v>35</v>
      </c>
      <c r="AB183" s="953" t="s">
        <v>35</v>
      </c>
      <c r="AC183" s="954" t="s">
        <v>35</v>
      </c>
      <c r="AD183" s="958" t="s">
        <v>35</v>
      </c>
      <c r="AE183" s="954" t="s">
        <v>35</v>
      </c>
      <c r="AF183" s="1032" t="s">
        <v>35</v>
      </c>
      <c r="AG183" s="1032" t="s">
        <v>35</v>
      </c>
      <c r="AH183" s="959" t="s">
        <v>35</v>
      </c>
      <c r="AI183" s="1004" t="s">
        <v>35</v>
      </c>
      <c r="AJ183" s="1154" t="s">
        <v>35</v>
      </c>
      <c r="AK183" s="1000" t="s">
        <v>35</v>
      </c>
    </row>
    <row r="184" spans="1:37" ht="13.5" customHeight="1" x14ac:dyDescent="0.15">
      <c r="A184" s="1786"/>
      <c r="B184" s="192">
        <v>44445</v>
      </c>
      <c r="C184" s="1602" t="str">
        <f t="shared" si="32"/>
        <v>(月)</v>
      </c>
      <c r="D184" s="603" t="s">
        <v>580</v>
      </c>
      <c r="E184" s="603" t="s">
        <v>570</v>
      </c>
      <c r="F184" s="953">
        <v>5</v>
      </c>
      <c r="G184" s="1486">
        <v>3.4</v>
      </c>
      <c r="H184" s="954">
        <v>21</v>
      </c>
      <c r="I184" s="1032">
        <v>21.5</v>
      </c>
      <c r="J184" s="955">
        <v>0.2986111111111111</v>
      </c>
      <c r="K184" s="953">
        <v>5.3</v>
      </c>
      <c r="L184" s="956">
        <v>8.9</v>
      </c>
      <c r="M184" s="954">
        <v>7.21</v>
      </c>
      <c r="N184" s="1001">
        <v>0.05</v>
      </c>
      <c r="O184" s="954">
        <v>31.3</v>
      </c>
      <c r="P184" s="957">
        <v>65</v>
      </c>
      <c r="Q184" s="1004">
        <v>28.4</v>
      </c>
      <c r="R184" s="954">
        <v>9.5</v>
      </c>
      <c r="S184" s="957">
        <v>110</v>
      </c>
      <c r="T184" s="957">
        <v>72</v>
      </c>
      <c r="U184" s="957">
        <v>38</v>
      </c>
      <c r="V184" s="1167">
        <v>0</v>
      </c>
      <c r="W184" s="1184" t="s">
        <v>35</v>
      </c>
      <c r="X184" s="1014">
        <v>240</v>
      </c>
      <c r="Y184" s="956" t="s">
        <v>35</v>
      </c>
      <c r="Z184" s="953" t="s">
        <v>35</v>
      </c>
      <c r="AA184" s="953" t="s">
        <v>35</v>
      </c>
      <c r="AB184" s="953" t="s">
        <v>35</v>
      </c>
      <c r="AC184" s="954" t="s">
        <v>35</v>
      </c>
      <c r="AD184" s="958" t="s">
        <v>35</v>
      </c>
      <c r="AE184" s="954" t="s">
        <v>35</v>
      </c>
      <c r="AF184" s="1032" t="s">
        <v>35</v>
      </c>
      <c r="AG184" s="1032" t="s">
        <v>35</v>
      </c>
      <c r="AH184" s="959" t="s">
        <v>35</v>
      </c>
      <c r="AI184" s="1004" t="s">
        <v>35</v>
      </c>
      <c r="AJ184" s="1154" t="s">
        <v>35</v>
      </c>
      <c r="AK184" s="1000" t="s">
        <v>35</v>
      </c>
    </row>
    <row r="185" spans="1:37" ht="13.5" customHeight="1" x14ac:dyDescent="0.15">
      <c r="A185" s="1786"/>
      <c r="B185" s="192">
        <v>44446</v>
      </c>
      <c r="C185" s="1602" t="str">
        <f t="shared" si="32"/>
        <v>(火)</v>
      </c>
      <c r="D185" s="603" t="s">
        <v>566</v>
      </c>
      <c r="E185" s="603" t="s">
        <v>570</v>
      </c>
      <c r="F185" s="953">
        <v>4</v>
      </c>
      <c r="G185" s="1486">
        <v>0</v>
      </c>
      <c r="H185" s="954">
        <v>20</v>
      </c>
      <c r="I185" s="1032">
        <v>20.5</v>
      </c>
      <c r="J185" s="955">
        <v>0.29166666666666669</v>
      </c>
      <c r="K185" s="953">
        <v>3.7</v>
      </c>
      <c r="L185" s="956">
        <v>7.7</v>
      </c>
      <c r="M185" s="954">
        <v>6.98</v>
      </c>
      <c r="N185" s="1001">
        <v>0.05</v>
      </c>
      <c r="O185" s="954">
        <v>23.5</v>
      </c>
      <c r="P185" s="957">
        <v>50</v>
      </c>
      <c r="Q185" s="1004">
        <v>22.7</v>
      </c>
      <c r="R185" s="954">
        <v>9.1999999999999993</v>
      </c>
      <c r="S185" s="957">
        <v>92</v>
      </c>
      <c r="T185" s="957">
        <v>62</v>
      </c>
      <c r="U185" s="957">
        <v>30</v>
      </c>
      <c r="V185" s="1167">
        <v>0</v>
      </c>
      <c r="W185" s="1184" t="s">
        <v>35</v>
      </c>
      <c r="X185" s="1014">
        <v>200</v>
      </c>
      <c r="Y185" s="956" t="s">
        <v>35</v>
      </c>
      <c r="Z185" s="953" t="s">
        <v>35</v>
      </c>
      <c r="AA185" s="953" t="s">
        <v>35</v>
      </c>
      <c r="AB185" s="953" t="s">
        <v>35</v>
      </c>
      <c r="AC185" s="954" t="s">
        <v>35</v>
      </c>
      <c r="AD185" s="958" t="s">
        <v>35</v>
      </c>
      <c r="AE185" s="954" t="s">
        <v>35</v>
      </c>
      <c r="AF185" s="1032" t="s">
        <v>35</v>
      </c>
      <c r="AG185" s="1032" t="s">
        <v>35</v>
      </c>
      <c r="AH185" s="959" t="s">
        <v>35</v>
      </c>
      <c r="AI185" s="1004" t="s">
        <v>35</v>
      </c>
      <c r="AJ185" s="1154" t="s">
        <v>35</v>
      </c>
      <c r="AK185" s="1000" t="s">
        <v>35</v>
      </c>
    </row>
    <row r="186" spans="1:37" ht="13.5" customHeight="1" x14ac:dyDescent="0.15">
      <c r="A186" s="1786"/>
      <c r="B186" s="192">
        <v>44447</v>
      </c>
      <c r="C186" s="1602" t="str">
        <f>IF(B186="","",IF(WEEKDAY(B186)=1,"(日)",IF(WEEKDAY(B186)=2,"(月)",IF(WEEKDAY(B186)=3,"(火)",IF(WEEKDAY(B186)=4,"(水)",IF(WEEKDAY(B186)=5,"(木)",IF(WEEKDAY(B186)=6,"(金)","(土)")))))))</f>
        <v>(水)</v>
      </c>
      <c r="D186" s="603" t="s">
        <v>582</v>
      </c>
      <c r="E186" s="603" t="s">
        <v>581</v>
      </c>
      <c r="F186" s="953">
        <v>1</v>
      </c>
      <c r="G186" s="1486">
        <v>0.3</v>
      </c>
      <c r="H186" s="954">
        <v>21</v>
      </c>
      <c r="I186" s="1032">
        <v>21</v>
      </c>
      <c r="J186" s="955">
        <v>0.28472222222222221</v>
      </c>
      <c r="K186" s="953">
        <v>5.0999999999999996</v>
      </c>
      <c r="L186" s="956">
        <v>8</v>
      </c>
      <c r="M186" s="954">
        <v>7.03</v>
      </c>
      <c r="N186" s="1001">
        <v>0.05</v>
      </c>
      <c r="O186" s="954">
        <v>27.3</v>
      </c>
      <c r="P186" s="957">
        <v>54</v>
      </c>
      <c r="Q186" s="1004">
        <v>22</v>
      </c>
      <c r="R186" s="954">
        <v>8.5</v>
      </c>
      <c r="S186" s="957">
        <v>98</v>
      </c>
      <c r="T186" s="957">
        <v>62</v>
      </c>
      <c r="U186" s="957">
        <v>36</v>
      </c>
      <c r="V186" s="1167">
        <v>0</v>
      </c>
      <c r="W186" s="1184" t="s">
        <v>35</v>
      </c>
      <c r="X186" s="1014">
        <v>190</v>
      </c>
      <c r="Y186" s="956" t="s">
        <v>35</v>
      </c>
      <c r="Z186" s="953" t="s">
        <v>35</v>
      </c>
      <c r="AA186" s="953" t="s">
        <v>35</v>
      </c>
      <c r="AB186" s="953" t="s">
        <v>35</v>
      </c>
      <c r="AC186" s="954" t="s">
        <v>35</v>
      </c>
      <c r="AD186" s="958" t="s">
        <v>35</v>
      </c>
      <c r="AE186" s="954" t="s">
        <v>35</v>
      </c>
      <c r="AF186" s="1032" t="s">
        <v>35</v>
      </c>
      <c r="AG186" s="1032" t="s">
        <v>35</v>
      </c>
      <c r="AH186" s="959" t="s">
        <v>35</v>
      </c>
      <c r="AI186" s="1004" t="s">
        <v>35</v>
      </c>
      <c r="AJ186" s="1154" t="s">
        <v>35</v>
      </c>
      <c r="AK186" s="1000" t="s">
        <v>35</v>
      </c>
    </row>
    <row r="187" spans="1:37" ht="13.5" customHeight="1" x14ac:dyDescent="0.15">
      <c r="A187" s="1786"/>
      <c r="B187" s="192">
        <v>44448</v>
      </c>
      <c r="C187" s="1602" t="str">
        <f t="shared" si="32"/>
        <v>(木)</v>
      </c>
      <c r="D187" s="603" t="s">
        <v>573</v>
      </c>
      <c r="E187" s="603" t="s">
        <v>581</v>
      </c>
      <c r="F187" s="953">
        <v>1</v>
      </c>
      <c r="G187" s="1486">
        <v>8.5</v>
      </c>
      <c r="H187" s="954">
        <v>20</v>
      </c>
      <c r="I187" s="1032">
        <v>21.5</v>
      </c>
      <c r="J187" s="955">
        <v>0.29166666666666669</v>
      </c>
      <c r="K187" s="953">
        <v>6.3</v>
      </c>
      <c r="L187" s="956">
        <v>8.9</v>
      </c>
      <c r="M187" s="954">
        <v>7.05</v>
      </c>
      <c r="N187" s="1001">
        <v>0.05</v>
      </c>
      <c r="O187" s="954">
        <v>28</v>
      </c>
      <c r="P187" s="957">
        <v>54</v>
      </c>
      <c r="Q187" s="1004">
        <v>22.7</v>
      </c>
      <c r="R187" s="954">
        <v>9.5</v>
      </c>
      <c r="S187" s="957">
        <v>94</v>
      </c>
      <c r="T187" s="957">
        <v>62</v>
      </c>
      <c r="U187" s="957">
        <v>32</v>
      </c>
      <c r="V187" s="1167">
        <v>0</v>
      </c>
      <c r="W187" s="1184" t="s">
        <v>35</v>
      </c>
      <c r="X187" s="1014">
        <v>200</v>
      </c>
      <c r="Y187" s="956" t="s">
        <v>35</v>
      </c>
      <c r="Z187" s="953" t="s">
        <v>35</v>
      </c>
      <c r="AA187" s="953" t="s">
        <v>35</v>
      </c>
      <c r="AB187" s="953" t="s">
        <v>35</v>
      </c>
      <c r="AC187" s="954" t="s">
        <v>35</v>
      </c>
      <c r="AD187" s="958" t="s">
        <v>35</v>
      </c>
      <c r="AE187" s="954" t="s">
        <v>35</v>
      </c>
      <c r="AF187" s="1032" t="s">
        <v>35</v>
      </c>
      <c r="AG187" s="1032" t="s">
        <v>35</v>
      </c>
      <c r="AH187" s="959" t="s">
        <v>35</v>
      </c>
      <c r="AI187" s="1004" t="s">
        <v>35</v>
      </c>
      <c r="AJ187" s="1154" t="s">
        <v>35</v>
      </c>
      <c r="AK187" s="1000" t="s">
        <v>35</v>
      </c>
    </row>
    <row r="188" spans="1:37" ht="13.5" customHeight="1" x14ac:dyDescent="0.15">
      <c r="A188" s="1786"/>
      <c r="B188" s="192">
        <v>44449</v>
      </c>
      <c r="C188" s="1602" t="str">
        <f t="shared" si="32"/>
        <v>(金)</v>
      </c>
      <c r="D188" s="603" t="s">
        <v>566</v>
      </c>
      <c r="E188" s="603" t="s">
        <v>592</v>
      </c>
      <c r="F188" s="953">
        <v>1</v>
      </c>
      <c r="G188" s="1486">
        <v>0</v>
      </c>
      <c r="H188" s="954">
        <v>25</v>
      </c>
      <c r="I188" s="1032">
        <v>22</v>
      </c>
      <c r="J188" s="955">
        <v>0.2986111111111111</v>
      </c>
      <c r="K188" s="953">
        <v>7.5</v>
      </c>
      <c r="L188" s="956">
        <v>10.3</v>
      </c>
      <c r="M188" s="954">
        <v>7.1</v>
      </c>
      <c r="N188" s="1001">
        <v>0</v>
      </c>
      <c r="O188" s="954">
        <v>29.3</v>
      </c>
      <c r="P188" s="957">
        <v>61</v>
      </c>
      <c r="Q188" s="1004">
        <v>24.5</v>
      </c>
      <c r="R188" s="954">
        <v>10</v>
      </c>
      <c r="S188" s="957">
        <v>106</v>
      </c>
      <c r="T188" s="957">
        <v>71</v>
      </c>
      <c r="U188" s="957">
        <v>35</v>
      </c>
      <c r="V188" s="1167">
        <v>0</v>
      </c>
      <c r="W188" s="1184" t="s">
        <v>35</v>
      </c>
      <c r="X188" s="1014">
        <v>200</v>
      </c>
      <c r="Y188" s="956" t="s">
        <v>35</v>
      </c>
      <c r="Z188" s="953" t="s">
        <v>35</v>
      </c>
      <c r="AA188" s="953" t="s">
        <v>35</v>
      </c>
      <c r="AB188" s="953" t="s">
        <v>35</v>
      </c>
      <c r="AC188" s="954" t="s">
        <v>35</v>
      </c>
      <c r="AD188" s="958" t="s">
        <v>35</v>
      </c>
      <c r="AE188" s="954" t="s">
        <v>35</v>
      </c>
      <c r="AF188" s="1032" t="s">
        <v>35</v>
      </c>
      <c r="AG188" s="1032" t="s">
        <v>35</v>
      </c>
      <c r="AH188" s="959" t="s">
        <v>35</v>
      </c>
      <c r="AI188" s="1004" t="s">
        <v>35</v>
      </c>
      <c r="AJ188" s="1154" t="s">
        <v>35</v>
      </c>
      <c r="AK188" s="1000" t="s">
        <v>35</v>
      </c>
    </row>
    <row r="189" spans="1:37" ht="13.5" customHeight="1" x14ac:dyDescent="0.15">
      <c r="A189" s="1786"/>
      <c r="B189" s="192">
        <v>44450</v>
      </c>
      <c r="C189" s="1602" t="str">
        <f t="shared" si="32"/>
        <v>(土)</v>
      </c>
      <c r="D189" s="603" t="s">
        <v>597</v>
      </c>
      <c r="E189" s="603" t="s">
        <v>593</v>
      </c>
      <c r="F189" s="953">
        <v>1</v>
      </c>
      <c r="G189" s="1486">
        <v>0</v>
      </c>
      <c r="H189" s="954">
        <v>26</v>
      </c>
      <c r="I189" s="1032">
        <v>23.5</v>
      </c>
      <c r="J189" s="955">
        <v>0.30555555555555552</v>
      </c>
      <c r="K189" s="953">
        <v>6</v>
      </c>
      <c r="L189" s="956">
        <v>7.7</v>
      </c>
      <c r="M189" s="954">
        <v>7.21</v>
      </c>
      <c r="N189" s="1001">
        <v>0.2</v>
      </c>
      <c r="O189" s="954">
        <v>31.5</v>
      </c>
      <c r="P189" s="957">
        <v>68</v>
      </c>
      <c r="Q189" s="1004">
        <v>27.7</v>
      </c>
      <c r="R189" s="954">
        <v>8.5</v>
      </c>
      <c r="S189" s="957">
        <v>111</v>
      </c>
      <c r="T189" s="957">
        <v>73</v>
      </c>
      <c r="U189" s="957">
        <v>38</v>
      </c>
      <c r="V189" s="1167">
        <v>0</v>
      </c>
      <c r="W189" s="1184" t="s">
        <v>35</v>
      </c>
      <c r="X189" s="1014">
        <v>210</v>
      </c>
      <c r="Y189" s="956" t="s">
        <v>35</v>
      </c>
      <c r="Z189" s="953" t="s">
        <v>35</v>
      </c>
      <c r="AA189" s="953" t="s">
        <v>35</v>
      </c>
      <c r="AB189" s="953" t="s">
        <v>35</v>
      </c>
      <c r="AC189" s="954" t="s">
        <v>35</v>
      </c>
      <c r="AD189" s="958" t="s">
        <v>35</v>
      </c>
      <c r="AE189" s="954" t="s">
        <v>35</v>
      </c>
      <c r="AF189" s="1032" t="s">
        <v>35</v>
      </c>
      <c r="AG189" s="1032" t="s">
        <v>35</v>
      </c>
      <c r="AH189" s="959" t="s">
        <v>35</v>
      </c>
      <c r="AI189" s="1004" t="s">
        <v>35</v>
      </c>
      <c r="AJ189" s="1154" t="s">
        <v>35</v>
      </c>
      <c r="AK189" s="1000" t="s">
        <v>35</v>
      </c>
    </row>
    <row r="190" spans="1:37" ht="13.5" customHeight="1" x14ac:dyDescent="0.15">
      <c r="A190" s="1786"/>
      <c r="B190" s="192">
        <v>44451</v>
      </c>
      <c r="C190" s="1602" t="str">
        <f t="shared" si="32"/>
        <v>(日)</v>
      </c>
      <c r="D190" s="603" t="s">
        <v>522</v>
      </c>
      <c r="E190" s="603" t="s">
        <v>570</v>
      </c>
      <c r="F190" s="953">
        <v>1</v>
      </c>
      <c r="G190" s="1486">
        <v>0</v>
      </c>
      <c r="H190" s="954">
        <v>24</v>
      </c>
      <c r="I190" s="1032">
        <v>23.5</v>
      </c>
      <c r="J190" s="955">
        <v>0.29166666666666669</v>
      </c>
      <c r="K190" s="953">
        <v>7.6</v>
      </c>
      <c r="L190" s="956">
        <v>10.9</v>
      </c>
      <c r="M190" s="954">
        <v>7.21</v>
      </c>
      <c r="N190" s="1001">
        <v>0</v>
      </c>
      <c r="O190" s="954">
        <v>31.9</v>
      </c>
      <c r="P190" s="957">
        <v>69</v>
      </c>
      <c r="Q190" s="1004">
        <v>28.4</v>
      </c>
      <c r="R190" s="954">
        <v>10</v>
      </c>
      <c r="S190" s="957">
        <v>113</v>
      </c>
      <c r="T190" s="957">
        <v>76</v>
      </c>
      <c r="U190" s="957">
        <v>37</v>
      </c>
      <c r="V190" s="1167">
        <v>0</v>
      </c>
      <c r="W190" s="1184" t="s">
        <v>35</v>
      </c>
      <c r="X190" s="1014">
        <v>210</v>
      </c>
      <c r="Y190" s="956" t="s">
        <v>35</v>
      </c>
      <c r="Z190" s="953" t="s">
        <v>35</v>
      </c>
      <c r="AA190" s="953" t="s">
        <v>35</v>
      </c>
      <c r="AB190" s="953" t="s">
        <v>35</v>
      </c>
      <c r="AC190" s="954" t="s">
        <v>35</v>
      </c>
      <c r="AD190" s="958" t="s">
        <v>35</v>
      </c>
      <c r="AE190" s="954" t="s">
        <v>35</v>
      </c>
      <c r="AF190" s="1032" t="s">
        <v>35</v>
      </c>
      <c r="AG190" s="1032" t="s">
        <v>35</v>
      </c>
      <c r="AH190" s="959" t="s">
        <v>35</v>
      </c>
      <c r="AI190" s="1004" t="s">
        <v>35</v>
      </c>
      <c r="AJ190" s="1154" t="s">
        <v>35</v>
      </c>
      <c r="AK190" s="1000" t="s">
        <v>35</v>
      </c>
    </row>
    <row r="191" spans="1:37" ht="13.5" customHeight="1" x14ac:dyDescent="0.15">
      <c r="A191" s="1786"/>
      <c r="B191" s="192">
        <v>44452</v>
      </c>
      <c r="C191" s="1602" t="str">
        <f t="shared" si="32"/>
        <v>(月)</v>
      </c>
      <c r="D191" s="603" t="s">
        <v>522</v>
      </c>
      <c r="E191" s="603" t="s">
        <v>581</v>
      </c>
      <c r="F191" s="953">
        <v>4</v>
      </c>
      <c r="G191" s="1486">
        <v>0</v>
      </c>
      <c r="H191" s="954">
        <v>25</v>
      </c>
      <c r="I191" s="1032">
        <v>23.5</v>
      </c>
      <c r="J191" s="955">
        <v>0.29166666666666669</v>
      </c>
      <c r="K191" s="953">
        <v>6.4</v>
      </c>
      <c r="L191" s="956">
        <v>9.9</v>
      </c>
      <c r="M191" s="954">
        <v>7.25</v>
      </c>
      <c r="N191" s="1001">
        <v>0.1</v>
      </c>
      <c r="O191" s="954">
        <v>31.3</v>
      </c>
      <c r="P191" s="957">
        <v>65</v>
      </c>
      <c r="Q191" s="1004">
        <v>26.3</v>
      </c>
      <c r="R191" s="954">
        <v>10</v>
      </c>
      <c r="S191" s="957">
        <v>114</v>
      </c>
      <c r="T191" s="957">
        <v>76</v>
      </c>
      <c r="U191" s="957">
        <v>38</v>
      </c>
      <c r="V191" s="1167">
        <v>0</v>
      </c>
      <c r="W191" s="1184" t="s">
        <v>35</v>
      </c>
      <c r="X191" s="1014">
        <v>230</v>
      </c>
      <c r="Y191" s="956" t="s">
        <v>35</v>
      </c>
      <c r="Z191" s="953" t="s">
        <v>35</v>
      </c>
      <c r="AA191" s="953" t="s">
        <v>35</v>
      </c>
      <c r="AB191" s="953" t="s">
        <v>35</v>
      </c>
      <c r="AC191" s="954" t="s">
        <v>35</v>
      </c>
      <c r="AD191" s="958" t="s">
        <v>35</v>
      </c>
      <c r="AE191" s="954" t="s">
        <v>35</v>
      </c>
      <c r="AF191" s="1032" t="s">
        <v>35</v>
      </c>
      <c r="AG191" s="1032" t="s">
        <v>35</v>
      </c>
      <c r="AH191" s="959" t="s">
        <v>35</v>
      </c>
      <c r="AI191" s="1004" t="s">
        <v>35</v>
      </c>
      <c r="AJ191" s="1154" t="s">
        <v>35</v>
      </c>
      <c r="AK191" s="1000" t="s">
        <v>35</v>
      </c>
    </row>
    <row r="192" spans="1:37" ht="13.5" customHeight="1" x14ac:dyDescent="0.15">
      <c r="A192" s="1786"/>
      <c r="B192" s="192">
        <v>44453</v>
      </c>
      <c r="C192" s="1602" t="str">
        <f t="shared" si="32"/>
        <v>(火)</v>
      </c>
      <c r="D192" s="603" t="s">
        <v>571</v>
      </c>
      <c r="E192" s="603" t="s">
        <v>593</v>
      </c>
      <c r="F192" s="953">
        <v>2</v>
      </c>
      <c r="G192" s="1486">
        <v>3.8</v>
      </c>
      <c r="H192" s="954">
        <v>21</v>
      </c>
      <c r="I192" s="1032">
        <v>24</v>
      </c>
      <c r="J192" s="955">
        <v>0.29166666666666669</v>
      </c>
      <c r="K192" s="953">
        <v>6.3</v>
      </c>
      <c r="L192" s="956">
        <v>11.8</v>
      </c>
      <c r="M192" s="954">
        <v>7.15</v>
      </c>
      <c r="N192" s="1001">
        <v>0.05</v>
      </c>
      <c r="O192" s="954">
        <v>31.4</v>
      </c>
      <c r="P192" s="957">
        <v>65</v>
      </c>
      <c r="Q192" s="1004">
        <v>27.3</v>
      </c>
      <c r="R192" s="954">
        <v>10</v>
      </c>
      <c r="S192" s="957">
        <v>118</v>
      </c>
      <c r="T192" s="957">
        <v>79</v>
      </c>
      <c r="U192" s="957">
        <v>39</v>
      </c>
      <c r="V192" s="1167">
        <v>0</v>
      </c>
      <c r="W192" s="1184" t="s">
        <v>35</v>
      </c>
      <c r="X192" s="1014">
        <v>220</v>
      </c>
      <c r="Y192" s="956" t="s">
        <v>35</v>
      </c>
      <c r="Z192" s="953" t="s">
        <v>35</v>
      </c>
      <c r="AA192" s="953" t="s">
        <v>35</v>
      </c>
      <c r="AB192" s="953" t="s">
        <v>35</v>
      </c>
      <c r="AC192" s="954" t="s">
        <v>35</v>
      </c>
      <c r="AD192" s="958" t="s">
        <v>35</v>
      </c>
      <c r="AE192" s="954" t="s">
        <v>35</v>
      </c>
      <c r="AF192" s="1032" t="s">
        <v>35</v>
      </c>
      <c r="AG192" s="1032" t="s">
        <v>35</v>
      </c>
      <c r="AH192" s="959" t="s">
        <v>35</v>
      </c>
      <c r="AI192" s="1004" t="s">
        <v>35</v>
      </c>
      <c r="AJ192" s="1154" t="s">
        <v>35</v>
      </c>
      <c r="AK192" s="1000" t="s">
        <v>35</v>
      </c>
    </row>
    <row r="193" spans="1:37" ht="13.5" customHeight="1" x14ac:dyDescent="0.15">
      <c r="A193" s="1786"/>
      <c r="B193" s="192">
        <v>44454</v>
      </c>
      <c r="C193" s="1602" t="str">
        <f t="shared" si="32"/>
        <v>(水)</v>
      </c>
      <c r="D193" s="603" t="s">
        <v>582</v>
      </c>
      <c r="E193" s="603" t="s">
        <v>574</v>
      </c>
      <c r="F193" s="953">
        <v>3</v>
      </c>
      <c r="G193" s="1486">
        <v>2</v>
      </c>
      <c r="H193" s="954">
        <v>21</v>
      </c>
      <c r="I193" s="1032">
        <v>23</v>
      </c>
      <c r="J193" s="955">
        <v>0.28472222222222221</v>
      </c>
      <c r="K193" s="953">
        <v>8.8000000000000007</v>
      </c>
      <c r="L193" s="956">
        <v>11</v>
      </c>
      <c r="M193" s="954">
        <v>7.18</v>
      </c>
      <c r="N193" s="1001">
        <v>0.1</v>
      </c>
      <c r="O193" s="954">
        <v>33.4</v>
      </c>
      <c r="P193" s="957">
        <v>66</v>
      </c>
      <c r="Q193" s="1004">
        <v>24.9</v>
      </c>
      <c r="R193" s="954">
        <v>10</v>
      </c>
      <c r="S193" s="957">
        <v>120</v>
      </c>
      <c r="T193" s="957">
        <v>76</v>
      </c>
      <c r="U193" s="957">
        <v>44</v>
      </c>
      <c r="V193" s="1167">
        <v>0</v>
      </c>
      <c r="W193" s="1184" t="s">
        <v>35</v>
      </c>
      <c r="X193" s="1014">
        <v>230</v>
      </c>
      <c r="Y193" s="956" t="s">
        <v>35</v>
      </c>
      <c r="Z193" s="953" t="s">
        <v>35</v>
      </c>
      <c r="AA193" s="953" t="s">
        <v>35</v>
      </c>
      <c r="AB193" s="953" t="s">
        <v>35</v>
      </c>
      <c r="AC193" s="954" t="s">
        <v>35</v>
      </c>
      <c r="AD193" s="958">
        <v>0.22</v>
      </c>
      <c r="AE193" s="954">
        <v>52</v>
      </c>
      <c r="AF193" s="1032">
        <v>19</v>
      </c>
      <c r="AG193" s="1032">
        <v>5.3</v>
      </c>
      <c r="AH193" s="959">
        <v>0.71</v>
      </c>
      <c r="AI193" s="1004">
        <v>8.4</v>
      </c>
      <c r="AJ193" s="1154">
        <v>2.2999999999999998</v>
      </c>
      <c r="AK193" s="1000">
        <v>0</v>
      </c>
    </row>
    <row r="194" spans="1:37" ht="13.5" customHeight="1" x14ac:dyDescent="0.15">
      <c r="A194" s="1786"/>
      <c r="B194" s="192">
        <v>44455</v>
      </c>
      <c r="C194" s="1602" t="str">
        <f t="shared" si="32"/>
        <v>(木)</v>
      </c>
      <c r="D194" s="603" t="s">
        <v>566</v>
      </c>
      <c r="E194" s="603" t="s">
        <v>570</v>
      </c>
      <c r="F194" s="953">
        <v>4</v>
      </c>
      <c r="G194" s="1486">
        <v>0</v>
      </c>
      <c r="H194" s="954">
        <v>21</v>
      </c>
      <c r="I194" s="1032">
        <v>23.5</v>
      </c>
      <c r="J194" s="955">
        <v>0.29166666666666669</v>
      </c>
      <c r="K194" s="953">
        <v>6.9</v>
      </c>
      <c r="L194" s="956">
        <v>9.5</v>
      </c>
      <c r="M194" s="954">
        <v>7.08</v>
      </c>
      <c r="N194" s="1001">
        <v>0.05</v>
      </c>
      <c r="O194" s="954">
        <v>31.4</v>
      </c>
      <c r="P194" s="957">
        <v>74</v>
      </c>
      <c r="Q194" s="1004">
        <v>27</v>
      </c>
      <c r="R194" s="954">
        <v>10</v>
      </c>
      <c r="S194" s="957">
        <v>124</v>
      </c>
      <c r="T194" s="957">
        <v>82</v>
      </c>
      <c r="U194" s="957">
        <v>42</v>
      </c>
      <c r="V194" s="1167">
        <v>0</v>
      </c>
      <c r="W194" s="1184" t="s">
        <v>35</v>
      </c>
      <c r="X194" s="1014">
        <v>250</v>
      </c>
      <c r="Y194" s="956" t="s">
        <v>35</v>
      </c>
      <c r="Z194" s="953" t="s">
        <v>35</v>
      </c>
      <c r="AA194" s="953" t="s">
        <v>35</v>
      </c>
      <c r="AB194" s="953" t="s">
        <v>35</v>
      </c>
      <c r="AC194" s="954" t="s">
        <v>35</v>
      </c>
      <c r="AD194" s="958" t="s">
        <v>35</v>
      </c>
      <c r="AE194" s="954" t="s">
        <v>35</v>
      </c>
      <c r="AF194" s="1032" t="s">
        <v>35</v>
      </c>
      <c r="AG194" s="1032" t="s">
        <v>35</v>
      </c>
      <c r="AH194" s="959" t="s">
        <v>35</v>
      </c>
      <c r="AI194" s="1004" t="s">
        <v>35</v>
      </c>
      <c r="AJ194" s="1154" t="s">
        <v>35</v>
      </c>
      <c r="AK194" s="1000" t="s">
        <v>35</v>
      </c>
    </row>
    <row r="195" spans="1:37" ht="13.5" customHeight="1" x14ac:dyDescent="0.15">
      <c r="A195" s="1786"/>
      <c r="B195" s="192">
        <v>44456</v>
      </c>
      <c r="C195" s="1602" t="str">
        <f t="shared" si="32"/>
        <v>(金)</v>
      </c>
      <c r="D195" s="603" t="s">
        <v>576</v>
      </c>
      <c r="E195" s="603" t="s">
        <v>574</v>
      </c>
      <c r="F195" s="953">
        <v>1</v>
      </c>
      <c r="G195" s="1486">
        <v>0.4</v>
      </c>
      <c r="H195" s="954">
        <v>19</v>
      </c>
      <c r="I195" s="1032">
        <v>23</v>
      </c>
      <c r="J195" s="955">
        <v>0.28472222222222221</v>
      </c>
      <c r="K195" s="953">
        <v>9.9</v>
      </c>
      <c r="L195" s="956">
        <v>12</v>
      </c>
      <c r="M195" s="954">
        <v>7.14</v>
      </c>
      <c r="N195" s="1001">
        <v>0</v>
      </c>
      <c r="O195" s="954">
        <v>38.200000000000003</v>
      </c>
      <c r="P195" s="957">
        <v>66</v>
      </c>
      <c r="Q195" s="1004">
        <v>27</v>
      </c>
      <c r="R195" s="954">
        <v>10</v>
      </c>
      <c r="S195" s="957">
        <v>118</v>
      </c>
      <c r="T195" s="957">
        <v>80</v>
      </c>
      <c r="U195" s="957">
        <v>38</v>
      </c>
      <c r="V195" s="1167">
        <v>0</v>
      </c>
      <c r="W195" s="1184" t="s">
        <v>35</v>
      </c>
      <c r="X195" s="1014">
        <v>250</v>
      </c>
      <c r="Y195" s="956" t="s">
        <v>35</v>
      </c>
      <c r="Z195" s="953" t="s">
        <v>35</v>
      </c>
      <c r="AA195" s="953" t="s">
        <v>35</v>
      </c>
      <c r="AB195" s="953" t="s">
        <v>35</v>
      </c>
      <c r="AC195" s="954" t="s">
        <v>35</v>
      </c>
      <c r="AD195" s="958" t="s">
        <v>35</v>
      </c>
      <c r="AE195" s="954" t="s">
        <v>35</v>
      </c>
      <c r="AF195" s="1032" t="s">
        <v>35</v>
      </c>
      <c r="AG195" s="1032" t="s">
        <v>35</v>
      </c>
      <c r="AH195" s="959" t="s">
        <v>35</v>
      </c>
      <c r="AI195" s="1004" t="s">
        <v>35</v>
      </c>
      <c r="AJ195" s="1154" t="s">
        <v>35</v>
      </c>
      <c r="AK195" s="1000" t="s">
        <v>35</v>
      </c>
    </row>
    <row r="196" spans="1:37" ht="13.5" customHeight="1" x14ac:dyDescent="0.15">
      <c r="A196" s="1786"/>
      <c r="B196" s="192">
        <v>44457</v>
      </c>
      <c r="C196" s="1602" t="str">
        <f t="shared" si="32"/>
        <v>(土)</v>
      </c>
      <c r="D196" s="603" t="s">
        <v>594</v>
      </c>
      <c r="E196" s="603" t="s">
        <v>572</v>
      </c>
      <c r="F196" s="953">
        <v>2</v>
      </c>
      <c r="G196" s="1486">
        <v>28.2</v>
      </c>
      <c r="H196" s="954">
        <v>23</v>
      </c>
      <c r="I196" s="1032">
        <v>23</v>
      </c>
      <c r="J196" s="955">
        <v>0.28472222222222221</v>
      </c>
      <c r="K196" s="953">
        <v>9.8000000000000007</v>
      </c>
      <c r="L196" s="956">
        <v>13</v>
      </c>
      <c r="M196" s="954">
        <v>7.28</v>
      </c>
      <c r="N196" s="1001">
        <v>0.1</v>
      </c>
      <c r="O196" s="954">
        <v>30.6</v>
      </c>
      <c r="P196" s="957">
        <v>74</v>
      </c>
      <c r="Q196" s="1004">
        <v>25.6</v>
      </c>
      <c r="R196" s="954">
        <v>10</v>
      </c>
      <c r="S196" s="957">
        <v>122</v>
      </c>
      <c r="T196" s="957">
        <v>80</v>
      </c>
      <c r="U196" s="957">
        <v>42</v>
      </c>
      <c r="V196" s="1167">
        <v>0</v>
      </c>
      <c r="W196" s="1184" t="s">
        <v>35</v>
      </c>
      <c r="X196" s="1014">
        <v>240</v>
      </c>
      <c r="Y196" s="956" t="s">
        <v>35</v>
      </c>
      <c r="Z196" s="953" t="s">
        <v>35</v>
      </c>
      <c r="AA196" s="953" t="s">
        <v>35</v>
      </c>
      <c r="AB196" s="953" t="s">
        <v>35</v>
      </c>
      <c r="AC196" s="954" t="s">
        <v>35</v>
      </c>
      <c r="AD196" s="958" t="s">
        <v>35</v>
      </c>
      <c r="AE196" s="954" t="s">
        <v>35</v>
      </c>
      <c r="AF196" s="1032" t="s">
        <v>35</v>
      </c>
      <c r="AG196" s="1032" t="s">
        <v>35</v>
      </c>
      <c r="AH196" s="959" t="s">
        <v>35</v>
      </c>
      <c r="AI196" s="1004" t="s">
        <v>35</v>
      </c>
      <c r="AJ196" s="1154" t="s">
        <v>35</v>
      </c>
      <c r="AK196" s="1000" t="s">
        <v>35</v>
      </c>
    </row>
    <row r="197" spans="1:37" ht="13.5" customHeight="1" x14ac:dyDescent="0.15">
      <c r="A197" s="1786"/>
      <c r="B197" s="192">
        <v>44458</v>
      </c>
      <c r="C197" s="1602" t="str">
        <f t="shared" si="32"/>
        <v>(日)</v>
      </c>
      <c r="D197" s="603" t="s">
        <v>596</v>
      </c>
      <c r="E197" s="603" t="s">
        <v>570</v>
      </c>
      <c r="F197" s="953">
        <v>6</v>
      </c>
      <c r="G197" s="1486">
        <v>0</v>
      </c>
      <c r="H197" s="954">
        <v>22</v>
      </c>
      <c r="I197" s="1032">
        <v>23</v>
      </c>
      <c r="J197" s="955">
        <v>0.27777777777777779</v>
      </c>
      <c r="K197" s="953">
        <v>9.1999999999999993</v>
      </c>
      <c r="L197" s="956">
        <v>10.6</v>
      </c>
      <c r="M197" s="954">
        <v>7.26</v>
      </c>
      <c r="N197" s="1001">
        <v>0.1</v>
      </c>
      <c r="O197" s="954">
        <v>33</v>
      </c>
      <c r="P197" s="957">
        <v>69</v>
      </c>
      <c r="Q197" s="1004">
        <v>28</v>
      </c>
      <c r="R197" s="954">
        <v>10</v>
      </c>
      <c r="S197" s="957">
        <v>120</v>
      </c>
      <c r="T197" s="957">
        <v>78</v>
      </c>
      <c r="U197" s="957">
        <v>42</v>
      </c>
      <c r="V197" s="1167">
        <v>0</v>
      </c>
      <c r="W197" s="1184" t="s">
        <v>35</v>
      </c>
      <c r="X197" s="1014">
        <v>230</v>
      </c>
      <c r="Y197" s="956" t="s">
        <v>35</v>
      </c>
      <c r="Z197" s="953" t="s">
        <v>35</v>
      </c>
      <c r="AA197" s="953" t="s">
        <v>35</v>
      </c>
      <c r="AB197" s="953" t="s">
        <v>35</v>
      </c>
      <c r="AC197" s="954" t="s">
        <v>35</v>
      </c>
      <c r="AD197" s="958" t="s">
        <v>35</v>
      </c>
      <c r="AE197" s="954" t="s">
        <v>35</v>
      </c>
      <c r="AF197" s="1032" t="s">
        <v>35</v>
      </c>
      <c r="AG197" s="1032" t="s">
        <v>35</v>
      </c>
      <c r="AH197" s="959" t="s">
        <v>35</v>
      </c>
      <c r="AI197" s="1004" t="s">
        <v>35</v>
      </c>
      <c r="AJ197" s="1154" t="s">
        <v>35</v>
      </c>
      <c r="AK197" s="1000" t="s">
        <v>35</v>
      </c>
    </row>
    <row r="198" spans="1:37" ht="13.5" customHeight="1" x14ac:dyDescent="0.15">
      <c r="A198" s="1786"/>
      <c r="B198" s="192">
        <v>44459</v>
      </c>
      <c r="C198" s="1602" t="str">
        <f t="shared" si="32"/>
        <v>(月)</v>
      </c>
      <c r="D198" s="603" t="s">
        <v>566</v>
      </c>
      <c r="E198" s="603" t="s">
        <v>606</v>
      </c>
      <c r="F198" s="953">
        <v>2</v>
      </c>
      <c r="G198" s="1486">
        <v>0</v>
      </c>
      <c r="H198" s="954">
        <v>22</v>
      </c>
      <c r="I198" s="1032">
        <v>23</v>
      </c>
      <c r="J198" s="955">
        <v>0.27777777777777779</v>
      </c>
      <c r="K198" s="953">
        <v>9.1</v>
      </c>
      <c r="L198" s="956">
        <v>12.4</v>
      </c>
      <c r="M198" s="954">
        <v>7.11</v>
      </c>
      <c r="N198" s="1001">
        <v>0.05</v>
      </c>
      <c r="O198" s="954">
        <v>29</v>
      </c>
      <c r="P198" s="957">
        <v>65</v>
      </c>
      <c r="Q198" s="1004">
        <v>25.2</v>
      </c>
      <c r="R198" s="954">
        <v>10</v>
      </c>
      <c r="S198" s="957">
        <v>115</v>
      </c>
      <c r="T198" s="957">
        <v>76</v>
      </c>
      <c r="U198" s="957">
        <v>39</v>
      </c>
      <c r="V198" s="1167">
        <v>0</v>
      </c>
      <c r="W198" s="1184" t="s">
        <v>35</v>
      </c>
      <c r="X198" s="1014">
        <v>230</v>
      </c>
      <c r="Y198" s="956" t="s">
        <v>35</v>
      </c>
      <c r="Z198" s="953" t="s">
        <v>35</v>
      </c>
      <c r="AA198" s="953" t="s">
        <v>35</v>
      </c>
      <c r="AB198" s="953" t="s">
        <v>35</v>
      </c>
      <c r="AC198" s="954" t="s">
        <v>35</v>
      </c>
      <c r="AD198" s="958" t="s">
        <v>35</v>
      </c>
      <c r="AE198" s="954" t="s">
        <v>35</v>
      </c>
      <c r="AF198" s="1032" t="s">
        <v>35</v>
      </c>
      <c r="AG198" s="1032" t="s">
        <v>35</v>
      </c>
      <c r="AH198" s="959" t="s">
        <v>35</v>
      </c>
      <c r="AI198" s="1004" t="s">
        <v>35</v>
      </c>
      <c r="AJ198" s="1154" t="s">
        <v>35</v>
      </c>
      <c r="AK198" s="1000" t="s">
        <v>35</v>
      </c>
    </row>
    <row r="199" spans="1:37" ht="13.5" customHeight="1" x14ac:dyDescent="0.15">
      <c r="A199" s="1786"/>
      <c r="B199" s="192">
        <v>44460</v>
      </c>
      <c r="C199" s="1602" t="str">
        <f t="shared" si="32"/>
        <v>(火)</v>
      </c>
      <c r="D199" s="603" t="s">
        <v>566</v>
      </c>
      <c r="E199" s="603" t="s">
        <v>570</v>
      </c>
      <c r="F199" s="953">
        <v>3</v>
      </c>
      <c r="G199" s="1486">
        <v>0</v>
      </c>
      <c r="H199" s="954">
        <v>18</v>
      </c>
      <c r="I199" s="1032">
        <v>23</v>
      </c>
      <c r="J199" s="955">
        <v>0.28472222222222221</v>
      </c>
      <c r="K199" s="953">
        <v>9</v>
      </c>
      <c r="L199" s="956">
        <v>12.6</v>
      </c>
      <c r="M199" s="954">
        <v>7.14</v>
      </c>
      <c r="N199" s="1001">
        <v>0.05</v>
      </c>
      <c r="O199" s="954">
        <v>28.9</v>
      </c>
      <c r="P199" s="957">
        <v>61</v>
      </c>
      <c r="Q199" s="1004">
        <v>24.5</v>
      </c>
      <c r="R199" s="954">
        <v>10</v>
      </c>
      <c r="S199" s="957">
        <v>107</v>
      </c>
      <c r="T199" s="957">
        <v>74</v>
      </c>
      <c r="U199" s="957">
        <v>33</v>
      </c>
      <c r="V199" s="1167">
        <v>0</v>
      </c>
      <c r="W199" s="1184" t="s">
        <v>35</v>
      </c>
      <c r="X199" s="1014">
        <v>240</v>
      </c>
      <c r="Y199" s="956" t="s">
        <v>35</v>
      </c>
      <c r="Z199" s="953" t="s">
        <v>35</v>
      </c>
      <c r="AA199" s="953" t="s">
        <v>35</v>
      </c>
      <c r="AB199" s="953" t="s">
        <v>35</v>
      </c>
      <c r="AC199" s="954" t="s">
        <v>35</v>
      </c>
      <c r="AD199" s="958" t="s">
        <v>35</v>
      </c>
      <c r="AE199" s="954" t="s">
        <v>35</v>
      </c>
      <c r="AF199" s="1032" t="s">
        <v>35</v>
      </c>
      <c r="AG199" s="1032" t="s">
        <v>35</v>
      </c>
      <c r="AH199" s="959" t="s">
        <v>35</v>
      </c>
      <c r="AI199" s="1004" t="s">
        <v>35</v>
      </c>
      <c r="AJ199" s="1154" t="s">
        <v>35</v>
      </c>
      <c r="AK199" s="1000" t="s">
        <v>35</v>
      </c>
    </row>
    <row r="200" spans="1:37" ht="13.5" customHeight="1" x14ac:dyDescent="0.15">
      <c r="A200" s="1786"/>
      <c r="B200" s="192">
        <v>44461</v>
      </c>
      <c r="C200" s="1602" t="str">
        <f t="shared" si="32"/>
        <v>(水)</v>
      </c>
      <c r="D200" s="603" t="s">
        <v>577</v>
      </c>
      <c r="E200" s="603" t="s">
        <v>575</v>
      </c>
      <c r="F200" s="953">
        <v>4</v>
      </c>
      <c r="G200" s="1486">
        <v>1.7</v>
      </c>
      <c r="H200" s="954">
        <v>23</v>
      </c>
      <c r="I200" s="1032">
        <v>23.5</v>
      </c>
      <c r="J200" s="955">
        <v>0.28472222222222221</v>
      </c>
      <c r="K200" s="953">
        <v>7.6</v>
      </c>
      <c r="L200" s="956">
        <v>11.6</v>
      </c>
      <c r="M200" s="954">
        <v>7.09</v>
      </c>
      <c r="N200" s="1001">
        <v>0.05</v>
      </c>
      <c r="O200" s="954">
        <v>27.3</v>
      </c>
      <c r="P200" s="957">
        <v>58</v>
      </c>
      <c r="Q200" s="1004">
        <v>27</v>
      </c>
      <c r="R200" s="954">
        <v>10</v>
      </c>
      <c r="S200" s="957">
        <v>109</v>
      </c>
      <c r="T200" s="957">
        <v>71</v>
      </c>
      <c r="U200" s="957">
        <v>38</v>
      </c>
      <c r="V200" s="1167">
        <v>0</v>
      </c>
      <c r="W200" s="1184" t="s">
        <v>35</v>
      </c>
      <c r="X200" s="1014">
        <v>250</v>
      </c>
      <c r="Y200" s="956" t="s">
        <v>35</v>
      </c>
      <c r="Z200" s="953" t="s">
        <v>35</v>
      </c>
      <c r="AA200" s="953" t="s">
        <v>35</v>
      </c>
      <c r="AB200" s="953" t="s">
        <v>35</v>
      </c>
      <c r="AC200" s="954" t="s">
        <v>35</v>
      </c>
      <c r="AD200" s="958" t="s">
        <v>35</v>
      </c>
      <c r="AE200" s="954" t="s">
        <v>35</v>
      </c>
      <c r="AF200" s="1032" t="s">
        <v>35</v>
      </c>
      <c r="AG200" s="1032" t="s">
        <v>35</v>
      </c>
      <c r="AH200" s="959" t="s">
        <v>35</v>
      </c>
      <c r="AI200" s="1004" t="s">
        <v>35</v>
      </c>
      <c r="AJ200" s="1154" t="s">
        <v>35</v>
      </c>
      <c r="AK200" s="1000" t="s">
        <v>35</v>
      </c>
    </row>
    <row r="201" spans="1:37" ht="13.5" customHeight="1" x14ac:dyDescent="0.15">
      <c r="A201" s="1786"/>
      <c r="B201" s="192">
        <v>44462</v>
      </c>
      <c r="C201" s="1602" t="str">
        <f t="shared" si="32"/>
        <v>(木)</v>
      </c>
      <c r="D201" s="603" t="s">
        <v>566</v>
      </c>
      <c r="E201" s="603" t="s">
        <v>592</v>
      </c>
      <c r="F201" s="953">
        <v>1</v>
      </c>
      <c r="G201" s="1486">
        <v>0</v>
      </c>
      <c r="H201" s="954">
        <v>28</v>
      </c>
      <c r="I201" s="1032">
        <v>24</v>
      </c>
      <c r="J201" s="955">
        <v>0.2986111111111111</v>
      </c>
      <c r="K201" s="953">
        <v>7.3</v>
      </c>
      <c r="L201" s="956">
        <v>12</v>
      </c>
      <c r="M201" s="954">
        <v>7.11</v>
      </c>
      <c r="N201" s="1001">
        <v>0</v>
      </c>
      <c r="O201" s="954">
        <v>29.7</v>
      </c>
      <c r="P201" s="957">
        <v>58</v>
      </c>
      <c r="Q201" s="1004">
        <v>24.9</v>
      </c>
      <c r="R201" s="954">
        <v>10</v>
      </c>
      <c r="S201" s="957">
        <v>105</v>
      </c>
      <c r="T201" s="957">
        <v>69</v>
      </c>
      <c r="U201" s="957">
        <v>36</v>
      </c>
      <c r="V201" s="1167">
        <v>0</v>
      </c>
      <c r="W201" s="1184" t="s">
        <v>35</v>
      </c>
      <c r="X201" s="1014">
        <v>250</v>
      </c>
      <c r="Y201" s="956" t="s">
        <v>35</v>
      </c>
      <c r="Z201" s="953" t="s">
        <v>35</v>
      </c>
      <c r="AA201" s="953" t="s">
        <v>35</v>
      </c>
      <c r="AB201" s="953" t="s">
        <v>35</v>
      </c>
      <c r="AC201" s="954" t="s">
        <v>35</v>
      </c>
      <c r="AD201" s="958" t="s">
        <v>35</v>
      </c>
      <c r="AE201" s="954" t="s">
        <v>35</v>
      </c>
      <c r="AF201" s="1032" t="s">
        <v>35</v>
      </c>
      <c r="AG201" s="1032" t="s">
        <v>35</v>
      </c>
      <c r="AH201" s="959" t="s">
        <v>35</v>
      </c>
      <c r="AI201" s="1004" t="s">
        <v>35</v>
      </c>
      <c r="AJ201" s="1154" t="s">
        <v>35</v>
      </c>
      <c r="AK201" s="1000" t="s">
        <v>35</v>
      </c>
    </row>
    <row r="202" spans="1:37" ht="13.5" customHeight="1" x14ac:dyDescent="0.15">
      <c r="A202" s="1786"/>
      <c r="B202" s="192">
        <v>44463</v>
      </c>
      <c r="C202" s="1602" t="str">
        <f t="shared" si="32"/>
        <v>(金)</v>
      </c>
      <c r="D202" s="603" t="s">
        <v>566</v>
      </c>
      <c r="E202" s="603" t="s">
        <v>581</v>
      </c>
      <c r="F202" s="953">
        <v>1</v>
      </c>
      <c r="G202" s="1486">
        <v>0</v>
      </c>
      <c r="H202" s="954">
        <v>25</v>
      </c>
      <c r="I202" s="1032">
        <v>24.5</v>
      </c>
      <c r="J202" s="955">
        <v>0.29166666666666669</v>
      </c>
      <c r="K202" s="953">
        <v>8.6</v>
      </c>
      <c r="L202" s="956">
        <v>12.6</v>
      </c>
      <c r="M202" s="954">
        <v>7.31</v>
      </c>
      <c r="N202" s="1001">
        <v>0.05</v>
      </c>
      <c r="O202" s="954">
        <v>30.1</v>
      </c>
      <c r="P202" s="957">
        <v>60</v>
      </c>
      <c r="Q202" s="1004">
        <v>25.6</v>
      </c>
      <c r="R202" s="954">
        <v>10</v>
      </c>
      <c r="S202" s="957">
        <v>105</v>
      </c>
      <c r="T202" s="957">
        <v>69</v>
      </c>
      <c r="U202" s="957">
        <v>36</v>
      </c>
      <c r="V202" s="1167">
        <v>0</v>
      </c>
      <c r="W202" s="1184">
        <v>0</v>
      </c>
      <c r="X202" s="1014">
        <v>270</v>
      </c>
      <c r="Y202" s="956">
        <v>256</v>
      </c>
      <c r="Z202" s="956">
        <v>12</v>
      </c>
      <c r="AA202" s="953">
        <v>1.4</v>
      </c>
      <c r="AB202" s="953">
        <v>-0.89</v>
      </c>
      <c r="AC202" s="954">
        <v>5</v>
      </c>
      <c r="AD202" s="958" t="s">
        <v>35</v>
      </c>
      <c r="AE202" s="954" t="s">
        <v>35</v>
      </c>
      <c r="AF202" s="1032" t="s">
        <v>35</v>
      </c>
      <c r="AG202" s="1032" t="s">
        <v>35</v>
      </c>
      <c r="AH202" s="959" t="s">
        <v>35</v>
      </c>
      <c r="AI202" s="1004" t="s">
        <v>35</v>
      </c>
      <c r="AJ202" s="1154" t="s">
        <v>35</v>
      </c>
      <c r="AK202" s="1000" t="s">
        <v>35</v>
      </c>
    </row>
    <row r="203" spans="1:37" ht="13.5" customHeight="1" x14ac:dyDescent="0.15">
      <c r="A203" s="1786"/>
      <c r="B203" s="192">
        <v>44464</v>
      </c>
      <c r="C203" s="1602" t="str">
        <f t="shared" si="32"/>
        <v>(土)</v>
      </c>
      <c r="D203" s="603" t="s">
        <v>522</v>
      </c>
      <c r="E203" s="603" t="s">
        <v>593</v>
      </c>
      <c r="F203" s="953">
        <v>2</v>
      </c>
      <c r="G203" s="1486">
        <v>0</v>
      </c>
      <c r="H203" s="954">
        <v>22</v>
      </c>
      <c r="I203" s="1032">
        <v>24.5</v>
      </c>
      <c r="J203" s="955">
        <v>0.29166666666666669</v>
      </c>
      <c r="K203" s="953">
        <v>9.1999999999999993</v>
      </c>
      <c r="L203" s="956">
        <v>11.6</v>
      </c>
      <c r="M203" s="954">
        <v>7.18</v>
      </c>
      <c r="N203" s="1001">
        <v>0.1</v>
      </c>
      <c r="O203" s="954">
        <v>29</v>
      </c>
      <c r="P203" s="957">
        <v>53</v>
      </c>
      <c r="Q203" s="1004">
        <v>25.9</v>
      </c>
      <c r="R203" s="954">
        <v>10</v>
      </c>
      <c r="S203" s="957">
        <v>100</v>
      </c>
      <c r="T203" s="957">
        <v>66</v>
      </c>
      <c r="U203" s="957">
        <v>34</v>
      </c>
      <c r="V203" s="1167">
        <v>0</v>
      </c>
      <c r="W203" s="1184" t="s">
        <v>35</v>
      </c>
      <c r="X203" s="1014">
        <v>260</v>
      </c>
      <c r="Y203" s="956" t="s">
        <v>35</v>
      </c>
      <c r="Z203" s="956" t="s">
        <v>35</v>
      </c>
      <c r="AA203" s="953" t="s">
        <v>35</v>
      </c>
      <c r="AB203" s="953" t="s">
        <v>35</v>
      </c>
      <c r="AC203" s="954" t="s">
        <v>35</v>
      </c>
      <c r="AD203" s="958" t="s">
        <v>35</v>
      </c>
      <c r="AE203" s="954" t="s">
        <v>35</v>
      </c>
      <c r="AF203" s="1032" t="s">
        <v>35</v>
      </c>
      <c r="AG203" s="1032" t="s">
        <v>35</v>
      </c>
      <c r="AH203" s="959" t="s">
        <v>35</v>
      </c>
      <c r="AI203" s="1004" t="s">
        <v>35</v>
      </c>
      <c r="AJ203" s="1154" t="s">
        <v>35</v>
      </c>
      <c r="AK203" s="1000" t="s">
        <v>35</v>
      </c>
    </row>
    <row r="204" spans="1:37" ht="13.5" customHeight="1" x14ac:dyDescent="0.15">
      <c r="A204" s="1786"/>
      <c r="B204" s="192">
        <v>44465</v>
      </c>
      <c r="C204" s="1602" t="str">
        <f t="shared" si="32"/>
        <v>(日)</v>
      </c>
      <c r="D204" s="603" t="s">
        <v>571</v>
      </c>
      <c r="E204" s="603" t="s">
        <v>593</v>
      </c>
      <c r="F204" s="953">
        <v>3</v>
      </c>
      <c r="G204" s="1486">
        <v>0.4</v>
      </c>
      <c r="H204" s="954">
        <v>21</v>
      </c>
      <c r="I204" s="1032">
        <v>23</v>
      </c>
      <c r="J204" s="955">
        <v>0.29166666666666669</v>
      </c>
      <c r="K204" s="953">
        <v>9.5</v>
      </c>
      <c r="L204" s="956">
        <v>12.4</v>
      </c>
      <c r="M204" s="954">
        <v>7.12</v>
      </c>
      <c r="N204" s="1001">
        <v>0.1</v>
      </c>
      <c r="O204" s="954">
        <v>26.7</v>
      </c>
      <c r="P204" s="957">
        <v>56</v>
      </c>
      <c r="Q204" s="1004">
        <v>24.9</v>
      </c>
      <c r="R204" s="954">
        <v>10</v>
      </c>
      <c r="S204" s="957">
        <v>104</v>
      </c>
      <c r="T204" s="957">
        <v>67</v>
      </c>
      <c r="U204" s="957">
        <v>37</v>
      </c>
      <c r="V204" s="1167">
        <v>0</v>
      </c>
      <c r="W204" s="1184" t="s">
        <v>35</v>
      </c>
      <c r="X204" s="1014">
        <v>240</v>
      </c>
      <c r="Y204" s="956" t="s">
        <v>35</v>
      </c>
      <c r="Z204" s="956" t="s">
        <v>35</v>
      </c>
      <c r="AA204" s="953" t="s">
        <v>35</v>
      </c>
      <c r="AB204" s="953" t="s">
        <v>35</v>
      </c>
      <c r="AC204" s="954" t="s">
        <v>35</v>
      </c>
      <c r="AD204" s="958" t="s">
        <v>35</v>
      </c>
      <c r="AE204" s="954" t="s">
        <v>35</v>
      </c>
      <c r="AF204" s="1032" t="s">
        <v>35</v>
      </c>
      <c r="AG204" s="1032" t="s">
        <v>35</v>
      </c>
      <c r="AH204" s="959" t="s">
        <v>35</v>
      </c>
      <c r="AI204" s="1004" t="s">
        <v>35</v>
      </c>
      <c r="AJ204" s="1154" t="s">
        <v>35</v>
      </c>
      <c r="AK204" s="1000" t="s">
        <v>35</v>
      </c>
    </row>
    <row r="205" spans="1:37" ht="13.5" customHeight="1" x14ac:dyDescent="0.15">
      <c r="A205" s="1786"/>
      <c r="B205" s="192">
        <v>44466</v>
      </c>
      <c r="C205" s="1602" t="str">
        <f t="shared" si="32"/>
        <v>(月)</v>
      </c>
      <c r="D205" s="603" t="s">
        <v>522</v>
      </c>
      <c r="E205" s="603" t="s">
        <v>574</v>
      </c>
      <c r="F205" s="953">
        <v>4</v>
      </c>
      <c r="G205" s="1486">
        <v>0</v>
      </c>
      <c r="H205" s="954">
        <v>20</v>
      </c>
      <c r="I205" s="1032">
        <v>21</v>
      </c>
      <c r="J205" s="955">
        <v>0.29166666666666669</v>
      </c>
      <c r="K205" s="953">
        <v>9.8000000000000007</v>
      </c>
      <c r="L205" s="956">
        <v>13.1</v>
      </c>
      <c r="M205" s="954">
        <v>7.09</v>
      </c>
      <c r="N205" s="1001">
        <v>0.05</v>
      </c>
      <c r="O205" s="954">
        <v>28.1</v>
      </c>
      <c r="P205" s="957">
        <v>54</v>
      </c>
      <c r="Q205" s="1004">
        <v>25.6</v>
      </c>
      <c r="R205" s="954">
        <v>10</v>
      </c>
      <c r="S205" s="957">
        <v>102</v>
      </c>
      <c r="T205" s="957">
        <v>66</v>
      </c>
      <c r="U205" s="957">
        <v>36</v>
      </c>
      <c r="V205" s="1167">
        <v>0</v>
      </c>
      <c r="W205" s="1184" t="s">
        <v>35</v>
      </c>
      <c r="X205" s="1014">
        <v>220</v>
      </c>
      <c r="Y205" s="956" t="s">
        <v>35</v>
      </c>
      <c r="Z205" s="956" t="s">
        <v>35</v>
      </c>
      <c r="AA205" s="953" t="s">
        <v>35</v>
      </c>
      <c r="AB205" s="953" t="s">
        <v>35</v>
      </c>
      <c r="AC205" s="954" t="s">
        <v>35</v>
      </c>
      <c r="AD205" s="958" t="s">
        <v>35</v>
      </c>
      <c r="AE205" s="954" t="s">
        <v>35</v>
      </c>
      <c r="AF205" s="1032" t="s">
        <v>35</v>
      </c>
      <c r="AG205" s="1032" t="s">
        <v>35</v>
      </c>
      <c r="AH205" s="959" t="s">
        <v>35</v>
      </c>
      <c r="AI205" s="1004" t="s">
        <v>35</v>
      </c>
      <c r="AJ205" s="1154" t="s">
        <v>35</v>
      </c>
      <c r="AK205" s="1000" t="s">
        <v>35</v>
      </c>
    </row>
    <row r="206" spans="1:37" ht="13.5" customHeight="1" x14ac:dyDescent="0.15">
      <c r="A206" s="1786"/>
      <c r="B206" s="192">
        <v>44467</v>
      </c>
      <c r="C206" s="1602" t="str">
        <f t="shared" si="32"/>
        <v>(火)</v>
      </c>
      <c r="D206" s="603" t="s">
        <v>566</v>
      </c>
      <c r="E206" s="603" t="s">
        <v>574</v>
      </c>
      <c r="F206" s="953">
        <v>1</v>
      </c>
      <c r="G206" s="1486">
        <v>0</v>
      </c>
      <c r="H206" s="954">
        <v>21</v>
      </c>
      <c r="I206" s="1032">
        <v>20.5</v>
      </c>
      <c r="J206" s="955">
        <v>0.28472222222222221</v>
      </c>
      <c r="K206" s="953">
        <v>7.8</v>
      </c>
      <c r="L206" s="956">
        <v>10.1</v>
      </c>
      <c r="M206" s="954">
        <v>7.1</v>
      </c>
      <c r="N206" s="1001">
        <v>0.1</v>
      </c>
      <c r="O206" s="954">
        <v>30.7</v>
      </c>
      <c r="P206" s="957">
        <v>56</v>
      </c>
      <c r="Q206" s="1004">
        <v>27.7</v>
      </c>
      <c r="R206" s="954">
        <v>9.8000000000000007</v>
      </c>
      <c r="S206" s="957">
        <v>102</v>
      </c>
      <c r="T206" s="957">
        <v>66</v>
      </c>
      <c r="U206" s="957">
        <v>36</v>
      </c>
      <c r="V206" s="1167">
        <v>0</v>
      </c>
      <c r="W206" s="1184" t="s">
        <v>35</v>
      </c>
      <c r="X206" s="1014">
        <v>220</v>
      </c>
      <c r="Y206" s="956" t="s">
        <v>35</v>
      </c>
      <c r="Z206" s="956" t="s">
        <v>35</v>
      </c>
      <c r="AA206" s="953" t="s">
        <v>35</v>
      </c>
      <c r="AB206" s="953" t="s">
        <v>35</v>
      </c>
      <c r="AC206" s="954" t="s">
        <v>35</v>
      </c>
      <c r="AD206" s="958" t="s">
        <v>35</v>
      </c>
      <c r="AE206" s="954" t="s">
        <v>35</v>
      </c>
      <c r="AF206" s="1032" t="s">
        <v>35</v>
      </c>
      <c r="AG206" s="1032" t="s">
        <v>35</v>
      </c>
      <c r="AH206" s="959" t="s">
        <v>35</v>
      </c>
      <c r="AI206" s="1004" t="s">
        <v>35</v>
      </c>
      <c r="AJ206" s="1154" t="s">
        <v>35</v>
      </c>
      <c r="AK206" s="1000" t="s">
        <v>35</v>
      </c>
    </row>
    <row r="207" spans="1:37" ht="13.5" customHeight="1" x14ac:dyDescent="0.15">
      <c r="A207" s="1786"/>
      <c r="B207" s="192">
        <v>44468</v>
      </c>
      <c r="C207" s="1602" t="str">
        <f t="shared" si="32"/>
        <v>(水)</v>
      </c>
      <c r="D207" s="603" t="s">
        <v>522</v>
      </c>
      <c r="E207" s="603" t="s">
        <v>574</v>
      </c>
      <c r="F207" s="953">
        <v>2</v>
      </c>
      <c r="G207" s="1486">
        <v>0</v>
      </c>
      <c r="H207" s="954">
        <v>21</v>
      </c>
      <c r="I207" s="1032">
        <v>21</v>
      </c>
      <c r="J207" s="955">
        <v>0.29166666666666669</v>
      </c>
      <c r="K207" s="953">
        <v>9</v>
      </c>
      <c r="L207" s="956">
        <v>12.1</v>
      </c>
      <c r="M207" s="954">
        <v>7.18</v>
      </c>
      <c r="N207" s="1001">
        <v>0.05</v>
      </c>
      <c r="O207" s="954">
        <v>28.8</v>
      </c>
      <c r="P207" s="957">
        <v>66</v>
      </c>
      <c r="Q207" s="1004">
        <v>29.8</v>
      </c>
      <c r="R207" s="954">
        <v>10</v>
      </c>
      <c r="S207" s="957">
        <v>110</v>
      </c>
      <c r="T207" s="957">
        <v>72</v>
      </c>
      <c r="U207" s="957">
        <v>38</v>
      </c>
      <c r="V207" s="1167">
        <v>0</v>
      </c>
      <c r="W207" s="1184" t="s">
        <v>35</v>
      </c>
      <c r="X207" s="1014">
        <v>220</v>
      </c>
      <c r="Y207" s="956" t="s">
        <v>35</v>
      </c>
      <c r="Z207" s="956" t="s">
        <v>35</v>
      </c>
      <c r="AA207" s="953" t="s">
        <v>35</v>
      </c>
      <c r="AB207" s="953" t="s">
        <v>35</v>
      </c>
      <c r="AC207" s="954" t="s">
        <v>35</v>
      </c>
      <c r="AD207" s="958" t="s">
        <v>35</v>
      </c>
      <c r="AE207" s="954" t="s">
        <v>35</v>
      </c>
      <c r="AF207" s="1032" t="s">
        <v>35</v>
      </c>
      <c r="AG207" s="1032" t="s">
        <v>35</v>
      </c>
      <c r="AH207" s="959" t="s">
        <v>35</v>
      </c>
      <c r="AI207" s="1004" t="s">
        <v>35</v>
      </c>
      <c r="AJ207" s="1154" t="s">
        <v>35</v>
      </c>
      <c r="AK207" s="1000" t="s">
        <v>35</v>
      </c>
    </row>
    <row r="208" spans="1:37" ht="13.5" customHeight="1" x14ac:dyDescent="0.15">
      <c r="A208" s="1786"/>
      <c r="B208" s="192">
        <v>44469</v>
      </c>
      <c r="C208" s="1602" t="str">
        <f t="shared" si="32"/>
        <v>(木)</v>
      </c>
      <c r="D208" s="603" t="s">
        <v>577</v>
      </c>
      <c r="E208" s="603" t="s">
        <v>584</v>
      </c>
      <c r="F208" s="953">
        <v>0</v>
      </c>
      <c r="G208" s="1486">
        <v>2</v>
      </c>
      <c r="H208" s="954">
        <v>20</v>
      </c>
      <c r="I208" s="1032">
        <v>21.5</v>
      </c>
      <c r="J208" s="955">
        <v>0.2986111111111111</v>
      </c>
      <c r="K208" s="953">
        <v>11.6</v>
      </c>
      <c r="L208" s="956">
        <v>15</v>
      </c>
      <c r="M208" s="954">
        <v>7.17</v>
      </c>
      <c r="N208" s="1001">
        <v>0</v>
      </c>
      <c r="O208" s="954">
        <v>30.5</v>
      </c>
      <c r="P208" s="957">
        <v>58</v>
      </c>
      <c r="Q208" s="1004">
        <v>31.2</v>
      </c>
      <c r="R208" s="954">
        <v>10</v>
      </c>
      <c r="S208" s="957">
        <v>111</v>
      </c>
      <c r="T208" s="957">
        <v>70</v>
      </c>
      <c r="U208" s="957">
        <v>41</v>
      </c>
      <c r="V208" s="1167">
        <v>0</v>
      </c>
      <c r="W208" s="1184" t="s">
        <v>35</v>
      </c>
      <c r="X208" s="1014">
        <v>240</v>
      </c>
      <c r="Y208" s="956" t="s">
        <v>35</v>
      </c>
      <c r="Z208" s="956" t="s">
        <v>35</v>
      </c>
      <c r="AA208" s="953" t="s">
        <v>35</v>
      </c>
      <c r="AB208" s="953" t="s">
        <v>35</v>
      </c>
      <c r="AC208" s="954" t="s">
        <v>35</v>
      </c>
      <c r="AD208" s="958" t="s">
        <v>35</v>
      </c>
      <c r="AE208" s="954" t="s">
        <v>35</v>
      </c>
      <c r="AF208" s="1032" t="s">
        <v>35</v>
      </c>
      <c r="AG208" s="1032" t="s">
        <v>35</v>
      </c>
      <c r="AH208" s="959" t="s">
        <v>35</v>
      </c>
      <c r="AI208" s="1004" t="s">
        <v>35</v>
      </c>
      <c r="AJ208" s="1154" t="s">
        <v>35</v>
      </c>
      <c r="AK208" s="1000" t="s">
        <v>35</v>
      </c>
    </row>
    <row r="209" spans="1:37" s="426" customFormat="1" ht="13.5" customHeight="1" x14ac:dyDescent="0.15">
      <c r="A209" s="1786"/>
      <c r="B209" s="1783" t="s">
        <v>388</v>
      </c>
      <c r="C209" s="1783"/>
      <c r="D209" s="862"/>
      <c r="E209" s="863"/>
      <c r="F209" s="864">
        <f>MAX(F179:F208)</f>
        <v>6</v>
      </c>
      <c r="G209" s="1478">
        <f>MAX(G179:G208)</f>
        <v>28.2</v>
      </c>
      <c r="H209" s="864">
        <f>MAX(H179:H208)</f>
        <v>28</v>
      </c>
      <c r="I209" s="865">
        <f>MAX(I179:I208)</f>
        <v>27</v>
      </c>
      <c r="J209" s="866"/>
      <c r="K209" s="1003">
        <f>MAX(K179:K208)</f>
        <v>11.6</v>
      </c>
      <c r="L209" s="1115">
        <f>MAX(L179:L208)</f>
        <v>15</v>
      </c>
      <c r="M209" s="1122">
        <f>MAX(M179:M208)</f>
        <v>7.31</v>
      </c>
      <c r="N209" s="1005">
        <f>MAX(N179:N208)</f>
        <v>0.2</v>
      </c>
      <c r="O209" s="1122">
        <f t="shared" ref="O209:AK209" si="33">MAX(O179:O208)</f>
        <v>38.200000000000003</v>
      </c>
      <c r="P209" s="1134">
        <f t="shared" si="33"/>
        <v>74</v>
      </c>
      <c r="Q209" s="864">
        <f t="shared" si="33"/>
        <v>31.2</v>
      </c>
      <c r="R209" s="864">
        <f t="shared" si="33"/>
        <v>10</v>
      </c>
      <c r="S209" s="1134">
        <f t="shared" si="33"/>
        <v>124</v>
      </c>
      <c r="T209" s="1134">
        <f t="shared" si="33"/>
        <v>82</v>
      </c>
      <c r="U209" s="1134">
        <f t="shared" si="33"/>
        <v>44</v>
      </c>
      <c r="V209" s="1173">
        <f t="shared" si="33"/>
        <v>0</v>
      </c>
      <c r="W209" s="1190">
        <f t="shared" si="33"/>
        <v>0</v>
      </c>
      <c r="X209" s="1140">
        <f t="shared" si="33"/>
        <v>270</v>
      </c>
      <c r="Y209" s="869">
        <f t="shared" si="33"/>
        <v>256</v>
      </c>
      <c r="Z209" s="1115">
        <f t="shared" si="33"/>
        <v>12</v>
      </c>
      <c r="AA209" s="864">
        <f t="shared" si="33"/>
        <v>1.4</v>
      </c>
      <c r="AB209" s="1003">
        <f t="shared" si="33"/>
        <v>-0.89</v>
      </c>
      <c r="AC209" s="1164">
        <f t="shared" si="33"/>
        <v>5</v>
      </c>
      <c r="AD209" s="871">
        <f t="shared" si="33"/>
        <v>0.22</v>
      </c>
      <c r="AE209" s="1122">
        <f t="shared" si="33"/>
        <v>52</v>
      </c>
      <c r="AF209" s="865">
        <f t="shared" si="33"/>
        <v>19</v>
      </c>
      <c r="AG209" s="865">
        <f t="shared" si="33"/>
        <v>5.3</v>
      </c>
      <c r="AH209" s="995">
        <f t="shared" si="33"/>
        <v>0.71</v>
      </c>
      <c r="AI209" s="864">
        <f t="shared" si="33"/>
        <v>8.4</v>
      </c>
      <c r="AJ209" s="872">
        <f t="shared" si="33"/>
        <v>2.2999999999999998</v>
      </c>
      <c r="AK209" s="915">
        <f t="shared" si="33"/>
        <v>0</v>
      </c>
    </row>
    <row r="210" spans="1:37" s="426" customFormat="1" ht="13.5" customHeight="1" x14ac:dyDescent="0.15">
      <c r="A210" s="1786"/>
      <c r="B210" s="1807" t="s">
        <v>389</v>
      </c>
      <c r="C210" s="1783"/>
      <c r="D210" s="862"/>
      <c r="E210" s="863"/>
      <c r="F210" s="878"/>
      <c r="G210" s="1483"/>
      <c r="H210" s="864">
        <f>MIN(H179:H208)</f>
        <v>18</v>
      </c>
      <c r="I210" s="865">
        <f>MIN(I179:I208)</f>
        <v>20.5</v>
      </c>
      <c r="J210" s="866"/>
      <c r="K210" s="1003">
        <f>MIN(K179:K208)</f>
        <v>3.1</v>
      </c>
      <c r="L210" s="1115">
        <f>MIN(L179:L208)</f>
        <v>4.9000000000000004</v>
      </c>
      <c r="M210" s="1122">
        <f>MIN(M179:M208)</f>
        <v>6.98</v>
      </c>
      <c r="N210" s="1005">
        <f>MIN(N179:N208)</f>
        <v>0</v>
      </c>
      <c r="O210" s="1122">
        <f t="shared" ref="O210:U210" si="34">MIN(O179:O208)</f>
        <v>23.5</v>
      </c>
      <c r="P210" s="1134">
        <f t="shared" si="34"/>
        <v>50</v>
      </c>
      <c r="Q210" s="864">
        <f t="shared" si="34"/>
        <v>22</v>
      </c>
      <c r="R210" s="864">
        <f t="shared" si="34"/>
        <v>8.1999999999999993</v>
      </c>
      <c r="S210" s="1134">
        <f t="shared" si="34"/>
        <v>92</v>
      </c>
      <c r="T210" s="1134">
        <f t="shared" si="34"/>
        <v>62</v>
      </c>
      <c r="U210" s="1134">
        <f t="shared" si="34"/>
        <v>30</v>
      </c>
      <c r="V210" s="1173">
        <v>0</v>
      </c>
      <c r="W210" s="1190">
        <f t="shared" ref="W210:AK210" si="35">MIN(W179:W208)</f>
        <v>0</v>
      </c>
      <c r="X210" s="1140">
        <f t="shared" si="35"/>
        <v>190</v>
      </c>
      <c r="Y210" s="869">
        <f t="shared" si="35"/>
        <v>256</v>
      </c>
      <c r="Z210" s="1115">
        <f t="shared" si="35"/>
        <v>12</v>
      </c>
      <c r="AA210" s="864">
        <f t="shared" si="35"/>
        <v>1.4</v>
      </c>
      <c r="AB210" s="1003">
        <f t="shared" si="35"/>
        <v>-0.89</v>
      </c>
      <c r="AC210" s="1164">
        <f t="shared" si="35"/>
        <v>5</v>
      </c>
      <c r="AD210" s="874">
        <f t="shared" si="35"/>
        <v>0.22</v>
      </c>
      <c r="AE210" s="1122">
        <f t="shared" si="35"/>
        <v>52</v>
      </c>
      <c r="AF210" s="865">
        <f t="shared" si="35"/>
        <v>19</v>
      </c>
      <c r="AG210" s="865">
        <f t="shared" si="35"/>
        <v>5.3</v>
      </c>
      <c r="AH210" s="995">
        <f t="shared" si="35"/>
        <v>0.71</v>
      </c>
      <c r="AI210" s="864">
        <f t="shared" si="35"/>
        <v>8.4</v>
      </c>
      <c r="AJ210" s="872">
        <f t="shared" si="35"/>
        <v>2.2999999999999998</v>
      </c>
      <c r="AK210" s="915">
        <f t="shared" si="35"/>
        <v>0</v>
      </c>
    </row>
    <row r="211" spans="1:37" s="426" customFormat="1" ht="13.5" customHeight="1" x14ac:dyDescent="0.15">
      <c r="A211" s="1786"/>
      <c r="B211" s="1783" t="s">
        <v>390</v>
      </c>
      <c r="C211" s="1783"/>
      <c r="D211" s="862"/>
      <c r="E211" s="863"/>
      <c r="F211" s="866"/>
      <c r="G211" s="1483"/>
      <c r="H211" s="864">
        <f>IF(COUNT(H179:H208)=0,0,AVERAGE(H179:H208))</f>
        <v>21.666666666666668</v>
      </c>
      <c r="I211" s="865">
        <f>IF(COUNT(I179:I208)=0,0,AVERAGE(I179:I208))</f>
        <v>22.716666666666665</v>
      </c>
      <c r="J211" s="866"/>
      <c r="K211" s="1003">
        <f>IF(COUNT(K179:K208)=0,0,AVERAGE(K179:K208))</f>
        <v>7.44</v>
      </c>
      <c r="L211" s="1115">
        <f>IF(COUNT(L179:L208)=0,0,AVERAGE(L179:L208))</f>
        <v>10.616666666666669</v>
      </c>
      <c r="M211" s="1122">
        <f>IF(COUNT(M179:M208)=0,0,AVERAGE(M179:M208))</f>
        <v>7.1343333333333332</v>
      </c>
      <c r="N211" s="1028"/>
      <c r="O211" s="1122">
        <f t="shared" ref="O211:U211" si="36">IF(COUNT(O179:O208)=0,0,AVERAGE(O179:O208))</f>
        <v>29.85</v>
      </c>
      <c r="P211" s="1134">
        <f t="shared" si="36"/>
        <v>60.966666666666669</v>
      </c>
      <c r="Q211" s="864">
        <f t="shared" si="36"/>
        <v>25.8</v>
      </c>
      <c r="R211" s="864">
        <f t="shared" si="36"/>
        <v>9.6999999999999993</v>
      </c>
      <c r="S211" s="1134">
        <f t="shared" si="36"/>
        <v>108.03333333333333</v>
      </c>
      <c r="T211" s="1134">
        <f t="shared" si="36"/>
        <v>71.2</v>
      </c>
      <c r="U211" s="1134">
        <f t="shared" si="36"/>
        <v>36.833333333333336</v>
      </c>
      <c r="V211" s="1174"/>
      <c r="W211" s="1191"/>
      <c r="X211" s="1140">
        <f t="shared" ref="X211:AJ211" si="37">IF(COUNT(X179:X208)=0,0,AVERAGE(X179:X208))</f>
        <v>229</v>
      </c>
      <c r="Y211" s="869">
        <f t="shared" si="37"/>
        <v>256</v>
      </c>
      <c r="Z211" s="1115">
        <f t="shared" si="37"/>
        <v>12</v>
      </c>
      <c r="AA211" s="864">
        <f t="shared" si="37"/>
        <v>1.4</v>
      </c>
      <c r="AB211" s="1003">
        <f t="shared" si="37"/>
        <v>-0.89</v>
      </c>
      <c r="AC211" s="1164">
        <f t="shared" si="37"/>
        <v>5</v>
      </c>
      <c r="AD211" s="874">
        <f t="shared" si="37"/>
        <v>0.22</v>
      </c>
      <c r="AE211" s="1122">
        <f t="shared" si="37"/>
        <v>52</v>
      </c>
      <c r="AF211" s="865">
        <f t="shared" si="37"/>
        <v>19</v>
      </c>
      <c r="AG211" s="865">
        <f t="shared" si="37"/>
        <v>5.3</v>
      </c>
      <c r="AH211" s="995">
        <f t="shared" si="37"/>
        <v>0.71</v>
      </c>
      <c r="AI211" s="864">
        <f t="shared" si="37"/>
        <v>8.4</v>
      </c>
      <c r="AJ211" s="872">
        <f t="shared" si="37"/>
        <v>2.2999999999999998</v>
      </c>
      <c r="AK211" s="916"/>
    </row>
    <row r="212" spans="1:37" s="426" customFormat="1" ht="13.5" customHeight="1" x14ac:dyDescent="0.15">
      <c r="A212" s="1786"/>
      <c r="B212" s="1784" t="s">
        <v>391</v>
      </c>
      <c r="C212" s="1784"/>
      <c r="D212" s="876"/>
      <c r="E212" s="876"/>
      <c r="F212" s="877"/>
      <c r="G212" s="1478">
        <f>SUM(G179:G208)</f>
        <v>72.7</v>
      </c>
      <c r="H212" s="878"/>
      <c r="I212" s="866"/>
      <c r="J212" s="878"/>
      <c r="K212" s="1114"/>
      <c r="L212" s="1116"/>
      <c r="M212" s="1123"/>
      <c r="N212" s="1028"/>
      <c r="O212" s="1123"/>
      <c r="P212" s="1135"/>
      <c r="Q212" s="878"/>
      <c r="R212" s="878"/>
      <c r="S212" s="1135"/>
      <c r="T212" s="1135"/>
      <c r="U212" s="1135"/>
      <c r="V212" s="1174"/>
      <c r="W212" s="1191"/>
      <c r="X212" s="1141"/>
      <c r="Y212" s="878"/>
      <c r="Z212" s="1114"/>
      <c r="AA212" s="878"/>
      <c r="AB212" s="1114"/>
      <c r="AC212" s="1165"/>
      <c r="AD212" s="880"/>
      <c r="AE212" s="1123"/>
      <c r="AF212" s="866"/>
      <c r="AG212" s="866"/>
      <c r="AH212" s="997"/>
      <c r="AI212" s="878"/>
      <c r="AJ212" s="904"/>
      <c r="AK212" s="916"/>
    </row>
    <row r="213" spans="1:37" ht="13.5" customHeight="1" x14ac:dyDescent="0.15">
      <c r="A213" s="1785" t="s">
        <v>345</v>
      </c>
      <c r="B213" s="192">
        <v>44470</v>
      </c>
      <c r="C213" s="1602" t="str">
        <f>IF(B213="","",IF(WEEKDAY(B213)=1,"(日)",IF(WEEKDAY(B213)=2,"(月)",IF(WEEKDAY(B213)=3,"(火)",IF(WEEKDAY(B213)=4,"(水)",IF(WEEKDAY(B213)=5,"(木)",IF(WEEKDAY(B213)=6,"(金)","(土)")))))))</f>
        <v>(金)</v>
      </c>
      <c r="D213" s="605" t="s">
        <v>579</v>
      </c>
      <c r="E213" s="605" t="s">
        <v>570</v>
      </c>
      <c r="F213" s="946">
        <v>3</v>
      </c>
      <c r="G213" s="1485">
        <v>71.8</v>
      </c>
      <c r="H213" s="947">
        <v>20</v>
      </c>
      <c r="I213" s="1031">
        <v>20</v>
      </c>
      <c r="J213" s="948">
        <v>0.29166666666666669</v>
      </c>
      <c r="K213" s="946">
        <v>12.8</v>
      </c>
      <c r="L213" s="949">
        <v>15</v>
      </c>
      <c r="M213" s="947">
        <v>7.24</v>
      </c>
      <c r="N213" s="1006">
        <v>0.1</v>
      </c>
      <c r="O213" s="947">
        <v>30</v>
      </c>
      <c r="P213" s="739">
        <v>59</v>
      </c>
      <c r="Q213" s="1161">
        <v>27.7</v>
      </c>
      <c r="R213" s="740">
        <v>10</v>
      </c>
      <c r="S213" s="739">
        <v>109</v>
      </c>
      <c r="T213" s="739">
        <v>67</v>
      </c>
      <c r="U213" s="739">
        <v>42</v>
      </c>
      <c r="V213" s="1166">
        <v>0</v>
      </c>
      <c r="W213" s="1183" t="s">
        <v>35</v>
      </c>
      <c r="X213" s="1012">
        <v>220</v>
      </c>
      <c r="Y213" s="949" t="s">
        <v>35</v>
      </c>
      <c r="Z213" s="946" t="s">
        <v>35</v>
      </c>
      <c r="AA213" s="946" t="s">
        <v>35</v>
      </c>
      <c r="AB213" s="946" t="s">
        <v>35</v>
      </c>
      <c r="AC213" s="947" t="s">
        <v>35</v>
      </c>
      <c r="AD213" s="951" t="s">
        <v>35</v>
      </c>
      <c r="AE213" s="947" t="s">
        <v>35</v>
      </c>
      <c r="AF213" s="1031" t="s">
        <v>35</v>
      </c>
      <c r="AG213" s="1031" t="s">
        <v>35</v>
      </c>
      <c r="AH213" s="952" t="s">
        <v>35</v>
      </c>
      <c r="AI213" s="1010" t="s">
        <v>35</v>
      </c>
      <c r="AJ213" s="1153" t="s">
        <v>35</v>
      </c>
      <c r="AK213" s="1008" t="s">
        <v>35</v>
      </c>
    </row>
    <row r="214" spans="1:37" ht="13.5" customHeight="1" x14ac:dyDescent="0.15">
      <c r="A214" s="1785"/>
      <c r="B214" s="192">
        <v>44471</v>
      </c>
      <c r="C214" s="1602" t="str">
        <f t="shared" ref="C214:C243" si="38">IF(B214="","",IF(WEEKDAY(B214)=1,"(日)",IF(WEEKDAY(B214)=2,"(月)",IF(WEEKDAY(B214)=3,"(火)",IF(WEEKDAY(B214)=4,"(水)",IF(WEEKDAY(B214)=5,"(木)",IF(WEEKDAY(B214)=6,"(金)","(土)")))))))</f>
        <v>(土)</v>
      </c>
      <c r="D214" s="603" t="s">
        <v>576</v>
      </c>
      <c r="E214" s="603" t="s">
        <v>575</v>
      </c>
      <c r="F214" s="953">
        <v>1</v>
      </c>
      <c r="G214" s="1486">
        <v>5.4</v>
      </c>
      <c r="H214" s="954">
        <v>24</v>
      </c>
      <c r="I214" s="1032">
        <v>20</v>
      </c>
      <c r="J214" s="955">
        <v>0.2986111111111111</v>
      </c>
      <c r="K214" s="953">
        <v>3.3</v>
      </c>
      <c r="L214" s="956">
        <v>8.5</v>
      </c>
      <c r="M214" s="954">
        <v>7</v>
      </c>
      <c r="N214" s="1001">
        <v>0.05</v>
      </c>
      <c r="O214" s="954">
        <v>20.6</v>
      </c>
      <c r="P214" s="741">
        <v>38</v>
      </c>
      <c r="Q214" s="1162">
        <v>20.2</v>
      </c>
      <c r="R214" s="742">
        <v>7.1</v>
      </c>
      <c r="S214" s="741">
        <v>74</v>
      </c>
      <c r="T214" s="741">
        <v>46</v>
      </c>
      <c r="U214" s="741">
        <v>28</v>
      </c>
      <c r="V214" s="1167">
        <v>0</v>
      </c>
      <c r="W214" s="1184" t="s">
        <v>35</v>
      </c>
      <c r="X214" s="1014">
        <v>200</v>
      </c>
      <c r="Y214" s="956" t="s">
        <v>35</v>
      </c>
      <c r="Z214" s="953" t="s">
        <v>35</v>
      </c>
      <c r="AA214" s="953" t="s">
        <v>35</v>
      </c>
      <c r="AB214" s="953" t="s">
        <v>35</v>
      </c>
      <c r="AC214" s="954" t="s">
        <v>35</v>
      </c>
      <c r="AD214" s="958" t="s">
        <v>35</v>
      </c>
      <c r="AE214" s="954" t="s">
        <v>35</v>
      </c>
      <c r="AF214" s="1032" t="s">
        <v>35</v>
      </c>
      <c r="AG214" s="1032" t="s">
        <v>35</v>
      </c>
      <c r="AH214" s="959" t="s">
        <v>35</v>
      </c>
      <c r="AI214" s="1004" t="s">
        <v>35</v>
      </c>
      <c r="AJ214" s="1154" t="s">
        <v>35</v>
      </c>
      <c r="AK214" s="1000" t="s">
        <v>35</v>
      </c>
    </row>
    <row r="215" spans="1:37" ht="13.5" customHeight="1" x14ac:dyDescent="0.15">
      <c r="A215" s="1785"/>
      <c r="B215" s="192">
        <v>44472</v>
      </c>
      <c r="C215" s="1602" t="str">
        <f t="shared" si="38"/>
        <v>(日)</v>
      </c>
      <c r="D215" s="603" t="s">
        <v>566</v>
      </c>
      <c r="E215" s="603" t="s">
        <v>574</v>
      </c>
      <c r="F215" s="953">
        <v>1</v>
      </c>
      <c r="G215" s="1486">
        <v>0</v>
      </c>
      <c r="H215" s="954">
        <v>21</v>
      </c>
      <c r="I215" s="1032">
        <v>21</v>
      </c>
      <c r="J215" s="955">
        <v>0.29166666666666669</v>
      </c>
      <c r="K215" s="953">
        <v>2.4</v>
      </c>
      <c r="L215" s="956">
        <v>7.6</v>
      </c>
      <c r="M215" s="954">
        <v>6.9</v>
      </c>
      <c r="N215" s="1001">
        <v>0.1</v>
      </c>
      <c r="O215" s="954">
        <v>18</v>
      </c>
      <c r="P215" s="741">
        <v>42</v>
      </c>
      <c r="Q215" s="1162">
        <v>20.9</v>
      </c>
      <c r="R215" s="742">
        <v>8.6999999999999993</v>
      </c>
      <c r="S215" s="741">
        <v>71</v>
      </c>
      <c r="T215" s="741">
        <v>46</v>
      </c>
      <c r="U215" s="741">
        <v>25</v>
      </c>
      <c r="V215" s="1167">
        <v>0</v>
      </c>
      <c r="W215" s="1184" t="s">
        <v>35</v>
      </c>
      <c r="X215" s="1014">
        <v>180</v>
      </c>
      <c r="Y215" s="956" t="s">
        <v>35</v>
      </c>
      <c r="Z215" s="953" t="s">
        <v>35</v>
      </c>
      <c r="AA215" s="953" t="s">
        <v>35</v>
      </c>
      <c r="AB215" s="953" t="s">
        <v>35</v>
      </c>
      <c r="AC215" s="954" t="s">
        <v>35</v>
      </c>
      <c r="AD215" s="958" t="s">
        <v>35</v>
      </c>
      <c r="AE215" s="954" t="s">
        <v>35</v>
      </c>
      <c r="AF215" s="1032" t="s">
        <v>35</v>
      </c>
      <c r="AG215" s="1032" t="s">
        <v>35</v>
      </c>
      <c r="AH215" s="959" t="s">
        <v>35</v>
      </c>
      <c r="AI215" s="1004" t="s">
        <v>35</v>
      </c>
      <c r="AJ215" s="1154" t="s">
        <v>35</v>
      </c>
      <c r="AK215" s="1000" t="s">
        <v>35</v>
      </c>
    </row>
    <row r="216" spans="1:37" ht="13.5" customHeight="1" x14ac:dyDescent="0.15">
      <c r="A216" s="1785"/>
      <c r="B216" s="192">
        <v>44473</v>
      </c>
      <c r="C216" s="1602" t="str">
        <f t="shared" si="38"/>
        <v>(月)</v>
      </c>
      <c r="D216" s="603" t="s">
        <v>566</v>
      </c>
      <c r="E216" s="603" t="s">
        <v>574</v>
      </c>
      <c r="F216" s="953">
        <v>1</v>
      </c>
      <c r="G216" s="1486">
        <v>0</v>
      </c>
      <c r="H216" s="954">
        <v>20</v>
      </c>
      <c r="I216" s="1032">
        <v>22</v>
      </c>
      <c r="J216" s="955">
        <v>0.28472222222222221</v>
      </c>
      <c r="K216" s="953">
        <v>6</v>
      </c>
      <c r="L216" s="956">
        <v>10.8</v>
      </c>
      <c r="M216" s="954">
        <v>7.12</v>
      </c>
      <c r="N216" s="1001">
        <v>0.05</v>
      </c>
      <c r="O216" s="954">
        <v>18</v>
      </c>
      <c r="P216" s="741">
        <v>42</v>
      </c>
      <c r="Q216" s="1162">
        <v>19.5</v>
      </c>
      <c r="R216" s="742">
        <v>10</v>
      </c>
      <c r="S216" s="741">
        <v>68</v>
      </c>
      <c r="T216" s="741">
        <v>45</v>
      </c>
      <c r="U216" s="741">
        <v>23</v>
      </c>
      <c r="V216" s="1167">
        <v>0</v>
      </c>
      <c r="W216" s="1184" t="s">
        <v>35</v>
      </c>
      <c r="X216" s="1014">
        <v>150</v>
      </c>
      <c r="Y216" s="956" t="s">
        <v>35</v>
      </c>
      <c r="Z216" s="953" t="s">
        <v>35</v>
      </c>
      <c r="AA216" s="953" t="s">
        <v>35</v>
      </c>
      <c r="AB216" s="953" t="s">
        <v>35</v>
      </c>
      <c r="AC216" s="954" t="s">
        <v>35</v>
      </c>
      <c r="AD216" s="958" t="s">
        <v>35</v>
      </c>
      <c r="AE216" s="954" t="s">
        <v>35</v>
      </c>
      <c r="AF216" s="1032" t="s">
        <v>35</v>
      </c>
      <c r="AG216" s="1032" t="s">
        <v>35</v>
      </c>
      <c r="AH216" s="959" t="s">
        <v>35</v>
      </c>
      <c r="AI216" s="1004" t="s">
        <v>35</v>
      </c>
      <c r="AJ216" s="1154" t="s">
        <v>35</v>
      </c>
      <c r="AK216" s="1000" t="s">
        <v>35</v>
      </c>
    </row>
    <row r="217" spans="1:37" ht="13.5" customHeight="1" x14ac:dyDescent="0.15">
      <c r="A217" s="1785"/>
      <c r="B217" s="192">
        <v>44474</v>
      </c>
      <c r="C217" s="1602" t="str">
        <f t="shared" si="38"/>
        <v>(火)</v>
      </c>
      <c r="D217" s="603" t="s">
        <v>566</v>
      </c>
      <c r="E217" s="603" t="s">
        <v>574</v>
      </c>
      <c r="F217" s="953">
        <v>1</v>
      </c>
      <c r="G217" s="1486">
        <v>0</v>
      </c>
      <c r="H217" s="954">
        <v>22</v>
      </c>
      <c r="I217" s="1032">
        <v>22</v>
      </c>
      <c r="J217" s="955">
        <v>0.29166666666666669</v>
      </c>
      <c r="K217" s="953">
        <v>6.6</v>
      </c>
      <c r="L217" s="956">
        <v>10.7</v>
      </c>
      <c r="M217" s="954">
        <v>7.19</v>
      </c>
      <c r="N217" s="1001">
        <v>0.05</v>
      </c>
      <c r="O217" s="954">
        <v>18.5</v>
      </c>
      <c r="P217" s="741">
        <v>52</v>
      </c>
      <c r="Q217" s="1162">
        <v>17.399999999999999</v>
      </c>
      <c r="R217" s="742">
        <v>10</v>
      </c>
      <c r="S217" s="741">
        <v>74</v>
      </c>
      <c r="T217" s="741">
        <v>52</v>
      </c>
      <c r="U217" s="741">
        <v>22</v>
      </c>
      <c r="V217" s="1167">
        <v>0</v>
      </c>
      <c r="W217" s="1184" t="s">
        <v>35</v>
      </c>
      <c r="X217" s="1014">
        <v>170</v>
      </c>
      <c r="Y217" s="956" t="s">
        <v>35</v>
      </c>
      <c r="Z217" s="953" t="s">
        <v>35</v>
      </c>
      <c r="AA217" s="953" t="s">
        <v>35</v>
      </c>
      <c r="AB217" s="953" t="s">
        <v>35</v>
      </c>
      <c r="AC217" s="954" t="s">
        <v>35</v>
      </c>
      <c r="AD217" s="958" t="s">
        <v>35</v>
      </c>
      <c r="AE217" s="954" t="s">
        <v>35</v>
      </c>
      <c r="AF217" s="1032" t="s">
        <v>35</v>
      </c>
      <c r="AG217" s="1032" t="s">
        <v>35</v>
      </c>
      <c r="AH217" s="959" t="s">
        <v>35</v>
      </c>
      <c r="AI217" s="1004" t="s">
        <v>35</v>
      </c>
      <c r="AJ217" s="1154" t="s">
        <v>35</v>
      </c>
      <c r="AK217" s="1000" t="s">
        <v>35</v>
      </c>
    </row>
    <row r="218" spans="1:37" ht="13.5" customHeight="1" x14ac:dyDescent="0.15">
      <c r="A218" s="1785"/>
      <c r="B218" s="192">
        <v>44475</v>
      </c>
      <c r="C218" s="1602" t="str">
        <f t="shared" si="38"/>
        <v>(水)</v>
      </c>
      <c r="D218" s="603" t="s">
        <v>566</v>
      </c>
      <c r="E218" s="603" t="s">
        <v>570</v>
      </c>
      <c r="F218" s="953">
        <v>1</v>
      </c>
      <c r="G218" s="1486">
        <v>0</v>
      </c>
      <c r="H218" s="954">
        <v>22</v>
      </c>
      <c r="I218" s="1032">
        <v>22.5</v>
      </c>
      <c r="J218" s="955">
        <v>0.28472222222222221</v>
      </c>
      <c r="K218" s="953">
        <v>8.1</v>
      </c>
      <c r="L218" s="956">
        <v>11.2</v>
      </c>
      <c r="M218" s="954">
        <v>7.22</v>
      </c>
      <c r="N218" s="1001">
        <v>0</v>
      </c>
      <c r="O218" s="954">
        <v>21.8</v>
      </c>
      <c r="P218" s="741">
        <v>46</v>
      </c>
      <c r="Q218" s="1162">
        <v>17</v>
      </c>
      <c r="R218" s="742">
        <v>10</v>
      </c>
      <c r="S218" s="741">
        <v>80</v>
      </c>
      <c r="T218" s="741">
        <v>50</v>
      </c>
      <c r="U218" s="741">
        <v>30</v>
      </c>
      <c r="V218" s="1167">
        <v>0</v>
      </c>
      <c r="W218" s="1184" t="s">
        <v>35</v>
      </c>
      <c r="X218" s="1014">
        <v>170</v>
      </c>
      <c r="Y218" s="956" t="s">
        <v>35</v>
      </c>
      <c r="Z218" s="953" t="s">
        <v>35</v>
      </c>
      <c r="AA218" s="953" t="s">
        <v>35</v>
      </c>
      <c r="AB218" s="953" t="s">
        <v>35</v>
      </c>
      <c r="AC218" s="954" t="s">
        <v>35</v>
      </c>
      <c r="AD218" s="958" t="s">
        <v>35</v>
      </c>
      <c r="AE218" s="954" t="s">
        <v>35</v>
      </c>
      <c r="AF218" s="1032" t="s">
        <v>35</v>
      </c>
      <c r="AG218" s="1032" t="s">
        <v>35</v>
      </c>
      <c r="AH218" s="959" t="s">
        <v>35</v>
      </c>
      <c r="AI218" s="1004" t="s">
        <v>35</v>
      </c>
      <c r="AJ218" s="1154" t="s">
        <v>35</v>
      </c>
      <c r="AK218" s="1000" t="s">
        <v>35</v>
      </c>
    </row>
    <row r="219" spans="1:37" ht="13.5" customHeight="1" x14ac:dyDescent="0.15">
      <c r="A219" s="1785"/>
      <c r="B219" s="192">
        <v>44476</v>
      </c>
      <c r="C219" s="1602" t="str">
        <f t="shared" si="38"/>
        <v>(木)</v>
      </c>
      <c r="D219" s="603" t="s">
        <v>522</v>
      </c>
      <c r="E219" s="603" t="s">
        <v>574</v>
      </c>
      <c r="F219" s="953">
        <v>3</v>
      </c>
      <c r="G219" s="1486">
        <v>0</v>
      </c>
      <c r="H219" s="954">
        <v>19</v>
      </c>
      <c r="I219" s="1032">
        <v>22</v>
      </c>
      <c r="J219" s="955">
        <v>0.29166666666666669</v>
      </c>
      <c r="K219" s="953">
        <v>4.3</v>
      </c>
      <c r="L219" s="956">
        <v>7.4</v>
      </c>
      <c r="M219" s="954">
        <v>6.89</v>
      </c>
      <c r="N219" s="1001">
        <v>0</v>
      </c>
      <c r="O219" s="954">
        <v>20.9</v>
      </c>
      <c r="P219" s="741">
        <v>52</v>
      </c>
      <c r="Q219" s="1162">
        <v>18.5</v>
      </c>
      <c r="R219" s="742">
        <v>9.5</v>
      </c>
      <c r="S219" s="741">
        <v>86</v>
      </c>
      <c r="T219" s="741">
        <v>60</v>
      </c>
      <c r="U219" s="741">
        <v>26</v>
      </c>
      <c r="V219" s="1167">
        <v>0</v>
      </c>
      <c r="W219" s="1184" t="s">
        <v>35</v>
      </c>
      <c r="X219" s="1014">
        <v>180</v>
      </c>
      <c r="Y219" s="956" t="s">
        <v>35</v>
      </c>
      <c r="Z219" s="953" t="s">
        <v>35</v>
      </c>
      <c r="AA219" s="953" t="s">
        <v>35</v>
      </c>
      <c r="AB219" s="953" t="s">
        <v>35</v>
      </c>
      <c r="AC219" s="954" t="s">
        <v>35</v>
      </c>
      <c r="AD219" s="958" t="s">
        <v>35</v>
      </c>
      <c r="AE219" s="954" t="s">
        <v>35</v>
      </c>
      <c r="AF219" s="1032" t="s">
        <v>35</v>
      </c>
      <c r="AG219" s="1032" t="s">
        <v>35</v>
      </c>
      <c r="AH219" s="959" t="s">
        <v>35</v>
      </c>
      <c r="AI219" s="1004" t="s">
        <v>35</v>
      </c>
      <c r="AJ219" s="1154" t="s">
        <v>35</v>
      </c>
      <c r="AK219" s="1000" t="s">
        <v>35</v>
      </c>
    </row>
    <row r="220" spans="1:37" ht="13.5" customHeight="1" x14ac:dyDescent="0.15">
      <c r="A220" s="1785"/>
      <c r="B220" s="192">
        <v>44477</v>
      </c>
      <c r="C220" s="1602" t="str">
        <f>IF(B220="","",IF(WEEKDAY(B220)=1,"(日)",IF(WEEKDAY(B220)=2,"(月)",IF(WEEKDAY(B220)=3,"(火)",IF(WEEKDAY(B220)=4,"(水)",IF(WEEKDAY(B220)=5,"(木)",IF(WEEKDAY(B220)=6,"(金)","(土)")))))))</f>
        <v>(金)</v>
      </c>
      <c r="D220" s="603" t="s">
        <v>580</v>
      </c>
      <c r="E220" s="603" t="s">
        <v>591</v>
      </c>
      <c r="F220" s="953">
        <v>1</v>
      </c>
      <c r="G220" s="1486">
        <v>0.1</v>
      </c>
      <c r="H220" s="954">
        <v>20</v>
      </c>
      <c r="I220" s="1032">
        <v>22</v>
      </c>
      <c r="J220" s="955">
        <v>0.28472222222222221</v>
      </c>
      <c r="K220" s="953">
        <v>6.6</v>
      </c>
      <c r="L220" s="956">
        <v>9.1999999999999993</v>
      </c>
      <c r="M220" s="954">
        <v>7.06</v>
      </c>
      <c r="N220" s="1001">
        <v>0</v>
      </c>
      <c r="O220" s="954">
        <v>21.8</v>
      </c>
      <c r="P220" s="741">
        <v>52</v>
      </c>
      <c r="Q220" s="1162">
        <v>22</v>
      </c>
      <c r="R220" s="742">
        <v>9.8000000000000007</v>
      </c>
      <c r="S220" s="741">
        <v>96</v>
      </c>
      <c r="T220" s="741">
        <v>62</v>
      </c>
      <c r="U220" s="741">
        <v>34</v>
      </c>
      <c r="V220" s="1167">
        <v>0</v>
      </c>
      <c r="W220" s="1184" t="s">
        <v>35</v>
      </c>
      <c r="X220" s="1014">
        <v>200</v>
      </c>
      <c r="Y220" s="956" t="s">
        <v>35</v>
      </c>
      <c r="Z220" s="953" t="s">
        <v>35</v>
      </c>
      <c r="AA220" s="953" t="s">
        <v>35</v>
      </c>
      <c r="AB220" s="953" t="s">
        <v>35</v>
      </c>
      <c r="AC220" s="954" t="s">
        <v>35</v>
      </c>
      <c r="AD220" s="958" t="s">
        <v>35</v>
      </c>
      <c r="AE220" s="954" t="s">
        <v>35</v>
      </c>
      <c r="AF220" s="1032" t="s">
        <v>35</v>
      </c>
      <c r="AG220" s="1032" t="s">
        <v>35</v>
      </c>
      <c r="AH220" s="959" t="s">
        <v>35</v>
      </c>
      <c r="AI220" s="1004" t="s">
        <v>35</v>
      </c>
      <c r="AJ220" s="1154" t="s">
        <v>35</v>
      </c>
      <c r="AK220" s="1000" t="s">
        <v>35</v>
      </c>
    </row>
    <row r="221" spans="1:37" ht="13.5" customHeight="1" x14ac:dyDescent="0.15">
      <c r="A221" s="1785"/>
      <c r="B221" s="192">
        <v>44478</v>
      </c>
      <c r="C221" s="1602" t="str">
        <f t="shared" si="38"/>
        <v>(土)</v>
      </c>
      <c r="D221" s="603" t="s">
        <v>628</v>
      </c>
      <c r="E221" s="603" t="s">
        <v>593</v>
      </c>
      <c r="F221" s="953">
        <v>4</v>
      </c>
      <c r="G221" s="1486">
        <v>0</v>
      </c>
      <c r="H221" s="954">
        <v>22</v>
      </c>
      <c r="I221" s="1032">
        <v>23</v>
      </c>
      <c r="J221" s="955">
        <v>0.2986111111111111</v>
      </c>
      <c r="K221" s="953">
        <v>6.5</v>
      </c>
      <c r="L221" s="956">
        <v>9.3000000000000007</v>
      </c>
      <c r="M221" s="954">
        <v>7.14</v>
      </c>
      <c r="N221" s="1001">
        <v>0.05</v>
      </c>
      <c r="O221" s="954">
        <v>24.8</v>
      </c>
      <c r="P221" s="741">
        <v>49</v>
      </c>
      <c r="Q221" s="1162">
        <v>22.4</v>
      </c>
      <c r="R221" s="742">
        <v>10</v>
      </c>
      <c r="S221" s="741">
        <v>95</v>
      </c>
      <c r="T221" s="741">
        <v>63</v>
      </c>
      <c r="U221" s="741">
        <v>32</v>
      </c>
      <c r="V221" s="1167">
        <v>0</v>
      </c>
      <c r="W221" s="1184" t="s">
        <v>35</v>
      </c>
      <c r="X221" s="1014">
        <v>200</v>
      </c>
      <c r="Y221" s="956" t="s">
        <v>35</v>
      </c>
      <c r="Z221" s="953" t="s">
        <v>35</v>
      </c>
      <c r="AA221" s="953" t="s">
        <v>35</v>
      </c>
      <c r="AB221" s="953" t="s">
        <v>35</v>
      </c>
      <c r="AC221" s="954" t="s">
        <v>35</v>
      </c>
      <c r="AD221" s="958" t="s">
        <v>35</v>
      </c>
      <c r="AE221" s="954" t="s">
        <v>35</v>
      </c>
      <c r="AF221" s="1032" t="s">
        <v>35</v>
      </c>
      <c r="AG221" s="1032" t="s">
        <v>35</v>
      </c>
      <c r="AH221" s="959" t="s">
        <v>35</v>
      </c>
      <c r="AI221" s="1004" t="s">
        <v>35</v>
      </c>
      <c r="AJ221" s="1154" t="s">
        <v>35</v>
      </c>
      <c r="AK221" s="1000" t="s">
        <v>35</v>
      </c>
    </row>
    <row r="222" spans="1:37" ht="13.5" customHeight="1" x14ac:dyDescent="0.15">
      <c r="A222" s="1785"/>
      <c r="B222" s="192">
        <v>44479</v>
      </c>
      <c r="C222" s="1602" t="str">
        <f t="shared" si="38"/>
        <v>(日)</v>
      </c>
      <c r="D222" s="603" t="s">
        <v>582</v>
      </c>
      <c r="E222" s="603" t="s">
        <v>574</v>
      </c>
      <c r="F222" s="953">
        <v>2</v>
      </c>
      <c r="G222" s="1486">
        <v>0.1</v>
      </c>
      <c r="H222" s="954">
        <v>20</v>
      </c>
      <c r="I222" s="1032">
        <v>22.5</v>
      </c>
      <c r="J222" s="955">
        <v>0.30555555555555552</v>
      </c>
      <c r="K222" s="953">
        <v>7.6</v>
      </c>
      <c r="L222" s="956">
        <v>9.8000000000000007</v>
      </c>
      <c r="M222" s="954">
        <v>7.11</v>
      </c>
      <c r="N222" s="1001">
        <v>0.15</v>
      </c>
      <c r="O222" s="954">
        <v>26.5</v>
      </c>
      <c r="P222" s="741">
        <v>55</v>
      </c>
      <c r="Q222" s="1162">
        <v>22.4</v>
      </c>
      <c r="R222" s="742">
        <v>10</v>
      </c>
      <c r="S222" s="741">
        <v>97</v>
      </c>
      <c r="T222" s="741">
        <v>64</v>
      </c>
      <c r="U222" s="741">
        <v>33</v>
      </c>
      <c r="V222" s="1167">
        <v>0</v>
      </c>
      <c r="W222" s="1184" t="s">
        <v>35</v>
      </c>
      <c r="X222" s="1014">
        <v>200</v>
      </c>
      <c r="Y222" s="956" t="s">
        <v>35</v>
      </c>
      <c r="Z222" s="953" t="s">
        <v>35</v>
      </c>
      <c r="AA222" s="953" t="s">
        <v>35</v>
      </c>
      <c r="AB222" s="953" t="s">
        <v>35</v>
      </c>
      <c r="AC222" s="954" t="s">
        <v>35</v>
      </c>
      <c r="AD222" s="958" t="s">
        <v>35</v>
      </c>
      <c r="AE222" s="954" t="s">
        <v>35</v>
      </c>
      <c r="AF222" s="1032" t="s">
        <v>35</v>
      </c>
      <c r="AG222" s="1032" t="s">
        <v>35</v>
      </c>
      <c r="AH222" s="959" t="s">
        <v>35</v>
      </c>
      <c r="AI222" s="1004" t="s">
        <v>35</v>
      </c>
      <c r="AJ222" s="1154" t="s">
        <v>35</v>
      </c>
      <c r="AK222" s="1000" t="s">
        <v>35</v>
      </c>
    </row>
    <row r="223" spans="1:37" ht="13.5" customHeight="1" x14ac:dyDescent="0.15">
      <c r="A223" s="1785"/>
      <c r="B223" s="192">
        <v>44480</v>
      </c>
      <c r="C223" s="1602" t="str">
        <f t="shared" si="38"/>
        <v>(月)</v>
      </c>
      <c r="D223" s="603" t="s">
        <v>566</v>
      </c>
      <c r="E223" s="603" t="s">
        <v>572</v>
      </c>
      <c r="F223" s="953">
        <v>3</v>
      </c>
      <c r="G223" s="1486">
        <v>0</v>
      </c>
      <c r="H223" s="954">
        <v>24</v>
      </c>
      <c r="I223" s="1032">
        <v>22.5</v>
      </c>
      <c r="J223" s="955">
        <v>0.28472222222222221</v>
      </c>
      <c r="K223" s="953">
        <v>7.5</v>
      </c>
      <c r="L223" s="956">
        <v>14</v>
      </c>
      <c r="M223" s="954">
        <v>7.04</v>
      </c>
      <c r="N223" s="1001">
        <v>0.05</v>
      </c>
      <c r="O223" s="954">
        <v>24.5</v>
      </c>
      <c r="P223" s="741">
        <v>58</v>
      </c>
      <c r="Q223" s="1162">
        <v>24.9</v>
      </c>
      <c r="R223" s="742">
        <v>10</v>
      </c>
      <c r="S223" s="741">
        <v>100</v>
      </c>
      <c r="T223" s="741">
        <v>67</v>
      </c>
      <c r="U223" s="741">
        <v>33</v>
      </c>
      <c r="V223" s="1167">
        <v>0</v>
      </c>
      <c r="W223" s="1184" t="s">
        <v>35</v>
      </c>
      <c r="X223" s="1014">
        <v>210</v>
      </c>
      <c r="Y223" s="956" t="s">
        <v>35</v>
      </c>
      <c r="Z223" s="953" t="s">
        <v>35</v>
      </c>
      <c r="AA223" s="953" t="s">
        <v>35</v>
      </c>
      <c r="AB223" s="953" t="s">
        <v>35</v>
      </c>
      <c r="AC223" s="954" t="s">
        <v>35</v>
      </c>
      <c r="AD223" s="958" t="s">
        <v>35</v>
      </c>
      <c r="AE223" s="954" t="s">
        <v>35</v>
      </c>
      <c r="AF223" s="1032" t="s">
        <v>35</v>
      </c>
      <c r="AG223" s="1032" t="s">
        <v>35</v>
      </c>
      <c r="AH223" s="959" t="s">
        <v>35</v>
      </c>
      <c r="AI223" s="1004" t="s">
        <v>35</v>
      </c>
      <c r="AJ223" s="1154" t="s">
        <v>35</v>
      </c>
      <c r="AK223" s="1000" t="s">
        <v>35</v>
      </c>
    </row>
    <row r="224" spans="1:37" ht="13.5" customHeight="1" x14ac:dyDescent="0.15">
      <c r="A224" s="1785"/>
      <c r="B224" s="192">
        <v>44481</v>
      </c>
      <c r="C224" s="1602" t="str">
        <f t="shared" si="38"/>
        <v>(火)</v>
      </c>
      <c r="D224" s="603" t="s">
        <v>522</v>
      </c>
      <c r="E224" s="603" t="s">
        <v>593</v>
      </c>
      <c r="F224" s="953">
        <v>5</v>
      </c>
      <c r="G224" s="1486">
        <v>0</v>
      </c>
      <c r="H224" s="954">
        <v>19</v>
      </c>
      <c r="I224" s="1032">
        <v>23</v>
      </c>
      <c r="J224" s="955">
        <v>0.28472222222222221</v>
      </c>
      <c r="K224" s="953">
        <v>7.3</v>
      </c>
      <c r="L224" s="956">
        <v>9.1999999999999993</v>
      </c>
      <c r="M224" s="954">
        <v>7.09</v>
      </c>
      <c r="N224" s="1001">
        <v>0.1</v>
      </c>
      <c r="O224" s="954">
        <v>27.4</v>
      </c>
      <c r="P224" s="741">
        <v>57</v>
      </c>
      <c r="Q224" s="1162">
        <v>25.9</v>
      </c>
      <c r="R224" s="742">
        <v>10</v>
      </c>
      <c r="S224" s="741">
        <v>105</v>
      </c>
      <c r="T224" s="741">
        <v>68</v>
      </c>
      <c r="U224" s="741">
        <v>37</v>
      </c>
      <c r="V224" s="1167">
        <v>0</v>
      </c>
      <c r="W224" s="1184" t="s">
        <v>35</v>
      </c>
      <c r="X224" s="1014">
        <v>210</v>
      </c>
      <c r="Y224" s="956" t="s">
        <v>35</v>
      </c>
      <c r="Z224" s="953" t="s">
        <v>35</v>
      </c>
      <c r="AA224" s="953" t="s">
        <v>35</v>
      </c>
      <c r="AB224" s="953" t="s">
        <v>35</v>
      </c>
      <c r="AC224" s="954" t="s">
        <v>35</v>
      </c>
      <c r="AD224" s="958" t="s">
        <v>35</v>
      </c>
      <c r="AE224" s="954" t="s">
        <v>35</v>
      </c>
      <c r="AF224" s="1032" t="s">
        <v>35</v>
      </c>
      <c r="AG224" s="1032" t="s">
        <v>35</v>
      </c>
      <c r="AH224" s="959" t="s">
        <v>35</v>
      </c>
      <c r="AI224" s="1004" t="s">
        <v>35</v>
      </c>
      <c r="AJ224" s="1154" t="s">
        <v>35</v>
      </c>
      <c r="AK224" s="1000" t="s">
        <v>35</v>
      </c>
    </row>
    <row r="225" spans="1:37" ht="13.5" customHeight="1" x14ac:dyDescent="0.15">
      <c r="A225" s="1785"/>
      <c r="B225" s="192">
        <v>44482</v>
      </c>
      <c r="C225" s="1602" t="str">
        <f t="shared" si="38"/>
        <v>(水)</v>
      </c>
      <c r="D225" s="603" t="s">
        <v>579</v>
      </c>
      <c r="E225" s="603" t="s">
        <v>570</v>
      </c>
      <c r="F225" s="953">
        <v>3</v>
      </c>
      <c r="G225" s="1486">
        <v>9.4</v>
      </c>
      <c r="H225" s="954">
        <v>17</v>
      </c>
      <c r="I225" s="1032">
        <v>21</v>
      </c>
      <c r="J225" s="955">
        <v>0.2986111111111111</v>
      </c>
      <c r="K225" s="953">
        <v>7.3</v>
      </c>
      <c r="L225" s="956">
        <v>10.3</v>
      </c>
      <c r="M225" s="954">
        <v>7.02</v>
      </c>
      <c r="N225" s="1001">
        <v>0.05</v>
      </c>
      <c r="O225" s="954">
        <v>30.4</v>
      </c>
      <c r="P225" s="741">
        <v>59</v>
      </c>
      <c r="Q225" s="1162">
        <v>29.8</v>
      </c>
      <c r="R225" s="742">
        <v>10</v>
      </c>
      <c r="S225" s="741">
        <v>106</v>
      </c>
      <c r="T225" s="741">
        <v>70</v>
      </c>
      <c r="U225" s="741">
        <v>36</v>
      </c>
      <c r="V225" s="1167">
        <v>0</v>
      </c>
      <c r="W225" s="1184" t="s">
        <v>35</v>
      </c>
      <c r="X225" s="1014">
        <v>220</v>
      </c>
      <c r="Y225" s="956" t="s">
        <v>35</v>
      </c>
      <c r="Z225" s="953" t="s">
        <v>35</v>
      </c>
      <c r="AA225" s="953" t="s">
        <v>35</v>
      </c>
      <c r="AB225" s="953" t="s">
        <v>35</v>
      </c>
      <c r="AC225" s="954" t="s">
        <v>35</v>
      </c>
      <c r="AD225" s="958">
        <v>0.23</v>
      </c>
      <c r="AE225" s="954">
        <v>50</v>
      </c>
      <c r="AF225" s="1032">
        <v>14</v>
      </c>
      <c r="AG225" s="1032">
        <v>4.5999999999999996</v>
      </c>
      <c r="AH225" s="959">
        <v>0</v>
      </c>
      <c r="AI225" s="1004">
        <v>8.1</v>
      </c>
      <c r="AJ225" s="1154">
        <v>2.1</v>
      </c>
      <c r="AK225" s="1000">
        <v>0</v>
      </c>
    </row>
    <row r="226" spans="1:37" ht="13.5" customHeight="1" x14ac:dyDescent="0.15">
      <c r="A226" s="1785"/>
      <c r="B226" s="192">
        <v>44483</v>
      </c>
      <c r="C226" s="1602" t="str">
        <f t="shared" si="38"/>
        <v>(木)</v>
      </c>
      <c r="D226" s="603" t="s">
        <v>580</v>
      </c>
      <c r="E226" s="603" t="s">
        <v>574</v>
      </c>
      <c r="F226" s="953">
        <v>1</v>
      </c>
      <c r="G226" s="1486">
        <v>0.8</v>
      </c>
      <c r="H226" s="954">
        <v>17</v>
      </c>
      <c r="I226" s="1032">
        <v>20.5</v>
      </c>
      <c r="J226" s="955">
        <v>0.29166666666666669</v>
      </c>
      <c r="K226" s="953">
        <v>5</v>
      </c>
      <c r="L226" s="956">
        <v>7.1</v>
      </c>
      <c r="M226" s="954">
        <v>7.12</v>
      </c>
      <c r="N226" s="1001">
        <v>0.05</v>
      </c>
      <c r="O226" s="954">
        <v>33.6</v>
      </c>
      <c r="P226" s="741">
        <v>63</v>
      </c>
      <c r="Q226" s="1162">
        <v>32</v>
      </c>
      <c r="R226" s="742">
        <v>9.5</v>
      </c>
      <c r="S226" s="741">
        <v>113</v>
      </c>
      <c r="T226" s="741">
        <v>76</v>
      </c>
      <c r="U226" s="741">
        <v>37</v>
      </c>
      <c r="V226" s="1167">
        <v>0</v>
      </c>
      <c r="W226" s="1184" t="s">
        <v>35</v>
      </c>
      <c r="X226" s="1014">
        <v>220</v>
      </c>
      <c r="Y226" s="956" t="s">
        <v>35</v>
      </c>
      <c r="Z226" s="953" t="s">
        <v>35</v>
      </c>
      <c r="AA226" s="953" t="s">
        <v>35</v>
      </c>
      <c r="AB226" s="953" t="s">
        <v>35</v>
      </c>
      <c r="AC226" s="954" t="s">
        <v>35</v>
      </c>
      <c r="AD226" s="958" t="s">
        <v>35</v>
      </c>
      <c r="AE226" s="954" t="s">
        <v>35</v>
      </c>
      <c r="AF226" s="1032" t="s">
        <v>35</v>
      </c>
      <c r="AG226" s="1032" t="s">
        <v>35</v>
      </c>
      <c r="AH226" s="959" t="s">
        <v>35</v>
      </c>
      <c r="AI226" s="1004" t="s">
        <v>35</v>
      </c>
      <c r="AJ226" s="1154" t="s">
        <v>35</v>
      </c>
      <c r="AK226" s="1000" t="s">
        <v>35</v>
      </c>
    </row>
    <row r="227" spans="1:37" ht="13.5" customHeight="1" x14ac:dyDescent="0.15">
      <c r="A227" s="1785"/>
      <c r="B227" s="192">
        <v>44484</v>
      </c>
      <c r="C227" s="1602" t="str">
        <f t="shared" si="38"/>
        <v>(金)</v>
      </c>
      <c r="D227" s="603" t="s">
        <v>566</v>
      </c>
      <c r="E227" s="603" t="s">
        <v>584</v>
      </c>
      <c r="F227" s="953">
        <v>1</v>
      </c>
      <c r="G227" s="1486">
        <v>0</v>
      </c>
      <c r="H227" s="954">
        <v>16</v>
      </c>
      <c r="I227" s="1032">
        <v>20.5</v>
      </c>
      <c r="J227" s="955">
        <v>0.29166666666666669</v>
      </c>
      <c r="K227" s="953">
        <v>6.7</v>
      </c>
      <c r="L227" s="956">
        <v>8.1999999999999993</v>
      </c>
      <c r="M227" s="954">
        <v>7.14</v>
      </c>
      <c r="N227" s="1001">
        <v>0.05</v>
      </c>
      <c r="O227" s="954">
        <v>31.4</v>
      </c>
      <c r="P227" s="741">
        <v>60</v>
      </c>
      <c r="Q227" s="1162">
        <v>29.5</v>
      </c>
      <c r="R227" s="742">
        <v>10</v>
      </c>
      <c r="S227" s="741">
        <v>109</v>
      </c>
      <c r="T227" s="741">
        <v>70</v>
      </c>
      <c r="U227" s="741">
        <v>39</v>
      </c>
      <c r="V227" s="1167">
        <v>0</v>
      </c>
      <c r="W227" s="1184" t="s">
        <v>35</v>
      </c>
      <c r="X227" s="1014">
        <v>220</v>
      </c>
      <c r="Y227" s="956" t="s">
        <v>35</v>
      </c>
      <c r="Z227" s="953" t="s">
        <v>35</v>
      </c>
      <c r="AA227" s="953" t="s">
        <v>35</v>
      </c>
      <c r="AB227" s="953" t="s">
        <v>35</v>
      </c>
      <c r="AC227" s="954" t="s">
        <v>35</v>
      </c>
      <c r="AD227" s="958" t="s">
        <v>35</v>
      </c>
      <c r="AE227" s="954" t="s">
        <v>35</v>
      </c>
      <c r="AF227" s="1032" t="s">
        <v>35</v>
      </c>
      <c r="AG227" s="1032" t="s">
        <v>35</v>
      </c>
      <c r="AH227" s="959" t="s">
        <v>35</v>
      </c>
      <c r="AI227" s="1004" t="s">
        <v>35</v>
      </c>
      <c r="AJ227" s="1154" t="s">
        <v>35</v>
      </c>
      <c r="AK227" s="1000" t="s">
        <v>35</v>
      </c>
    </row>
    <row r="228" spans="1:37" ht="13.5" customHeight="1" x14ac:dyDescent="0.15">
      <c r="A228" s="1785"/>
      <c r="B228" s="192">
        <v>44485</v>
      </c>
      <c r="C228" s="1602" t="str">
        <f t="shared" si="38"/>
        <v>(土)</v>
      </c>
      <c r="D228" s="603" t="s">
        <v>594</v>
      </c>
      <c r="E228" s="603" t="s">
        <v>570</v>
      </c>
      <c r="F228" s="953">
        <v>1</v>
      </c>
      <c r="G228" s="1486">
        <v>0.3</v>
      </c>
      <c r="H228" s="954">
        <v>19</v>
      </c>
      <c r="I228" s="1032">
        <v>21</v>
      </c>
      <c r="J228" s="955">
        <v>0.2986111111111111</v>
      </c>
      <c r="K228" s="953">
        <v>8.1</v>
      </c>
      <c r="L228" s="956">
        <v>9.4</v>
      </c>
      <c r="M228" s="954">
        <v>7.28</v>
      </c>
      <c r="N228" s="1001">
        <v>0.1</v>
      </c>
      <c r="O228" s="954">
        <v>25.2</v>
      </c>
      <c r="P228" s="741">
        <v>60</v>
      </c>
      <c r="Q228" s="1162">
        <v>25.6</v>
      </c>
      <c r="R228" s="742">
        <v>10</v>
      </c>
      <c r="S228" s="741">
        <v>105</v>
      </c>
      <c r="T228" s="741">
        <v>64</v>
      </c>
      <c r="U228" s="741">
        <v>41</v>
      </c>
      <c r="V228" s="1167">
        <v>0</v>
      </c>
      <c r="W228" s="1184" t="s">
        <v>35</v>
      </c>
      <c r="X228" s="1014">
        <v>210</v>
      </c>
      <c r="Y228" s="956" t="s">
        <v>35</v>
      </c>
      <c r="Z228" s="953" t="s">
        <v>35</v>
      </c>
      <c r="AA228" s="953" t="s">
        <v>35</v>
      </c>
      <c r="AB228" s="953" t="s">
        <v>35</v>
      </c>
      <c r="AC228" s="954" t="s">
        <v>35</v>
      </c>
      <c r="AD228" s="958" t="s">
        <v>35</v>
      </c>
      <c r="AE228" s="954" t="s">
        <v>35</v>
      </c>
      <c r="AF228" s="1032" t="s">
        <v>35</v>
      </c>
      <c r="AG228" s="1032" t="s">
        <v>35</v>
      </c>
      <c r="AH228" s="959" t="s">
        <v>35</v>
      </c>
      <c r="AI228" s="1004" t="s">
        <v>35</v>
      </c>
      <c r="AJ228" s="1154" t="s">
        <v>35</v>
      </c>
      <c r="AK228" s="1000" t="s">
        <v>35</v>
      </c>
    </row>
    <row r="229" spans="1:37" ht="13.5" customHeight="1" x14ac:dyDescent="0.15">
      <c r="A229" s="1785"/>
      <c r="B229" s="192">
        <v>44486</v>
      </c>
      <c r="C229" s="1602" t="str">
        <f t="shared" si="38"/>
        <v>(日)</v>
      </c>
      <c r="D229" s="603" t="s">
        <v>573</v>
      </c>
      <c r="E229" s="603" t="s">
        <v>581</v>
      </c>
      <c r="F229" s="953">
        <v>3</v>
      </c>
      <c r="G229" s="1486">
        <v>23.1</v>
      </c>
      <c r="H229" s="954">
        <v>17</v>
      </c>
      <c r="I229" s="1032">
        <v>21</v>
      </c>
      <c r="J229" s="955">
        <v>0.29166666666666669</v>
      </c>
      <c r="K229" s="953">
        <v>6.3</v>
      </c>
      <c r="L229" s="956">
        <v>8.3000000000000007</v>
      </c>
      <c r="M229" s="954">
        <v>7.17</v>
      </c>
      <c r="N229" s="1001">
        <v>0.05</v>
      </c>
      <c r="O229" s="954">
        <v>30.6</v>
      </c>
      <c r="P229" s="741">
        <v>58</v>
      </c>
      <c r="Q229" s="1162">
        <v>26.3</v>
      </c>
      <c r="R229" s="742">
        <v>9.1999999999999993</v>
      </c>
      <c r="S229" s="741">
        <v>114</v>
      </c>
      <c r="T229" s="741">
        <v>74</v>
      </c>
      <c r="U229" s="741">
        <v>40</v>
      </c>
      <c r="V229" s="1167">
        <v>0</v>
      </c>
      <c r="W229" s="1184" t="s">
        <v>35</v>
      </c>
      <c r="X229" s="1014">
        <v>210</v>
      </c>
      <c r="Y229" s="956" t="s">
        <v>35</v>
      </c>
      <c r="Z229" s="953" t="s">
        <v>35</v>
      </c>
      <c r="AA229" s="953" t="s">
        <v>35</v>
      </c>
      <c r="AB229" s="953" t="s">
        <v>35</v>
      </c>
      <c r="AC229" s="954" t="s">
        <v>35</v>
      </c>
      <c r="AD229" s="958" t="s">
        <v>35</v>
      </c>
      <c r="AE229" s="954" t="s">
        <v>35</v>
      </c>
      <c r="AF229" s="1032" t="s">
        <v>35</v>
      </c>
      <c r="AG229" s="1032" t="s">
        <v>35</v>
      </c>
      <c r="AH229" s="959" t="s">
        <v>35</v>
      </c>
      <c r="AI229" s="1004" t="s">
        <v>35</v>
      </c>
      <c r="AJ229" s="1154" t="s">
        <v>35</v>
      </c>
      <c r="AK229" s="1000" t="s">
        <v>35</v>
      </c>
    </row>
    <row r="230" spans="1:37" ht="13.5" customHeight="1" x14ac:dyDescent="0.15">
      <c r="A230" s="1785"/>
      <c r="B230" s="192">
        <v>44487</v>
      </c>
      <c r="C230" s="1602" t="str">
        <f t="shared" si="38"/>
        <v>(月)</v>
      </c>
      <c r="D230" s="603" t="s">
        <v>566</v>
      </c>
      <c r="E230" s="603" t="s">
        <v>581</v>
      </c>
      <c r="F230" s="953">
        <v>2</v>
      </c>
      <c r="G230" s="1486">
        <v>0</v>
      </c>
      <c r="H230" s="954">
        <v>11</v>
      </c>
      <c r="I230" s="1032">
        <v>17.5</v>
      </c>
      <c r="J230" s="955">
        <v>0.2986111111111111</v>
      </c>
      <c r="K230" s="953">
        <v>4.7</v>
      </c>
      <c r="L230" s="956">
        <v>8</v>
      </c>
      <c r="M230" s="954">
        <v>7.02</v>
      </c>
      <c r="N230" s="1001">
        <v>0.05</v>
      </c>
      <c r="O230" s="954">
        <v>25.5</v>
      </c>
      <c r="P230" s="741">
        <v>64</v>
      </c>
      <c r="Q230" s="1162">
        <v>26.3</v>
      </c>
      <c r="R230" s="742">
        <v>9.5</v>
      </c>
      <c r="S230" s="741">
        <v>112</v>
      </c>
      <c r="T230" s="741">
        <v>72</v>
      </c>
      <c r="U230" s="741">
        <v>40</v>
      </c>
      <c r="V230" s="1167">
        <v>0</v>
      </c>
      <c r="W230" s="1184" t="s">
        <v>35</v>
      </c>
      <c r="X230" s="1014">
        <v>210</v>
      </c>
      <c r="Y230" s="956" t="s">
        <v>35</v>
      </c>
      <c r="Z230" s="953" t="s">
        <v>35</v>
      </c>
      <c r="AA230" s="953" t="s">
        <v>35</v>
      </c>
      <c r="AB230" s="953" t="s">
        <v>35</v>
      </c>
      <c r="AC230" s="954" t="s">
        <v>35</v>
      </c>
      <c r="AD230" s="958" t="s">
        <v>35</v>
      </c>
      <c r="AE230" s="954" t="s">
        <v>35</v>
      </c>
      <c r="AF230" s="1032" t="s">
        <v>35</v>
      </c>
      <c r="AG230" s="1032" t="s">
        <v>35</v>
      </c>
      <c r="AH230" s="959" t="s">
        <v>35</v>
      </c>
      <c r="AI230" s="1004" t="s">
        <v>35</v>
      </c>
      <c r="AJ230" s="1154" t="s">
        <v>35</v>
      </c>
      <c r="AK230" s="1000" t="s">
        <v>35</v>
      </c>
    </row>
    <row r="231" spans="1:37" ht="13.5" customHeight="1" x14ac:dyDescent="0.15">
      <c r="A231" s="1785"/>
      <c r="B231" s="192">
        <v>44488</v>
      </c>
      <c r="C231" s="1602" t="str">
        <f t="shared" si="38"/>
        <v>(火)</v>
      </c>
      <c r="D231" s="603" t="s">
        <v>573</v>
      </c>
      <c r="E231" s="603" t="s">
        <v>581</v>
      </c>
      <c r="F231" s="953">
        <v>2</v>
      </c>
      <c r="G231" s="1486">
        <v>1.2</v>
      </c>
      <c r="H231" s="954">
        <v>12</v>
      </c>
      <c r="I231" s="1032">
        <v>17</v>
      </c>
      <c r="J231" s="955">
        <v>0.29166666666666669</v>
      </c>
      <c r="K231" s="953">
        <v>6</v>
      </c>
      <c r="L231" s="956">
        <v>7.8</v>
      </c>
      <c r="M231" s="954">
        <v>6.99</v>
      </c>
      <c r="N231" s="1001">
        <v>0.05</v>
      </c>
      <c r="O231" s="954">
        <v>28.1</v>
      </c>
      <c r="P231" s="741">
        <v>63</v>
      </c>
      <c r="Q231" s="1162">
        <v>27.3</v>
      </c>
      <c r="R231" s="742">
        <v>8.5</v>
      </c>
      <c r="S231" s="741">
        <v>109</v>
      </c>
      <c r="T231" s="741">
        <v>67</v>
      </c>
      <c r="U231" s="741">
        <v>42</v>
      </c>
      <c r="V231" s="1167">
        <v>0</v>
      </c>
      <c r="W231" s="1184" t="s">
        <v>35</v>
      </c>
      <c r="X231" s="1014">
        <v>230</v>
      </c>
      <c r="Y231" s="956" t="s">
        <v>35</v>
      </c>
      <c r="Z231" s="953" t="s">
        <v>35</v>
      </c>
      <c r="AA231" s="953" t="s">
        <v>35</v>
      </c>
      <c r="AB231" s="953" t="s">
        <v>35</v>
      </c>
      <c r="AC231" s="954" t="s">
        <v>35</v>
      </c>
      <c r="AD231" s="958" t="s">
        <v>35</v>
      </c>
      <c r="AE231" s="954" t="s">
        <v>35</v>
      </c>
      <c r="AF231" s="1032" t="s">
        <v>35</v>
      </c>
      <c r="AG231" s="1032" t="s">
        <v>35</v>
      </c>
      <c r="AH231" s="959" t="s">
        <v>35</v>
      </c>
      <c r="AI231" s="1004" t="s">
        <v>35</v>
      </c>
      <c r="AJ231" s="1154" t="s">
        <v>35</v>
      </c>
      <c r="AK231" s="1000" t="s">
        <v>35</v>
      </c>
    </row>
    <row r="232" spans="1:37" ht="13.5" customHeight="1" x14ac:dyDescent="0.15">
      <c r="A232" s="1785"/>
      <c r="B232" s="192">
        <v>44489</v>
      </c>
      <c r="C232" s="1602" t="str">
        <f t="shared" si="38"/>
        <v>(水)</v>
      </c>
      <c r="D232" s="603" t="s">
        <v>580</v>
      </c>
      <c r="E232" s="603" t="s">
        <v>581</v>
      </c>
      <c r="F232" s="953">
        <v>5</v>
      </c>
      <c r="G232" s="1486">
        <v>4.5</v>
      </c>
      <c r="H232" s="954">
        <v>15</v>
      </c>
      <c r="I232" s="1032">
        <v>17</v>
      </c>
      <c r="J232" s="955">
        <v>0.29166666666666669</v>
      </c>
      <c r="K232" s="953">
        <v>5.0999999999999996</v>
      </c>
      <c r="L232" s="956">
        <v>7.5</v>
      </c>
      <c r="M232" s="954">
        <v>6.98</v>
      </c>
      <c r="N232" s="1001">
        <v>0</v>
      </c>
      <c r="O232" s="954">
        <v>29.2</v>
      </c>
      <c r="P232" s="741">
        <v>57</v>
      </c>
      <c r="Q232" s="1162">
        <v>27.7</v>
      </c>
      <c r="R232" s="742">
        <v>7.7</v>
      </c>
      <c r="S232" s="741">
        <v>112</v>
      </c>
      <c r="T232" s="741">
        <v>68</v>
      </c>
      <c r="U232" s="741">
        <v>44</v>
      </c>
      <c r="V232" s="1167">
        <v>0</v>
      </c>
      <c r="W232" s="1184" t="s">
        <v>35</v>
      </c>
      <c r="X232" s="1014">
        <v>200</v>
      </c>
      <c r="Y232" s="956" t="s">
        <v>35</v>
      </c>
      <c r="Z232" s="953" t="s">
        <v>35</v>
      </c>
      <c r="AA232" s="953" t="s">
        <v>35</v>
      </c>
      <c r="AB232" s="953" t="s">
        <v>35</v>
      </c>
      <c r="AC232" s="954" t="s">
        <v>35</v>
      </c>
      <c r="AD232" s="958" t="s">
        <v>35</v>
      </c>
      <c r="AE232" s="954" t="s">
        <v>35</v>
      </c>
      <c r="AF232" s="1032" t="s">
        <v>35</v>
      </c>
      <c r="AG232" s="1032" t="s">
        <v>35</v>
      </c>
      <c r="AH232" s="959" t="s">
        <v>35</v>
      </c>
      <c r="AI232" s="1004" t="s">
        <v>35</v>
      </c>
      <c r="AJ232" s="1154" t="s">
        <v>35</v>
      </c>
      <c r="AK232" s="1000" t="s">
        <v>35</v>
      </c>
    </row>
    <row r="233" spans="1:37" ht="13.5" customHeight="1" x14ac:dyDescent="0.15">
      <c r="A233" s="1785"/>
      <c r="B233" s="192">
        <v>44490</v>
      </c>
      <c r="C233" s="1602" t="str">
        <f t="shared" si="38"/>
        <v>(木)</v>
      </c>
      <c r="D233" s="603" t="s">
        <v>522</v>
      </c>
      <c r="E233" s="603" t="s">
        <v>593</v>
      </c>
      <c r="F233" s="953">
        <v>2</v>
      </c>
      <c r="G233" s="1486">
        <v>0</v>
      </c>
      <c r="H233" s="954">
        <v>15</v>
      </c>
      <c r="I233" s="1032">
        <v>16</v>
      </c>
      <c r="J233" s="955">
        <v>0.29166666666666669</v>
      </c>
      <c r="K233" s="953">
        <v>6.9</v>
      </c>
      <c r="L233" s="956">
        <v>7.2</v>
      </c>
      <c r="M233" s="954">
        <v>7.02</v>
      </c>
      <c r="N233" s="1001">
        <v>0.05</v>
      </c>
      <c r="O233" s="954">
        <v>30.6</v>
      </c>
      <c r="P233" s="741">
        <v>67</v>
      </c>
      <c r="Q233" s="1162">
        <v>27.3</v>
      </c>
      <c r="R233" s="742">
        <v>9.5</v>
      </c>
      <c r="S233" s="741">
        <v>119</v>
      </c>
      <c r="T233" s="741">
        <v>75</v>
      </c>
      <c r="U233" s="741">
        <v>44</v>
      </c>
      <c r="V233" s="1167">
        <v>0</v>
      </c>
      <c r="W233" s="1184" t="s">
        <v>35</v>
      </c>
      <c r="X233" s="1014">
        <v>220</v>
      </c>
      <c r="Y233" s="956" t="s">
        <v>35</v>
      </c>
      <c r="Z233" s="953" t="s">
        <v>35</v>
      </c>
      <c r="AA233" s="953" t="s">
        <v>35</v>
      </c>
      <c r="AB233" s="953" t="s">
        <v>35</v>
      </c>
      <c r="AC233" s="954" t="s">
        <v>35</v>
      </c>
      <c r="AD233" s="958" t="s">
        <v>35</v>
      </c>
      <c r="AE233" s="954" t="s">
        <v>35</v>
      </c>
      <c r="AF233" s="1032" t="s">
        <v>35</v>
      </c>
      <c r="AG233" s="1032" t="s">
        <v>35</v>
      </c>
      <c r="AH233" s="959" t="s">
        <v>35</v>
      </c>
      <c r="AI233" s="1004" t="s">
        <v>35</v>
      </c>
      <c r="AJ233" s="1154" t="s">
        <v>35</v>
      </c>
      <c r="AK233" s="1000" t="s">
        <v>35</v>
      </c>
    </row>
    <row r="234" spans="1:37" ht="13.5" customHeight="1" x14ac:dyDescent="0.15">
      <c r="A234" s="1785"/>
      <c r="B234" s="192">
        <v>44491</v>
      </c>
      <c r="C234" s="1602" t="str">
        <f t="shared" si="38"/>
        <v>(金)</v>
      </c>
      <c r="D234" s="603" t="s">
        <v>579</v>
      </c>
      <c r="E234" s="603" t="s">
        <v>570</v>
      </c>
      <c r="F234" s="953">
        <v>2</v>
      </c>
      <c r="G234" s="1486">
        <v>7.6</v>
      </c>
      <c r="H234" s="954">
        <v>11</v>
      </c>
      <c r="I234" s="1032">
        <v>16</v>
      </c>
      <c r="J234" s="955">
        <v>0.29166666666666669</v>
      </c>
      <c r="K234" s="953">
        <v>3.4</v>
      </c>
      <c r="L234" s="956">
        <v>6</v>
      </c>
      <c r="M234" s="954">
        <v>7.02</v>
      </c>
      <c r="N234" s="1001">
        <v>0.05</v>
      </c>
      <c r="O234" s="954">
        <v>25.5</v>
      </c>
      <c r="P234" s="741">
        <v>59</v>
      </c>
      <c r="Q234" s="1162">
        <v>19.2</v>
      </c>
      <c r="R234" s="742">
        <v>9.1999999999999993</v>
      </c>
      <c r="S234" s="741">
        <v>110</v>
      </c>
      <c r="T234" s="741">
        <v>70</v>
      </c>
      <c r="U234" s="741">
        <v>40</v>
      </c>
      <c r="V234" s="1167">
        <v>0</v>
      </c>
      <c r="W234" s="1184">
        <v>0</v>
      </c>
      <c r="X234" s="1014">
        <v>250</v>
      </c>
      <c r="Y234" s="956">
        <v>247</v>
      </c>
      <c r="Z234" s="953">
        <v>5</v>
      </c>
      <c r="AA234" s="953">
        <v>1.47</v>
      </c>
      <c r="AB234" s="953">
        <v>-1.38</v>
      </c>
      <c r="AC234" s="954">
        <v>3.5</v>
      </c>
      <c r="AD234" s="958" t="s">
        <v>35</v>
      </c>
      <c r="AE234" s="954" t="s">
        <v>35</v>
      </c>
      <c r="AF234" s="1032" t="s">
        <v>35</v>
      </c>
      <c r="AG234" s="1032" t="s">
        <v>35</v>
      </c>
      <c r="AH234" s="959" t="s">
        <v>35</v>
      </c>
      <c r="AI234" s="1004" t="s">
        <v>35</v>
      </c>
      <c r="AJ234" s="1154" t="s">
        <v>35</v>
      </c>
      <c r="AK234" s="1000" t="s">
        <v>35</v>
      </c>
    </row>
    <row r="235" spans="1:37" ht="13.5" customHeight="1" x14ac:dyDescent="0.15">
      <c r="A235" s="1785"/>
      <c r="B235" s="192">
        <v>44492</v>
      </c>
      <c r="C235" s="1602" t="str">
        <f t="shared" si="38"/>
        <v>(土)</v>
      </c>
      <c r="D235" s="603" t="s">
        <v>566</v>
      </c>
      <c r="E235" s="603" t="s">
        <v>574</v>
      </c>
      <c r="F235" s="953">
        <v>0</v>
      </c>
      <c r="G235" s="1486">
        <v>0</v>
      </c>
      <c r="H235" s="954">
        <v>13</v>
      </c>
      <c r="I235" s="1032">
        <v>15.5</v>
      </c>
      <c r="J235" s="955">
        <v>0.28472222222222221</v>
      </c>
      <c r="K235" s="953">
        <v>4.5999999999999996</v>
      </c>
      <c r="L235" s="956">
        <v>7</v>
      </c>
      <c r="M235" s="954">
        <v>7.1</v>
      </c>
      <c r="N235" s="1001">
        <v>0</v>
      </c>
      <c r="O235" s="954">
        <v>30.7</v>
      </c>
      <c r="P235" s="741">
        <v>62</v>
      </c>
      <c r="Q235" s="1162">
        <v>28.8</v>
      </c>
      <c r="R235" s="742">
        <v>8.1999999999999993</v>
      </c>
      <c r="S235" s="741">
        <v>116</v>
      </c>
      <c r="T235" s="741">
        <v>74</v>
      </c>
      <c r="U235" s="741">
        <v>42</v>
      </c>
      <c r="V235" s="1167">
        <v>0</v>
      </c>
      <c r="W235" s="1184" t="s">
        <v>35</v>
      </c>
      <c r="X235" s="1014">
        <v>220</v>
      </c>
      <c r="Y235" s="956" t="s">
        <v>35</v>
      </c>
      <c r="Z235" s="953" t="s">
        <v>35</v>
      </c>
      <c r="AA235" s="953" t="s">
        <v>35</v>
      </c>
      <c r="AB235" s="953" t="s">
        <v>35</v>
      </c>
      <c r="AC235" s="954" t="s">
        <v>35</v>
      </c>
      <c r="AD235" s="958" t="s">
        <v>35</v>
      </c>
      <c r="AE235" s="954" t="s">
        <v>35</v>
      </c>
      <c r="AF235" s="1032" t="s">
        <v>35</v>
      </c>
      <c r="AG235" s="1032" t="s">
        <v>35</v>
      </c>
      <c r="AH235" s="959" t="s">
        <v>35</v>
      </c>
      <c r="AI235" s="1004" t="s">
        <v>35</v>
      </c>
      <c r="AJ235" s="1154" t="s">
        <v>35</v>
      </c>
      <c r="AK235" s="1000" t="s">
        <v>35</v>
      </c>
    </row>
    <row r="236" spans="1:37" ht="13.5" customHeight="1" x14ac:dyDescent="0.15">
      <c r="A236" s="1785"/>
      <c r="B236" s="192">
        <v>44493</v>
      </c>
      <c r="C236" s="1602" t="str">
        <f t="shared" si="38"/>
        <v>(日)</v>
      </c>
      <c r="D236" s="603" t="s">
        <v>566</v>
      </c>
      <c r="E236" s="603" t="s">
        <v>581</v>
      </c>
      <c r="F236" s="953">
        <v>1</v>
      </c>
      <c r="G236" s="1486">
        <v>0</v>
      </c>
      <c r="H236" s="954">
        <v>5</v>
      </c>
      <c r="I236" s="1032">
        <v>14.5</v>
      </c>
      <c r="J236" s="955">
        <v>0.27777777777777779</v>
      </c>
      <c r="K236" s="953">
        <v>4.2</v>
      </c>
      <c r="L236" s="956">
        <v>6</v>
      </c>
      <c r="M236" s="954">
        <v>7.05</v>
      </c>
      <c r="N236" s="1001">
        <v>0.1</v>
      </c>
      <c r="O236" s="954">
        <v>29.1</v>
      </c>
      <c r="P236" s="741">
        <v>64</v>
      </c>
      <c r="Q236" s="1162">
        <v>29.5</v>
      </c>
      <c r="R236" s="742">
        <v>8.8000000000000007</v>
      </c>
      <c r="S236" s="741">
        <v>121</v>
      </c>
      <c r="T236" s="741">
        <v>80</v>
      </c>
      <c r="U236" s="741">
        <v>41</v>
      </c>
      <c r="V236" s="1167">
        <v>0</v>
      </c>
      <c r="W236" s="1184" t="s">
        <v>35</v>
      </c>
      <c r="X236" s="1014">
        <v>220</v>
      </c>
      <c r="Y236" s="956" t="s">
        <v>35</v>
      </c>
      <c r="Z236" s="953" t="s">
        <v>35</v>
      </c>
      <c r="AA236" s="953" t="s">
        <v>35</v>
      </c>
      <c r="AB236" s="953" t="s">
        <v>35</v>
      </c>
      <c r="AC236" s="954" t="s">
        <v>35</v>
      </c>
      <c r="AD236" s="958" t="s">
        <v>35</v>
      </c>
      <c r="AE236" s="954" t="s">
        <v>35</v>
      </c>
      <c r="AF236" s="1032" t="s">
        <v>35</v>
      </c>
      <c r="AG236" s="1032" t="s">
        <v>35</v>
      </c>
      <c r="AH236" s="959" t="s">
        <v>35</v>
      </c>
      <c r="AI236" s="1004" t="s">
        <v>35</v>
      </c>
      <c r="AJ236" s="1154" t="s">
        <v>35</v>
      </c>
      <c r="AK236" s="1000" t="s">
        <v>35</v>
      </c>
    </row>
    <row r="237" spans="1:37" ht="13.5" customHeight="1" x14ac:dyDescent="0.15">
      <c r="A237" s="1785"/>
      <c r="B237" s="192">
        <v>44494</v>
      </c>
      <c r="C237" s="1602" t="str">
        <f t="shared" si="38"/>
        <v>(月)</v>
      </c>
      <c r="D237" s="603" t="s">
        <v>576</v>
      </c>
      <c r="E237" s="603" t="s">
        <v>581</v>
      </c>
      <c r="F237" s="953">
        <v>1</v>
      </c>
      <c r="G237" s="1486">
        <v>0.8</v>
      </c>
      <c r="H237" s="954">
        <v>12</v>
      </c>
      <c r="I237" s="1032">
        <v>15.5</v>
      </c>
      <c r="J237" s="955">
        <v>0.28472222222222221</v>
      </c>
      <c r="K237" s="953">
        <v>5.0999999999999996</v>
      </c>
      <c r="L237" s="956">
        <v>7</v>
      </c>
      <c r="M237" s="954">
        <v>7.21</v>
      </c>
      <c r="N237" s="1001">
        <v>0.05</v>
      </c>
      <c r="O237" s="954">
        <v>32.200000000000003</v>
      </c>
      <c r="P237" s="741">
        <v>62</v>
      </c>
      <c r="Q237" s="1162">
        <v>27.7</v>
      </c>
      <c r="R237" s="742">
        <v>8.1999999999999993</v>
      </c>
      <c r="S237" s="741">
        <v>116</v>
      </c>
      <c r="T237" s="741">
        <v>72</v>
      </c>
      <c r="U237" s="741">
        <v>44</v>
      </c>
      <c r="V237" s="1167">
        <v>0</v>
      </c>
      <c r="W237" s="1184" t="s">
        <v>35</v>
      </c>
      <c r="X237" s="1014">
        <v>230</v>
      </c>
      <c r="Y237" s="956" t="s">
        <v>35</v>
      </c>
      <c r="Z237" s="953" t="s">
        <v>35</v>
      </c>
      <c r="AA237" s="953" t="s">
        <v>35</v>
      </c>
      <c r="AB237" s="953" t="s">
        <v>35</v>
      </c>
      <c r="AC237" s="954" t="s">
        <v>35</v>
      </c>
      <c r="AD237" s="958" t="s">
        <v>35</v>
      </c>
      <c r="AE237" s="954" t="s">
        <v>35</v>
      </c>
      <c r="AF237" s="1032" t="s">
        <v>35</v>
      </c>
      <c r="AG237" s="1032" t="s">
        <v>35</v>
      </c>
      <c r="AH237" s="959" t="s">
        <v>35</v>
      </c>
      <c r="AI237" s="1004" t="s">
        <v>35</v>
      </c>
      <c r="AJ237" s="1154" t="s">
        <v>35</v>
      </c>
      <c r="AK237" s="1000" t="s">
        <v>35</v>
      </c>
    </row>
    <row r="238" spans="1:37" ht="13.5" customHeight="1" x14ac:dyDescent="0.15">
      <c r="A238" s="1785"/>
      <c r="B238" s="192">
        <v>44495</v>
      </c>
      <c r="C238" s="1602" t="str">
        <f t="shared" si="38"/>
        <v>(火)</v>
      </c>
      <c r="D238" s="603" t="s">
        <v>582</v>
      </c>
      <c r="E238" s="603" t="s">
        <v>574</v>
      </c>
      <c r="F238" s="953">
        <v>2</v>
      </c>
      <c r="G238" s="1486">
        <v>47.7</v>
      </c>
      <c r="H238" s="954">
        <v>12</v>
      </c>
      <c r="I238" s="1032">
        <v>16</v>
      </c>
      <c r="J238" s="955">
        <v>0.29166666666666669</v>
      </c>
      <c r="K238" s="953">
        <v>4</v>
      </c>
      <c r="L238" s="956">
        <v>6.1</v>
      </c>
      <c r="M238" s="954">
        <v>7.2</v>
      </c>
      <c r="N238" s="1001">
        <v>0.1</v>
      </c>
      <c r="O238" s="954">
        <v>32.9</v>
      </c>
      <c r="P238" s="741">
        <v>68</v>
      </c>
      <c r="Q238" s="1162">
        <v>28.4</v>
      </c>
      <c r="R238" s="742">
        <v>8.8000000000000007</v>
      </c>
      <c r="S238" s="741">
        <v>118</v>
      </c>
      <c r="T238" s="741">
        <v>74</v>
      </c>
      <c r="U238" s="741">
        <v>44</v>
      </c>
      <c r="V238" s="1167">
        <v>0</v>
      </c>
      <c r="W238" s="1184" t="s">
        <v>35</v>
      </c>
      <c r="X238" s="1014">
        <v>260</v>
      </c>
      <c r="Y238" s="956" t="s">
        <v>35</v>
      </c>
      <c r="Z238" s="953" t="s">
        <v>35</v>
      </c>
      <c r="AA238" s="953" t="s">
        <v>35</v>
      </c>
      <c r="AB238" s="953" t="s">
        <v>35</v>
      </c>
      <c r="AC238" s="954" t="s">
        <v>35</v>
      </c>
      <c r="AD238" s="958" t="s">
        <v>35</v>
      </c>
      <c r="AE238" s="954" t="s">
        <v>35</v>
      </c>
      <c r="AF238" s="1032" t="s">
        <v>35</v>
      </c>
      <c r="AG238" s="1032" t="s">
        <v>35</v>
      </c>
      <c r="AH238" s="959" t="s">
        <v>35</v>
      </c>
      <c r="AI238" s="1004" t="s">
        <v>35</v>
      </c>
      <c r="AJ238" s="1154" t="s">
        <v>35</v>
      </c>
      <c r="AK238" s="1000" t="s">
        <v>35</v>
      </c>
    </row>
    <row r="239" spans="1:37" ht="13.5" customHeight="1" x14ac:dyDescent="0.15">
      <c r="A239" s="1785"/>
      <c r="B239" s="192">
        <v>44496</v>
      </c>
      <c r="C239" s="1602" t="str">
        <f t="shared" si="38"/>
        <v>(水)</v>
      </c>
      <c r="D239" s="603" t="s">
        <v>577</v>
      </c>
      <c r="E239" s="603" t="s">
        <v>581</v>
      </c>
      <c r="F239" s="953">
        <v>1</v>
      </c>
      <c r="G239" s="1486">
        <v>3.5</v>
      </c>
      <c r="H239" s="954">
        <v>11</v>
      </c>
      <c r="I239" s="1032">
        <v>15.5</v>
      </c>
      <c r="J239" s="955">
        <v>0.28472222222222221</v>
      </c>
      <c r="K239" s="953">
        <v>4.0999999999999996</v>
      </c>
      <c r="L239" s="956">
        <v>5.4</v>
      </c>
      <c r="M239" s="954">
        <v>6.99</v>
      </c>
      <c r="N239" s="1001">
        <v>0.05</v>
      </c>
      <c r="O239" s="954">
        <v>28.2</v>
      </c>
      <c r="P239" s="741">
        <v>54</v>
      </c>
      <c r="Q239" s="1162">
        <v>23.4</v>
      </c>
      <c r="R239" s="742">
        <v>7.3</v>
      </c>
      <c r="S239" s="741">
        <v>104</v>
      </c>
      <c r="T239" s="741">
        <v>64</v>
      </c>
      <c r="U239" s="741">
        <v>40</v>
      </c>
      <c r="V239" s="1167">
        <v>0</v>
      </c>
      <c r="W239" s="1184" t="s">
        <v>35</v>
      </c>
      <c r="X239" s="1014">
        <v>250</v>
      </c>
      <c r="Y239" s="956" t="s">
        <v>35</v>
      </c>
      <c r="Z239" s="953" t="s">
        <v>35</v>
      </c>
      <c r="AA239" s="953" t="s">
        <v>35</v>
      </c>
      <c r="AB239" s="953" t="s">
        <v>35</v>
      </c>
      <c r="AC239" s="954" t="s">
        <v>35</v>
      </c>
      <c r="AD239" s="958" t="s">
        <v>35</v>
      </c>
      <c r="AE239" s="954" t="s">
        <v>35</v>
      </c>
      <c r="AF239" s="1032" t="s">
        <v>35</v>
      </c>
      <c r="AG239" s="1032" t="s">
        <v>35</v>
      </c>
      <c r="AH239" s="959" t="s">
        <v>35</v>
      </c>
      <c r="AI239" s="1004" t="s">
        <v>35</v>
      </c>
      <c r="AJ239" s="1154" t="s">
        <v>35</v>
      </c>
      <c r="AK239" s="1000" t="s">
        <v>35</v>
      </c>
    </row>
    <row r="240" spans="1:37" ht="13.5" customHeight="1" x14ac:dyDescent="0.15">
      <c r="A240" s="1785"/>
      <c r="B240" s="192">
        <v>44497</v>
      </c>
      <c r="C240" s="1603" t="str">
        <f t="shared" si="38"/>
        <v>(木)</v>
      </c>
      <c r="D240" s="603" t="s">
        <v>580</v>
      </c>
      <c r="E240" s="603" t="s">
        <v>592</v>
      </c>
      <c r="F240" s="953">
        <v>0</v>
      </c>
      <c r="G240" s="1486">
        <v>4.5999999999999996</v>
      </c>
      <c r="H240" s="954">
        <v>13</v>
      </c>
      <c r="I240" s="1032">
        <v>16</v>
      </c>
      <c r="J240" s="955">
        <v>0.28472222222222221</v>
      </c>
      <c r="K240" s="953">
        <v>5</v>
      </c>
      <c r="L240" s="956">
        <v>7</v>
      </c>
      <c r="M240" s="954">
        <v>6.98</v>
      </c>
      <c r="N240" s="1001">
        <v>0</v>
      </c>
      <c r="O240" s="954">
        <v>26.8</v>
      </c>
      <c r="P240" s="741">
        <v>58</v>
      </c>
      <c r="Q240" s="1162">
        <v>24.1</v>
      </c>
      <c r="R240" s="742">
        <v>8.8000000000000007</v>
      </c>
      <c r="S240" s="741">
        <v>104</v>
      </c>
      <c r="T240" s="741">
        <v>68</v>
      </c>
      <c r="U240" s="741">
        <v>36</v>
      </c>
      <c r="V240" s="1167">
        <v>0</v>
      </c>
      <c r="W240" s="1184" t="s">
        <v>35</v>
      </c>
      <c r="X240" s="1014">
        <v>220</v>
      </c>
      <c r="Y240" s="956" t="s">
        <v>35</v>
      </c>
      <c r="Z240" s="953" t="s">
        <v>35</v>
      </c>
      <c r="AA240" s="953" t="s">
        <v>35</v>
      </c>
      <c r="AB240" s="953" t="s">
        <v>35</v>
      </c>
      <c r="AC240" s="954" t="s">
        <v>35</v>
      </c>
      <c r="AD240" s="958" t="s">
        <v>35</v>
      </c>
      <c r="AE240" s="954" t="s">
        <v>35</v>
      </c>
      <c r="AF240" s="1032" t="s">
        <v>35</v>
      </c>
      <c r="AG240" s="1032" t="s">
        <v>35</v>
      </c>
      <c r="AH240" s="959" t="s">
        <v>35</v>
      </c>
      <c r="AI240" s="1004" t="s">
        <v>35</v>
      </c>
      <c r="AJ240" s="1154" t="s">
        <v>35</v>
      </c>
      <c r="AK240" s="1000" t="s">
        <v>35</v>
      </c>
    </row>
    <row r="241" spans="1:37" ht="13.5" customHeight="1" x14ac:dyDescent="0.15">
      <c r="A241" s="1785"/>
      <c r="B241" s="192">
        <v>44498</v>
      </c>
      <c r="C241" s="1602" t="str">
        <f t="shared" si="38"/>
        <v>(金)</v>
      </c>
      <c r="D241" s="603" t="s">
        <v>566</v>
      </c>
      <c r="E241" s="603" t="s">
        <v>574</v>
      </c>
      <c r="F241" s="953">
        <v>2</v>
      </c>
      <c r="G241" s="1486">
        <v>0</v>
      </c>
      <c r="H241" s="954">
        <v>10</v>
      </c>
      <c r="I241" s="1032">
        <v>16.5</v>
      </c>
      <c r="J241" s="955">
        <v>0.27777777777777779</v>
      </c>
      <c r="K241" s="953">
        <v>3.9</v>
      </c>
      <c r="L241" s="956">
        <v>6.1</v>
      </c>
      <c r="M241" s="954">
        <v>6.93</v>
      </c>
      <c r="N241" s="1001">
        <v>0.1</v>
      </c>
      <c r="O241" s="954">
        <v>25.5</v>
      </c>
      <c r="P241" s="741">
        <v>50</v>
      </c>
      <c r="Q241" s="1162">
        <v>23.8</v>
      </c>
      <c r="R241" s="742">
        <v>7.9</v>
      </c>
      <c r="S241" s="741">
        <v>96</v>
      </c>
      <c r="T241" s="741">
        <v>63</v>
      </c>
      <c r="U241" s="741">
        <v>33</v>
      </c>
      <c r="V241" s="1167">
        <v>0</v>
      </c>
      <c r="W241" s="1184" t="s">
        <v>35</v>
      </c>
      <c r="X241" s="1014">
        <v>200</v>
      </c>
      <c r="Y241" s="956" t="s">
        <v>35</v>
      </c>
      <c r="Z241" s="956" t="s">
        <v>35</v>
      </c>
      <c r="AA241" s="953" t="s">
        <v>35</v>
      </c>
      <c r="AB241" s="953" t="s">
        <v>35</v>
      </c>
      <c r="AC241" s="954" t="s">
        <v>35</v>
      </c>
      <c r="AD241" s="958" t="s">
        <v>35</v>
      </c>
      <c r="AE241" s="954" t="s">
        <v>35</v>
      </c>
      <c r="AF241" s="1032" t="s">
        <v>35</v>
      </c>
      <c r="AG241" s="1032" t="s">
        <v>35</v>
      </c>
      <c r="AH241" s="959" t="s">
        <v>35</v>
      </c>
      <c r="AI241" s="1004" t="s">
        <v>35</v>
      </c>
      <c r="AJ241" s="1154" t="s">
        <v>35</v>
      </c>
      <c r="AK241" s="1000" t="s">
        <v>35</v>
      </c>
    </row>
    <row r="242" spans="1:37" ht="13.5" customHeight="1" x14ac:dyDescent="0.15">
      <c r="A242" s="1785"/>
      <c r="B242" s="192">
        <v>44499</v>
      </c>
      <c r="C242" s="1602" t="str">
        <f t="shared" si="38"/>
        <v>(土)</v>
      </c>
      <c r="D242" s="603" t="s">
        <v>566</v>
      </c>
      <c r="E242" s="603" t="s">
        <v>581</v>
      </c>
      <c r="F242" s="953">
        <v>3</v>
      </c>
      <c r="G242" s="1486">
        <v>0</v>
      </c>
      <c r="H242" s="954">
        <v>11</v>
      </c>
      <c r="I242" s="1032">
        <v>15.5</v>
      </c>
      <c r="J242" s="955">
        <v>0.27777777777777779</v>
      </c>
      <c r="K242" s="953">
        <v>4.9000000000000004</v>
      </c>
      <c r="L242" s="956">
        <v>8.1999999999999993</v>
      </c>
      <c r="M242" s="954">
        <v>7.06</v>
      </c>
      <c r="N242" s="1001">
        <v>0.15</v>
      </c>
      <c r="O242" s="954">
        <v>28.3</v>
      </c>
      <c r="P242" s="741">
        <v>64</v>
      </c>
      <c r="Q242" s="1162">
        <v>26.3</v>
      </c>
      <c r="R242" s="742">
        <v>8.8000000000000007</v>
      </c>
      <c r="S242" s="741">
        <v>110</v>
      </c>
      <c r="T242" s="741">
        <v>72</v>
      </c>
      <c r="U242" s="741">
        <v>38</v>
      </c>
      <c r="V242" s="1167">
        <v>0</v>
      </c>
      <c r="W242" s="1184" t="s">
        <v>35</v>
      </c>
      <c r="X242" s="1014">
        <v>220</v>
      </c>
      <c r="Y242" s="956" t="s">
        <v>35</v>
      </c>
      <c r="Z242" s="956" t="s">
        <v>35</v>
      </c>
      <c r="AA242" s="953" t="s">
        <v>35</v>
      </c>
      <c r="AB242" s="953" t="s">
        <v>35</v>
      </c>
      <c r="AC242" s="954" t="s">
        <v>35</v>
      </c>
      <c r="AD242" s="958" t="s">
        <v>35</v>
      </c>
      <c r="AE242" s="954" t="s">
        <v>35</v>
      </c>
      <c r="AF242" s="1032" t="s">
        <v>35</v>
      </c>
      <c r="AG242" s="1032" t="s">
        <v>35</v>
      </c>
      <c r="AH242" s="959" t="s">
        <v>35</v>
      </c>
      <c r="AI242" s="1004" t="s">
        <v>35</v>
      </c>
      <c r="AJ242" s="1154" t="s">
        <v>35</v>
      </c>
      <c r="AK242" s="1000" t="s">
        <v>35</v>
      </c>
    </row>
    <row r="243" spans="1:37" ht="13.5" customHeight="1" x14ac:dyDescent="0.15">
      <c r="A243" s="1785"/>
      <c r="B243" s="192">
        <v>44500</v>
      </c>
      <c r="C243" s="1602" t="str">
        <f t="shared" si="38"/>
        <v>(日)</v>
      </c>
      <c r="D243" s="604" t="s">
        <v>571</v>
      </c>
      <c r="E243" s="604" t="s">
        <v>581</v>
      </c>
      <c r="F243" s="961">
        <v>2</v>
      </c>
      <c r="G243" s="1487">
        <v>1.1000000000000001</v>
      </c>
      <c r="H243" s="961">
        <v>11</v>
      </c>
      <c r="I243" s="1158">
        <v>17</v>
      </c>
      <c r="J243" s="962">
        <v>0.27777777777777779</v>
      </c>
      <c r="K243" s="960">
        <v>5.8</v>
      </c>
      <c r="L243" s="963">
        <v>7.3</v>
      </c>
      <c r="M243" s="961">
        <v>7.27</v>
      </c>
      <c r="N243" s="1007">
        <v>0.3</v>
      </c>
      <c r="O243" s="961">
        <v>25.9</v>
      </c>
      <c r="P243" s="743">
        <v>57</v>
      </c>
      <c r="Q243" s="1163">
        <v>23.8</v>
      </c>
      <c r="R243" s="744">
        <v>9.3000000000000007</v>
      </c>
      <c r="S243" s="743">
        <v>100</v>
      </c>
      <c r="T243" s="743">
        <v>68</v>
      </c>
      <c r="U243" s="743">
        <v>32</v>
      </c>
      <c r="V243" s="1168">
        <v>0</v>
      </c>
      <c r="W243" s="1185" t="s">
        <v>35</v>
      </c>
      <c r="X243" s="1139">
        <v>210</v>
      </c>
      <c r="Y243" s="963" t="s">
        <v>35</v>
      </c>
      <c r="Z243" s="963" t="s">
        <v>35</v>
      </c>
      <c r="AA243" s="960" t="s">
        <v>35</v>
      </c>
      <c r="AB243" s="960" t="s">
        <v>35</v>
      </c>
      <c r="AC243" s="961" t="s">
        <v>35</v>
      </c>
      <c r="AD243" s="965" t="s">
        <v>35</v>
      </c>
      <c r="AE243" s="961" t="s">
        <v>35</v>
      </c>
      <c r="AF243" s="1158" t="s">
        <v>35</v>
      </c>
      <c r="AG243" s="1158" t="s">
        <v>35</v>
      </c>
      <c r="AH243" s="966" t="s">
        <v>35</v>
      </c>
      <c r="AI243" s="1160" t="s">
        <v>35</v>
      </c>
      <c r="AJ243" s="1155" t="s">
        <v>35</v>
      </c>
      <c r="AK243" s="1009" t="s">
        <v>35</v>
      </c>
    </row>
    <row r="244" spans="1:37" s="426" customFormat="1" ht="13.5" customHeight="1" x14ac:dyDescent="0.15">
      <c r="A244" s="1785"/>
      <c r="B244" s="1783" t="s">
        <v>388</v>
      </c>
      <c r="C244" s="1783"/>
      <c r="D244" s="862"/>
      <c r="E244" s="863"/>
      <c r="F244" s="864">
        <f>MAX(F213:F243)</f>
        <v>5</v>
      </c>
      <c r="G244" s="1478">
        <f>MAX(G213:G243)</f>
        <v>71.8</v>
      </c>
      <c r="H244" s="864">
        <f>MAX(H213:H243)</f>
        <v>24</v>
      </c>
      <c r="I244" s="865">
        <f>MAX(I213:I243)</f>
        <v>23</v>
      </c>
      <c r="J244" s="866"/>
      <c r="K244" s="1003">
        <f>MAX(K213:K243)</f>
        <v>12.8</v>
      </c>
      <c r="L244" s="1115">
        <f>MAX(L213:L243)</f>
        <v>15</v>
      </c>
      <c r="M244" s="1122">
        <f>MAX(M213:M243)</f>
        <v>7.28</v>
      </c>
      <c r="N244" s="1005">
        <f>MAX(N213:N243)</f>
        <v>0.3</v>
      </c>
      <c r="O244" s="1122">
        <f t="shared" ref="O244:AK244" si="39">MAX(O213:O243)</f>
        <v>33.6</v>
      </c>
      <c r="P244" s="1134">
        <f t="shared" si="39"/>
        <v>68</v>
      </c>
      <c r="Q244" s="864">
        <f t="shared" si="39"/>
        <v>32</v>
      </c>
      <c r="R244" s="864">
        <f t="shared" si="39"/>
        <v>10</v>
      </c>
      <c r="S244" s="1134">
        <f t="shared" si="39"/>
        <v>121</v>
      </c>
      <c r="T244" s="1134">
        <f t="shared" si="39"/>
        <v>80</v>
      </c>
      <c r="U244" s="1134">
        <f t="shared" si="39"/>
        <v>44</v>
      </c>
      <c r="V244" s="1173">
        <f t="shared" si="39"/>
        <v>0</v>
      </c>
      <c r="W244" s="1190">
        <f t="shared" si="39"/>
        <v>0</v>
      </c>
      <c r="X244" s="1140">
        <f t="shared" si="39"/>
        <v>260</v>
      </c>
      <c r="Y244" s="869">
        <f t="shared" si="39"/>
        <v>247</v>
      </c>
      <c r="Z244" s="1115">
        <f t="shared" si="39"/>
        <v>5</v>
      </c>
      <c r="AA244" s="1003">
        <f t="shared" si="39"/>
        <v>1.47</v>
      </c>
      <c r="AB244" s="1003">
        <f t="shared" si="39"/>
        <v>-1.38</v>
      </c>
      <c r="AC244" s="1164">
        <f t="shared" si="39"/>
        <v>3.5</v>
      </c>
      <c r="AD244" s="871">
        <f t="shared" si="39"/>
        <v>0.23</v>
      </c>
      <c r="AE244" s="1122">
        <f t="shared" si="39"/>
        <v>50</v>
      </c>
      <c r="AF244" s="865">
        <f t="shared" si="39"/>
        <v>14</v>
      </c>
      <c r="AG244" s="865">
        <f t="shared" si="39"/>
        <v>4.5999999999999996</v>
      </c>
      <c r="AH244" s="995">
        <f t="shared" si="39"/>
        <v>0</v>
      </c>
      <c r="AI244" s="864">
        <f t="shared" si="39"/>
        <v>8.1</v>
      </c>
      <c r="AJ244" s="872">
        <f t="shared" si="39"/>
        <v>2.1</v>
      </c>
      <c r="AK244" s="915">
        <f t="shared" si="39"/>
        <v>0</v>
      </c>
    </row>
    <row r="245" spans="1:37" s="426" customFormat="1" ht="13.5" customHeight="1" x14ac:dyDescent="0.15">
      <c r="A245" s="1785"/>
      <c r="B245" s="1807" t="s">
        <v>389</v>
      </c>
      <c r="C245" s="1783"/>
      <c r="D245" s="862"/>
      <c r="E245" s="863"/>
      <c r="F245" s="878"/>
      <c r="G245" s="1483"/>
      <c r="H245" s="864">
        <f>MIN(H213:H243)</f>
        <v>5</v>
      </c>
      <c r="I245" s="865">
        <f>MIN(I213:I243)</f>
        <v>14.5</v>
      </c>
      <c r="J245" s="866"/>
      <c r="K245" s="1003">
        <f>MIN(K213:K243)</f>
        <v>2.4</v>
      </c>
      <c r="L245" s="1115">
        <f>MIN(L213:L243)</f>
        <v>5.4</v>
      </c>
      <c r="M245" s="1122">
        <f>MIN(M213:M243)</f>
        <v>6.89</v>
      </c>
      <c r="N245" s="1005">
        <f>MIN(N213:N243)</f>
        <v>0</v>
      </c>
      <c r="O245" s="1122">
        <f t="shared" ref="O245:U245" si="40">MIN(O213:O243)</f>
        <v>18</v>
      </c>
      <c r="P245" s="1134">
        <f t="shared" si="40"/>
        <v>38</v>
      </c>
      <c r="Q245" s="864">
        <f t="shared" si="40"/>
        <v>17</v>
      </c>
      <c r="R245" s="864">
        <f t="shared" si="40"/>
        <v>7.1</v>
      </c>
      <c r="S245" s="1134">
        <f t="shared" si="40"/>
        <v>68</v>
      </c>
      <c r="T245" s="1134">
        <f t="shared" si="40"/>
        <v>45</v>
      </c>
      <c r="U245" s="1134">
        <f t="shared" si="40"/>
        <v>22</v>
      </c>
      <c r="V245" s="1173">
        <v>0</v>
      </c>
      <c r="W245" s="1190">
        <f t="shared" ref="W245:AK245" si="41">MIN(W213:W243)</f>
        <v>0</v>
      </c>
      <c r="X245" s="1140">
        <f t="shared" si="41"/>
        <v>150</v>
      </c>
      <c r="Y245" s="869">
        <f t="shared" si="41"/>
        <v>247</v>
      </c>
      <c r="Z245" s="1115">
        <f t="shared" si="41"/>
        <v>5</v>
      </c>
      <c r="AA245" s="1003">
        <f t="shared" si="41"/>
        <v>1.47</v>
      </c>
      <c r="AB245" s="1003">
        <f t="shared" si="41"/>
        <v>-1.38</v>
      </c>
      <c r="AC245" s="1164">
        <f t="shared" si="41"/>
        <v>3.5</v>
      </c>
      <c r="AD245" s="874">
        <f t="shared" si="41"/>
        <v>0.23</v>
      </c>
      <c r="AE245" s="1122">
        <f t="shared" si="41"/>
        <v>50</v>
      </c>
      <c r="AF245" s="865">
        <f t="shared" si="41"/>
        <v>14</v>
      </c>
      <c r="AG245" s="865">
        <f t="shared" si="41"/>
        <v>4.5999999999999996</v>
      </c>
      <c r="AH245" s="995">
        <f t="shared" si="41"/>
        <v>0</v>
      </c>
      <c r="AI245" s="864">
        <f t="shared" si="41"/>
        <v>8.1</v>
      </c>
      <c r="AJ245" s="872">
        <f t="shared" si="41"/>
        <v>2.1</v>
      </c>
      <c r="AK245" s="915">
        <f t="shared" si="41"/>
        <v>0</v>
      </c>
    </row>
    <row r="246" spans="1:37" s="426" customFormat="1" ht="13.5" customHeight="1" x14ac:dyDescent="0.15">
      <c r="A246" s="1785"/>
      <c r="B246" s="1783" t="s">
        <v>390</v>
      </c>
      <c r="C246" s="1783"/>
      <c r="D246" s="862"/>
      <c r="E246" s="863"/>
      <c r="F246" s="866"/>
      <c r="G246" s="1483"/>
      <c r="H246" s="864">
        <f>IF(COUNT(H213:H243)=0,0,AVERAGE(H213:H243))</f>
        <v>16.161290322580644</v>
      </c>
      <c r="I246" s="865">
        <f>IF(COUNT(I213:I243)=0,0,AVERAGE(I213:I243))</f>
        <v>19.096774193548388</v>
      </c>
      <c r="J246" s="866"/>
      <c r="K246" s="1003">
        <f>IF(COUNT(K213:K243)=0,0,AVERAGE(K213:K243))</f>
        <v>5.8096774193548386</v>
      </c>
      <c r="L246" s="1115">
        <f>IF(COUNT(L213:L243)=0,0,AVERAGE(L213:L243))</f>
        <v>8.4709677419354854</v>
      </c>
      <c r="M246" s="1122">
        <f>IF(COUNT(M213:M243)=0,0,AVERAGE(M213:M243))</f>
        <v>7.0822580645161306</v>
      </c>
      <c r="N246" s="1028"/>
      <c r="O246" s="1122">
        <f t="shared" ref="O246:U246" si="42">IF(COUNT(O213:O243)=0,0,AVERAGE(O213:O243))</f>
        <v>26.532258064516128</v>
      </c>
      <c r="P246" s="1134">
        <f t="shared" si="42"/>
        <v>56.483870967741936</v>
      </c>
      <c r="Q246" s="864">
        <f t="shared" si="42"/>
        <v>24.696774193548386</v>
      </c>
      <c r="R246" s="864">
        <f t="shared" si="42"/>
        <v>9.1709677419354829</v>
      </c>
      <c r="S246" s="1134">
        <f t="shared" si="42"/>
        <v>101.58064516129032</v>
      </c>
      <c r="T246" s="1134">
        <f t="shared" si="42"/>
        <v>65.516129032258064</v>
      </c>
      <c r="U246" s="1134">
        <f t="shared" si="42"/>
        <v>36.064516129032256</v>
      </c>
      <c r="V246" s="1174"/>
      <c r="W246" s="1191"/>
      <c r="X246" s="1140">
        <f t="shared" ref="X246:AJ246" si="43">IF(COUNT(X213:X243)=0,0,AVERAGE(X213:X243))</f>
        <v>210</v>
      </c>
      <c r="Y246" s="869">
        <f t="shared" si="43"/>
        <v>247</v>
      </c>
      <c r="Z246" s="1115">
        <f t="shared" si="43"/>
        <v>5</v>
      </c>
      <c r="AA246" s="1003">
        <f t="shared" si="43"/>
        <v>1.47</v>
      </c>
      <c r="AB246" s="1003">
        <f t="shared" si="43"/>
        <v>-1.38</v>
      </c>
      <c r="AC246" s="1164">
        <f t="shared" si="43"/>
        <v>3.5</v>
      </c>
      <c r="AD246" s="874">
        <f t="shared" si="43"/>
        <v>0.23</v>
      </c>
      <c r="AE246" s="1122">
        <f t="shared" si="43"/>
        <v>50</v>
      </c>
      <c r="AF246" s="865">
        <f t="shared" si="43"/>
        <v>14</v>
      </c>
      <c r="AG246" s="865">
        <f t="shared" si="43"/>
        <v>4.5999999999999996</v>
      </c>
      <c r="AH246" s="995">
        <f t="shared" si="43"/>
        <v>0</v>
      </c>
      <c r="AI246" s="864">
        <f t="shared" si="43"/>
        <v>8.1</v>
      </c>
      <c r="AJ246" s="872">
        <f t="shared" si="43"/>
        <v>2.1</v>
      </c>
      <c r="AK246" s="916"/>
    </row>
    <row r="247" spans="1:37" s="426" customFormat="1" ht="13.5" customHeight="1" x14ac:dyDescent="0.15">
      <c r="A247" s="1785"/>
      <c r="B247" s="1784" t="s">
        <v>391</v>
      </c>
      <c r="C247" s="1784"/>
      <c r="D247" s="876"/>
      <c r="E247" s="876"/>
      <c r="F247" s="877"/>
      <c r="G247" s="1478">
        <f>SUM(G213:G243)</f>
        <v>182</v>
      </c>
      <c r="H247" s="878"/>
      <c r="I247" s="866"/>
      <c r="J247" s="878"/>
      <c r="K247" s="1114"/>
      <c r="L247" s="1116"/>
      <c r="M247" s="1123"/>
      <c r="N247" s="1028"/>
      <c r="O247" s="1123"/>
      <c r="P247" s="1135"/>
      <c r="Q247" s="878"/>
      <c r="R247" s="878"/>
      <c r="S247" s="1135"/>
      <c r="T247" s="1135"/>
      <c r="U247" s="1135"/>
      <c r="V247" s="1174"/>
      <c r="W247" s="1191"/>
      <c r="X247" s="1141"/>
      <c r="Y247" s="878"/>
      <c r="Z247" s="1114"/>
      <c r="AA247" s="878"/>
      <c r="AB247" s="1114"/>
      <c r="AC247" s="1165"/>
      <c r="AD247" s="880"/>
      <c r="AE247" s="1123"/>
      <c r="AF247" s="866"/>
      <c r="AG247" s="866"/>
      <c r="AH247" s="997"/>
      <c r="AI247" s="878"/>
      <c r="AJ247" s="904"/>
      <c r="AK247" s="916"/>
    </row>
    <row r="248" spans="1:37" ht="13.5" customHeight="1" x14ac:dyDescent="0.15">
      <c r="A248" s="1782" t="s">
        <v>347</v>
      </c>
      <c r="B248" s="788">
        <v>44501</v>
      </c>
      <c r="C248" s="1602" t="str">
        <f>IF(B248="","",IF(WEEKDAY(B248)=1,"(日)",IF(WEEKDAY(B248)=2,"(月)",IF(WEEKDAY(B248)=3,"(火)",IF(WEEKDAY(B248)=4,"(水)",IF(WEEKDAY(B248)=5,"(木)",IF(WEEKDAY(B248)=6,"(金)","(土)")))))))</f>
        <v>(月)</v>
      </c>
      <c r="D248" s="605" t="s">
        <v>594</v>
      </c>
      <c r="E248" s="605" t="s">
        <v>574</v>
      </c>
      <c r="F248" s="946">
        <v>1</v>
      </c>
      <c r="G248" s="1485">
        <v>0.5</v>
      </c>
      <c r="H248" s="947">
        <v>15</v>
      </c>
      <c r="I248" s="1031">
        <v>16</v>
      </c>
      <c r="J248" s="948">
        <v>0.28472222222222221</v>
      </c>
      <c r="K248" s="946">
        <v>7.3</v>
      </c>
      <c r="L248" s="949">
        <v>11.9</v>
      </c>
      <c r="M248" s="947">
        <v>7.2</v>
      </c>
      <c r="N248" s="1006">
        <v>0.2</v>
      </c>
      <c r="O248" s="947">
        <v>25.4</v>
      </c>
      <c r="P248" s="950">
        <v>58</v>
      </c>
      <c r="Q248" s="1010">
        <v>23.8</v>
      </c>
      <c r="R248" s="947">
        <v>10</v>
      </c>
      <c r="S248" s="950">
        <v>100</v>
      </c>
      <c r="T248" s="950">
        <v>69</v>
      </c>
      <c r="U248" s="950">
        <v>31</v>
      </c>
      <c r="V248" s="1166">
        <v>0</v>
      </c>
      <c r="W248" s="1183" t="s">
        <v>35</v>
      </c>
      <c r="X248" s="1012">
        <v>190</v>
      </c>
      <c r="Y248" s="949" t="s">
        <v>35</v>
      </c>
      <c r="Z248" s="946" t="s">
        <v>35</v>
      </c>
      <c r="AA248" s="946" t="s">
        <v>35</v>
      </c>
      <c r="AB248" s="946" t="s">
        <v>35</v>
      </c>
      <c r="AC248" s="947" t="s">
        <v>35</v>
      </c>
      <c r="AD248" s="951" t="s">
        <v>35</v>
      </c>
      <c r="AE248" s="947" t="s">
        <v>35</v>
      </c>
      <c r="AF248" s="1031" t="s">
        <v>35</v>
      </c>
      <c r="AG248" s="1031" t="s">
        <v>35</v>
      </c>
      <c r="AH248" s="952" t="s">
        <v>35</v>
      </c>
      <c r="AI248" s="1010" t="s">
        <v>35</v>
      </c>
      <c r="AJ248" s="1153" t="s">
        <v>35</v>
      </c>
      <c r="AK248" s="1008" t="s">
        <v>35</v>
      </c>
    </row>
    <row r="249" spans="1:37" ht="13.5" customHeight="1" x14ac:dyDescent="0.15">
      <c r="A249" s="1782"/>
      <c r="B249" s="788">
        <v>44502</v>
      </c>
      <c r="C249" s="1602" t="str">
        <f t="shared" ref="C249:C277" si="44">IF(B249="","",IF(WEEKDAY(B249)=1,"(日)",IF(WEEKDAY(B249)=2,"(月)",IF(WEEKDAY(B249)=3,"(火)",IF(WEEKDAY(B249)=4,"(水)",IF(WEEKDAY(B249)=5,"(木)",IF(WEEKDAY(B249)=6,"(金)","(土)")))))))</f>
        <v>(火)</v>
      </c>
      <c r="D249" s="603" t="s">
        <v>596</v>
      </c>
      <c r="E249" s="603" t="s">
        <v>606</v>
      </c>
      <c r="F249" s="953">
        <v>1</v>
      </c>
      <c r="G249" s="1486">
        <v>0</v>
      </c>
      <c r="H249" s="954">
        <v>15</v>
      </c>
      <c r="I249" s="1032">
        <v>18</v>
      </c>
      <c r="J249" s="955">
        <v>0.27777777777777779</v>
      </c>
      <c r="K249" s="953">
        <v>6</v>
      </c>
      <c r="L249" s="956">
        <v>9</v>
      </c>
      <c r="M249" s="954">
        <v>7.29</v>
      </c>
      <c r="N249" s="1001">
        <v>0.15</v>
      </c>
      <c r="O249" s="954">
        <v>27</v>
      </c>
      <c r="P249" s="957">
        <v>61</v>
      </c>
      <c r="Q249" s="1004">
        <v>23.4</v>
      </c>
      <c r="R249" s="954">
        <v>10</v>
      </c>
      <c r="S249" s="957">
        <v>103</v>
      </c>
      <c r="T249" s="957">
        <v>65</v>
      </c>
      <c r="U249" s="957">
        <v>38</v>
      </c>
      <c r="V249" s="1167">
        <v>0</v>
      </c>
      <c r="W249" s="1184" t="s">
        <v>35</v>
      </c>
      <c r="X249" s="1014">
        <v>200</v>
      </c>
      <c r="Y249" s="956" t="s">
        <v>35</v>
      </c>
      <c r="Z249" s="953" t="s">
        <v>35</v>
      </c>
      <c r="AA249" s="953" t="s">
        <v>35</v>
      </c>
      <c r="AB249" s="953" t="s">
        <v>35</v>
      </c>
      <c r="AC249" s="954" t="s">
        <v>35</v>
      </c>
      <c r="AD249" s="958" t="s">
        <v>35</v>
      </c>
      <c r="AE249" s="954" t="s">
        <v>35</v>
      </c>
      <c r="AF249" s="1032" t="s">
        <v>35</v>
      </c>
      <c r="AG249" s="1032" t="s">
        <v>35</v>
      </c>
      <c r="AH249" s="959" t="s">
        <v>35</v>
      </c>
      <c r="AI249" s="1004" t="s">
        <v>35</v>
      </c>
      <c r="AJ249" s="1154" t="s">
        <v>35</v>
      </c>
      <c r="AK249" s="1000" t="s">
        <v>35</v>
      </c>
    </row>
    <row r="250" spans="1:37" ht="13.5" customHeight="1" x14ac:dyDescent="0.15">
      <c r="A250" s="1782"/>
      <c r="B250" s="788">
        <v>44503</v>
      </c>
      <c r="C250" s="1602" t="str">
        <f t="shared" si="44"/>
        <v>(水)</v>
      </c>
      <c r="D250" s="603" t="s">
        <v>566</v>
      </c>
      <c r="E250" s="603" t="s">
        <v>581</v>
      </c>
      <c r="F250" s="953">
        <v>2</v>
      </c>
      <c r="G250" s="1486">
        <v>0</v>
      </c>
      <c r="H250" s="954">
        <v>18</v>
      </c>
      <c r="I250" s="1032">
        <v>18</v>
      </c>
      <c r="J250" s="955">
        <v>0.36805555555555558</v>
      </c>
      <c r="K250" s="953">
        <v>3.5</v>
      </c>
      <c r="L250" s="956">
        <v>5.9</v>
      </c>
      <c r="M250" s="954">
        <v>7.17</v>
      </c>
      <c r="N250" s="1001">
        <v>0.1</v>
      </c>
      <c r="O250" s="954">
        <v>34.299999999999997</v>
      </c>
      <c r="P250" s="957">
        <v>68</v>
      </c>
      <c r="Q250" s="1004">
        <v>29.8</v>
      </c>
      <c r="R250" s="954">
        <v>7</v>
      </c>
      <c r="S250" s="957">
        <v>130</v>
      </c>
      <c r="T250" s="957">
        <v>80</v>
      </c>
      <c r="U250" s="957">
        <v>50</v>
      </c>
      <c r="V250" s="1167">
        <v>0</v>
      </c>
      <c r="W250" s="1184" t="s">
        <v>35</v>
      </c>
      <c r="X250" s="1014">
        <v>220</v>
      </c>
      <c r="Y250" s="956" t="s">
        <v>35</v>
      </c>
      <c r="Z250" s="953" t="s">
        <v>35</v>
      </c>
      <c r="AA250" s="953" t="s">
        <v>35</v>
      </c>
      <c r="AB250" s="953" t="s">
        <v>35</v>
      </c>
      <c r="AC250" s="954" t="s">
        <v>35</v>
      </c>
      <c r="AD250" s="958" t="s">
        <v>35</v>
      </c>
      <c r="AE250" s="954" t="s">
        <v>35</v>
      </c>
      <c r="AF250" s="1032" t="s">
        <v>35</v>
      </c>
      <c r="AG250" s="1032" t="s">
        <v>35</v>
      </c>
      <c r="AH250" s="959" t="s">
        <v>35</v>
      </c>
      <c r="AI250" s="1004" t="s">
        <v>35</v>
      </c>
      <c r="AJ250" s="1154" t="s">
        <v>35</v>
      </c>
      <c r="AK250" s="1000" t="s">
        <v>35</v>
      </c>
    </row>
    <row r="251" spans="1:37" ht="13.5" customHeight="1" x14ac:dyDescent="0.15">
      <c r="A251" s="1782"/>
      <c r="B251" s="788">
        <v>44504</v>
      </c>
      <c r="C251" s="1602" t="str">
        <f t="shared" si="44"/>
        <v>(木)</v>
      </c>
      <c r="D251" s="603" t="s">
        <v>566</v>
      </c>
      <c r="E251" s="603" t="s">
        <v>581</v>
      </c>
      <c r="F251" s="953">
        <v>1</v>
      </c>
      <c r="G251" s="1486">
        <v>0</v>
      </c>
      <c r="H251" s="954">
        <v>12</v>
      </c>
      <c r="I251" s="1032">
        <v>18</v>
      </c>
      <c r="J251" s="955">
        <v>0.28472222222222221</v>
      </c>
      <c r="K251" s="953">
        <v>4.3</v>
      </c>
      <c r="L251" s="956">
        <v>6.5</v>
      </c>
      <c r="M251" s="954">
        <v>7.23</v>
      </c>
      <c r="N251" s="1001">
        <v>0.05</v>
      </c>
      <c r="O251" s="954">
        <v>31.7</v>
      </c>
      <c r="P251" s="957">
        <v>57</v>
      </c>
      <c r="Q251" s="1004">
        <v>24.1</v>
      </c>
      <c r="R251" s="954">
        <v>9.8000000000000007</v>
      </c>
      <c r="S251" s="957">
        <v>102</v>
      </c>
      <c r="T251" s="957">
        <v>69</v>
      </c>
      <c r="U251" s="957">
        <v>33</v>
      </c>
      <c r="V251" s="1167">
        <v>0</v>
      </c>
      <c r="W251" s="1184" t="s">
        <v>35</v>
      </c>
      <c r="X251" s="1014">
        <v>220</v>
      </c>
      <c r="Y251" s="956" t="s">
        <v>35</v>
      </c>
      <c r="Z251" s="953" t="s">
        <v>35</v>
      </c>
      <c r="AA251" s="953" t="s">
        <v>35</v>
      </c>
      <c r="AB251" s="953" t="s">
        <v>35</v>
      </c>
      <c r="AC251" s="954" t="s">
        <v>35</v>
      </c>
      <c r="AD251" s="958" t="s">
        <v>35</v>
      </c>
      <c r="AE251" s="954" t="s">
        <v>35</v>
      </c>
      <c r="AF251" s="1032" t="s">
        <v>35</v>
      </c>
      <c r="AG251" s="1032" t="s">
        <v>35</v>
      </c>
      <c r="AH251" s="959" t="s">
        <v>35</v>
      </c>
      <c r="AI251" s="1004" t="s">
        <v>35</v>
      </c>
      <c r="AJ251" s="1154" t="s">
        <v>35</v>
      </c>
      <c r="AK251" s="1000" t="s">
        <v>35</v>
      </c>
    </row>
    <row r="252" spans="1:37" ht="13.5" customHeight="1" x14ac:dyDescent="0.15">
      <c r="A252" s="1782"/>
      <c r="B252" s="788">
        <v>44505</v>
      </c>
      <c r="C252" s="1602" t="str">
        <f t="shared" si="44"/>
        <v>(金)</v>
      </c>
      <c r="D252" s="603" t="s">
        <v>566</v>
      </c>
      <c r="E252" s="603" t="s">
        <v>575</v>
      </c>
      <c r="F252" s="953">
        <v>1</v>
      </c>
      <c r="G252" s="1486">
        <v>0</v>
      </c>
      <c r="H252" s="954">
        <v>12</v>
      </c>
      <c r="I252" s="1032">
        <v>17</v>
      </c>
      <c r="J252" s="955">
        <v>0.2986111111111111</v>
      </c>
      <c r="K252" s="953">
        <v>5.6</v>
      </c>
      <c r="L252" s="956">
        <v>6.8</v>
      </c>
      <c r="M252" s="954">
        <v>7.2</v>
      </c>
      <c r="N252" s="1001">
        <v>0.1</v>
      </c>
      <c r="O252" s="954">
        <v>31.2</v>
      </c>
      <c r="P252" s="957">
        <v>59</v>
      </c>
      <c r="Q252" s="1004">
        <v>24.1</v>
      </c>
      <c r="R252" s="954">
        <v>10</v>
      </c>
      <c r="S252" s="957">
        <v>114</v>
      </c>
      <c r="T252" s="957">
        <v>76</v>
      </c>
      <c r="U252" s="957">
        <v>38</v>
      </c>
      <c r="V252" s="1167">
        <v>0</v>
      </c>
      <c r="W252" s="1184" t="s">
        <v>35</v>
      </c>
      <c r="X252" s="1014">
        <v>240</v>
      </c>
      <c r="Y252" s="956" t="s">
        <v>35</v>
      </c>
      <c r="Z252" s="953" t="s">
        <v>35</v>
      </c>
      <c r="AA252" s="953" t="s">
        <v>35</v>
      </c>
      <c r="AB252" s="953" t="s">
        <v>35</v>
      </c>
      <c r="AC252" s="954" t="s">
        <v>35</v>
      </c>
      <c r="AD252" s="958" t="s">
        <v>35</v>
      </c>
      <c r="AE252" s="954" t="s">
        <v>35</v>
      </c>
      <c r="AF252" s="1032" t="s">
        <v>35</v>
      </c>
      <c r="AG252" s="1032" t="s">
        <v>35</v>
      </c>
      <c r="AH252" s="959" t="s">
        <v>35</v>
      </c>
      <c r="AI252" s="1004" t="s">
        <v>35</v>
      </c>
      <c r="AJ252" s="1154" t="s">
        <v>35</v>
      </c>
      <c r="AK252" s="1000" t="s">
        <v>35</v>
      </c>
    </row>
    <row r="253" spans="1:37" ht="13.5" customHeight="1" x14ac:dyDescent="0.15">
      <c r="A253" s="1782"/>
      <c r="B253" s="788">
        <v>44506</v>
      </c>
      <c r="C253" s="1602" t="str">
        <f t="shared" si="44"/>
        <v>(土)</v>
      </c>
      <c r="D253" s="603" t="s">
        <v>566</v>
      </c>
      <c r="E253" s="603" t="s">
        <v>574</v>
      </c>
      <c r="F253" s="953">
        <v>1</v>
      </c>
      <c r="G253" s="1486">
        <v>0</v>
      </c>
      <c r="H253" s="954">
        <v>9</v>
      </c>
      <c r="I253" s="1032">
        <v>17</v>
      </c>
      <c r="J253" s="955">
        <v>0.28472222222222221</v>
      </c>
      <c r="K253" s="953">
        <v>3.8</v>
      </c>
      <c r="L253" s="956">
        <v>7.2</v>
      </c>
      <c r="M253" s="954">
        <v>7.34</v>
      </c>
      <c r="N253" s="1001">
        <v>0.15</v>
      </c>
      <c r="O253" s="954">
        <v>32.799999999999997</v>
      </c>
      <c r="P253" s="957">
        <v>58</v>
      </c>
      <c r="Q253" s="1004">
        <v>25.6</v>
      </c>
      <c r="R253" s="954">
        <v>10</v>
      </c>
      <c r="S253" s="957">
        <v>114</v>
      </c>
      <c r="T253" s="957">
        <v>74</v>
      </c>
      <c r="U253" s="957">
        <v>40</v>
      </c>
      <c r="V253" s="1167">
        <v>0</v>
      </c>
      <c r="W253" s="1184" t="s">
        <v>35</v>
      </c>
      <c r="X253" s="1014">
        <v>230</v>
      </c>
      <c r="Y253" s="956" t="s">
        <v>35</v>
      </c>
      <c r="Z253" s="953" t="s">
        <v>35</v>
      </c>
      <c r="AA253" s="953" t="s">
        <v>35</v>
      </c>
      <c r="AB253" s="953" t="s">
        <v>35</v>
      </c>
      <c r="AC253" s="954" t="s">
        <v>35</v>
      </c>
      <c r="AD253" s="958" t="s">
        <v>35</v>
      </c>
      <c r="AE253" s="954" t="s">
        <v>35</v>
      </c>
      <c r="AF253" s="1032" t="s">
        <v>35</v>
      </c>
      <c r="AG253" s="1032" t="s">
        <v>35</v>
      </c>
      <c r="AH253" s="959" t="s">
        <v>35</v>
      </c>
      <c r="AI253" s="1004" t="s">
        <v>35</v>
      </c>
      <c r="AJ253" s="1154" t="s">
        <v>35</v>
      </c>
      <c r="AK253" s="1000" t="s">
        <v>35</v>
      </c>
    </row>
    <row r="254" spans="1:37" ht="13.5" customHeight="1" x14ac:dyDescent="0.15">
      <c r="A254" s="1782"/>
      <c r="B254" s="788">
        <v>44507</v>
      </c>
      <c r="C254" s="1602" t="str">
        <f t="shared" si="44"/>
        <v>(日)</v>
      </c>
      <c r="D254" s="603" t="s">
        <v>571</v>
      </c>
      <c r="E254" s="603" t="s">
        <v>581</v>
      </c>
      <c r="F254" s="953">
        <v>2</v>
      </c>
      <c r="G254" s="1486">
        <v>2.7</v>
      </c>
      <c r="H254" s="954">
        <v>12</v>
      </c>
      <c r="I254" s="1032">
        <v>17</v>
      </c>
      <c r="J254" s="955">
        <v>0.28472222222222221</v>
      </c>
      <c r="K254" s="953">
        <v>4.5999999999999996</v>
      </c>
      <c r="L254" s="956">
        <v>7.2</v>
      </c>
      <c r="M254" s="954">
        <v>7.05</v>
      </c>
      <c r="N254" s="1001">
        <v>0.1</v>
      </c>
      <c r="O254" s="954">
        <v>34.799999999999997</v>
      </c>
      <c r="P254" s="957">
        <v>60</v>
      </c>
      <c r="Q254" s="1004">
        <v>28.4</v>
      </c>
      <c r="R254" s="954">
        <v>9.5</v>
      </c>
      <c r="S254" s="957">
        <v>120</v>
      </c>
      <c r="T254" s="957">
        <v>74</v>
      </c>
      <c r="U254" s="957">
        <v>46</v>
      </c>
      <c r="V254" s="1167">
        <v>0</v>
      </c>
      <c r="W254" s="1184" t="s">
        <v>35</v>
      </c>
      <c r="X254" s="1014">
        <v>230</v>
      </c>
      <c r="Y254" s="956" t="s">
        <v>35</v>
      </c>
      <c r="Z254" s="953" t="s">
        <v>35</v>
      </c>
      <c r="AA254" s="953" t="s">
        <v>35</v>
      </c>
      <c r="AB254" s="953" t="s">
        <v>35</v>
      </c>
      <c r="AC254" s="954" t="s">
        <v>35</v>
      </c>
      <c r="AD254" s="958" t="s">
        <v>35</v>
      </c>
      <c r="AE254" s="954" t="s">
        <v>35</v>
      </c>
      <c r="AF254" s="1032" t="s">
        <v>35</v>
      </c>
      <c r="AG254" s="1032" t="s">
        <v>35</v>
      </c>
      <c r="AH254" s="959" t="s">
        <v>35</v>
      </c>
      <c r="AI254" s="1004" t="s">
        <v>35</v>
      </c>
      <c r="AJ254" s="1154" t="s">
        <v>35</v>
      </c>
      <c r="AK254" s="1000" t="s">
        <v>35</v>
      </c>
    </row>
    <row r="255" spans="1:37" ht="13.5" customHeight="1" x14ac:dyDescent="0.15">
      <c r="A255" s="1782"/>
      <c r="B255" s="788">
        <v>44508</v>
      </c>
      <c r="C255" s="1602" t="str">
        <f>IF(B255="","",IF(WEEKDAY(B255)=1,"(日)",IF(WEEKDAY(B255)=2,"(月)",IF(WEEKDAY(B255)=3,"(火)",IF(WEEKDAY(B255)=4,"(水)",IF(WEEKDAY(B255)=5,"(木)",IF(WEEKDAY(B255)=6,"(金)","(土)")))))))</f>
        <v>(月)</v>
      </c>
      <c r="D255" s="603" t="s">
        <v>576</v>
      </c>
      <c r="E255" s="603" t="s">
        <v>581</v>
      </c>
      <c r="F255" s="953">
        <v>2</v>
      </c>
      <c r="G255" s="1486">
        <v>0.2</v>
      </c>
      <c r="H255" s="954">
        <v>14</v>
      </c>
      <c r="I255" s="1032">
        <v>16.5</v>
      </c>
      <c r="J255" s="955">
        <v>0.29166666666666669</v>
      </c>
      <c r="K255" s="953">
        <v>4.7</v>
      </c>
      <c r="L255" s="956">
        <v>7.6</v>
      </c>
      <c r="M255" s="954">
        <v>7.16</v>
      </c>
      <c r="N255" s="1001">
        <v>0.2</v>
      </c>
      <c r="O255" s="954">
        <v>33.4</v>
      </c>
      <c r="P255" s="957">
        <v>60</v>
      </c>
      <c r="Q255" s="1004">
        <v>28.4</v>
      </c>
      <c r="R255" s="954">
        <v>9.5</v>
      </c>
      <c r="S255" s="957">
        <v>112</v>
      </c>
      <c r="T255" s="957">
        <v>72</v>
      </c>
      <c r="U255" s="957">
        <v>40</v>
      </c>
      <c r="V255" s="1167">
        <v>0</v>
      </c>
      <c r="W255" s="1184" t="s">
        <v>35</v>
      </c>
      <c r="X255" s="1014">
        <v>230</v>
      </c>
      <c r="Y255" s="956" t="s">
        <v>35</v>
      </c>
      <c r="Z255" s="953" t="s">
        <v>35</v>
      </c>
      <c r="AA255" s="953" t="s">
        <v>35</v>
      </c>
      <c r="AB255" s="953" t="s">
        <v>35</v>
      </c>
      <c r="AC255" s="954" t="s">
        <v>35</v>
      </c>
      <c r="AD255" s="958" t="s">
        <v>35</v>
      </c>
      <c r="AE255" s="954" t="s">
        <v>35</v>
      </c>
      <c r="AF255" s="1032" t="s">
        <v>35</v>
      </c>
      <c r="AG255" s="1032" t="s">
        <v>35</v>
      </c>
      <c r="AH255" s="959" t="s">
        <v>35</v>
      </c>
      <c r="AI255" s="1004" t="s">
        <v>35</v>
      </c>
      <c r="AJ255" s="1154" t="s">
        <v>35</v>
      </c>
      <c r="AK255" s="1000" t="s">
        <v>35</v>
      </c>
    </row>
    <row r="256" spans="1:37" ht="13.5" customHeight="1" x14ac:dyDescent="0.15">
      <c r="A256" s="1782"/>
      <c r="B256" s="788">
        <v>44509</v>
      </c>
      <c r="C256" s="1602" t="str">
        <f t="shared" si="44"/>
        <v>(火)</v>
      </c>
      <c r="D256" s="603" t="s">
        <v>579</v>
      </c>
      <c r="E256" s="603" t="s">
        <v>574</v>
      </c>
      <c r="F256" s="953">
        <v>1</v>
      </c>
      <c r="G256" s="1486">
        <v>50.3</v>
      </c>
      <c r="H256" s="954">
        <v>17</v>
      </c>
      <c r="I256" s="1032">
        <v>17.5</v>
      </c>
      <c r="J256" s="955">
        <v>0.2986111111111111</v>
      </c>
      <c r="K256" s="953">
        <v>5.6</v>
      </c>
      <c r="L256" s="956">
        <v>4.8</v>
      </c>
      <c r="M256" s="954">
        <v>7.23</v>
      </c>
      <c r="N256" s="1001">
        <v>0.2</v>
      </c>
      <c r="O256" s="954">
        <v>34.4</v>
      </c>
      <c r="P256" s="957">
        <v>63</v>
      </c>
      <c r="Q256" s="1004">
        <v>29.8</v>
      </c>
      <c r="R256" s="954">
        <v>8.4</v>
      </c>
      <c r="S256" s="957">
        <v>118</v>
      </c>
      <c r="T256" s="957">
        <v>73</v>
      </c>
      <c r="U256" s="957">
        <v>45</v>
      </c>
      <c r="V256" s="1167">
        <v>0</v>
      </c>
      <c r="W256" s="1184" t="s">
        <v>35</v>
      </c>
      <c r="X256" s="1014">
        <v>220</v>
      </c>
      <c r="Y256" s="956" t="s">
        <v>35</v>
      </c>
      <c r="Z256" s="953" t="s">
        <v>35</v>
      </c>
      <c r="AA256" s="953" t="s">
        <v>35</v>
      </c>
      <c r="AB256" s="953" t="s">
        <v>35</v>
      </c>
      <c r="AC256" s="954" t="s">
        <v>35</v>
      </c>
      <c r="AD256" s="958" t="s">
        <v>35</v>
      </c>
      <c r="AE256" s="954" t="s">
        <v>35</v>
      </c>
      <c r="AF256" s="1032" t="s">
        <v>35</v>
      </c>
      <c r="AG256" s="1032" t="s">
        <v>35</v>
      </c>
      <c r="AH256" s="959" t="s">
        <v>35</v>
      </c>
      <c r="AI256" s="1004" t="s">
        <v>35</v>
      </c>
      <c r="AJ256" s="1154" t="s">
        <v>35</v>
      </c>
      <c r="AK256" s="1000" t="s">
        <v>35</v>
      </c>
    </row>
    <row r="257" spans="1:37" ht="13.5" customHeight="1" x14ac:dyDescent="0.15">
      <c r="A257" s="1782"/>
      <c r="B257" s="788">
        <v>44510</v>
      </c>
      <c r="C257" s="1602" t="str">
        <f t="shared" si="44"/>
        <v>(水)</v>
      </c>
      <c r="D257" s="603" t="s">
        <v>566</v>
      </c>
      <c r="E257" s="603" t="s">
        <v>592</v>
      </c>
      <c r="F257" s="953">
        <v>1</v>
      </c>
      <c r="G257" s="1486">
        <v>0</v>
      </c>
      <c r="H257" s="954">
        <v>17</v>
      </c>
      <c r="I257" s="1032">
        <v>17.5</v>
      </c>
      <c r="J257" s="955">
        <v>0.29166666666666669</v>
      </c>
      <c r="K257" s="953">
        <v>4.4000000000000004</v>
      </c>
      <c r="L257" s="956">
        <v>6.8</v>
      </c>
      <c r="M257" s="954">
        <v>7.13</v>
      </c>
      <c r="N257" s="1001">
        <v>0.1</v>
      </c>
      <c r="O257" s="954">
        <v>31.4</v>
      </c>
      <c r="P257" s="957">
        <v>60</v>
      </c>
      <c r="Q257" s="1004">
        <v>29.5</v>
      </c>
      <c r="R257" s="954">
        <v>8.6999999999999993</v>
      </c>
      <c r="S257" s="957">
        <v>108</v>
      </c>
      <c r="T257" s="957">
        <v>68</v>
      </c>
      <c r="U257" s="957">
        <v>40</v>
      </c>
      <c r="V257" s="1167">
        <v>0</v>
      </c>
      <c r="W257" s="1184" t="s">
        <v>35</v>
      </c>
      <c r="X257" s="1014">
        <v>190</v>
      </c>
      <c r="Y257" s="956" t="s">
        <v>35</v>
      </c>
      <c r="Z257" s="953" t="s">
        <v>35</v>
      </c>
      <c r="AA257" s="953" t="s">
        <v>35</v>
      </c>
      <c r="AB257" s="953" t="s">
        <v>35</v>
      </c>
      <c r="AC257" s="954" t="s">
        <v>35</v>
      </c>
      <c r="AD257" s="958" t="s">
        <v>35</v>
      </c>
      <c r="AE257" s="954" t="s">
        <v>35</v>
      </c>
      <c r="AF257" s="1032" t="s">
        <v>35</v>
      </c>
      <c r="AG257" s="1032" t="s">
        <v>35</v>
      </c>
      <c r="AH257" s="959" t="s">
        <v>35</v>
      </c>
      <c r="AI257" s="1004" t="s">
        <v>35</v>
      </c>
      <c r="AJ257" s="1154" t="s">
        <v>35</v>
      </c>
      <c r="AK257" s="1000" t="s">
        <v>35</v>
      </c>
    </row>
    <row r="258" spans="1:37" ht="13.5" customHeight="1" x14ac:dyDescent="0.15">
      <c r="A258" s="1782"/>
      <c r="B258" s="788">
        <v>44511</v>
      </c>
      <c r="C258" s="1602" t="str">
        <f t="shared" si="44"/>
        <v>(木)</v>
      </c>
      <c r="D258" s="603" t="s">
        <v>566</v>
      </c>
      <c r="E258" s="603" t="s">
        <v>567</v>
      </c>
      <c r="F258" s="953">
        <v>1</v>
      </c>
      <c r="G258" s="1486">
        <v>0</v>
      </c>
      <c r="H258" s="954">
        <v>16</v>
      </c>
      <c r="I258" s="1032">
        <v>16</v>
      </c>
      <c r="J258" s="955">
        <v>0.30555555555555552</v>
      </c>
      <c r="K258" s="953">
        <v>6.2</v>
      </c>
      <c r="L258" s="956">
        <v>9.1</v>
      </c>
      <c r="M258" s="954">
        <v>7.06</v>
      </c>
      <c r="N258" s="1001">
        <v>0.1</v>
      </c>
      <c r="O258" s="954">
        <v>27.5</v>
      </c>
      <c r="P258" s="957">
        <v>57</v>
      </c>
      <c r="Q258" s="1004">
        <v>24.9</v>
      </c>
      <c r="R258" s="954">
        <v>8.8000000000000007</v>
      </c>
      <c r="S258" s="957">
        <v>106</v>
      </c>
      <c r="T258" s="957">
        <v>64</v>
      </c>
      <c r="U258" s="957">
        <v>42</v>
      </c>
      <c r="V258" s="1167">
        <v>0</v>
      </c>
      <c r="W258" s="1184" t="s">
        <v>35</v>
      </c>
      <c r="X258" s="1014">
        <v>210</v>
      </c>
      <c r="Y258" s="956" t="s">
        <v>35</v>
      </c>
      <c r="Z258" s="953" t="s">
        <v>35</v>
      </c>
      <c r="AA258" s="953" t="s">
        <v>35</v>
      </c>
      <c r="AB258" s="953" t="s">
        <v>35</v>
      </c>
      <c r="AC258" s="954" t="s">
        <v>35</v>
      </c>
      <c r="AD258" s="958">
        <v>0</v>
      </c>
      <c r="AE258" s="954">
        <v>48</v>
      </c>
      <c r="AF258" s="1032">
        <v>15</v>
      </c>
      <c r="AG258" s="1032">
        <v>4.4000000000000004</v>
      </c>
      <c r="AH258" s="959">
        <v>0.72</v>
      </c>
      <c r="AI258" s="1004">
        <v>9.6999999999999993</v>
      </c>
      <c r="AJ258" s="1154">
        <v>2.2000000000000002</v>
      </c>
      <c r="AK258" s="1000">
        <v>0</v>
      </c>
    </row>
    <row r="259" spans="1:37" ht="13.5" customHeight="1" x14ac:dyDescent="0.15">
      <c r="A259" s="1782"/>
      <c r="B259" s="788">
        <v>44512</v>
      </c>
      <c r="C259" s="1602" t="str">
        <f t="shared" si="44"/>
        <v>(金)</v>
      </c>
      <c r="D259" s="603" t="s">
        <v>566</v>
      </c>
      <c r="E259" s="603" t="s">
        <v>637</v>
      </c>
      <c r="F259" s="953">
        <v>1</v>
      </c>
      <c r="G259" s="1486">
        <v>0</v>
      </c>
      <c r="H259" s="954">
        <v>11</v>
      </c>
      <c r="I259" s="1032">
        <v>15.5</v>
      </c>
      <c r="J259" s="955">
        <v>0.2986111111111111</v>
      </c>
      <c r="K259" s="953">
        <v>5.8</v>
      </c>
      <c r="L259" s="956">
        <v>9.8000000000000007</v>
      </c>
      <c r="M259" s="954">
        <v>7.04</v>
      </c>
      <c r="N259" s="1001">
        <v>0.05</v>
      </c>
      <c r="O259" s="954">
        <v>25.7</v>
      </c>
      <c r="P259" s="957">
        <v>53</v>
      </c>
      <c r="Q259" s="1004">
        <v>24.9</v>
      </c>
      <c r="R259" s="954">
        <v>9</v>
      </c>
      <c r="S259" s="957">
        <v>100</v>
      </c>
      <c r="T259" s="957">
        <v>64</v>
      </c>
      <c r="U259" s="957">
        <v>36</v>
      </c>
      <c r="V259" s="1167">
        <v>0</v>
      </c>
      <c r="W259" s="1184" t="s">
        <v>35</v>
      </c>
      <c r="X259" s="1014">
        <v>210</v>
      </c>
      <c r="Y259" s="956" t="s">
        <v>35</v>
      </c>
      <c r="Z259" s="953" t="s">
        <v>35</v>
      </c>
      <c r="AA259" s="953" t="s">
        <v>35</v>
      </c>
      <c r="AB259" s="953" t="s">
        <v>35</v>
      </c>
      <c r="AC259" s="954" t="s">
        <v>35</v>
      </c>
      <c r="AD259" s="958" t="s">
        <v>35</v>
      </c>
      <c r="AE259" s="954" t="s">
        <v>35</v>
      </c>
      <c r="AF259" s="1032" t="s">
        <v>35</v>
      </c>
      <c r="AG259" s="1032" t="s">
        <v>35</v>
      </c>
      <c r="AH259" s="959" t="s">
        <v>35</v>
      </c>
      <c r="AI259" s="1004" t="s">
        <v>35</v>
      </c>
      <c r="AJ259" s="1154" t="s">
        <v>35</v>
      </c>
      <c r="AK259" s="1000" t="s">
        <v>35</v>
      </c>
    </row>
    <row r="260" spans="1:37" ht="13.5" customHeight="1" x14ac:dyDescent="0.15">
      <c r="A260" s="1782"/>
      <c r="B260" s="788">
        <v>44513</v>
      </c>
      <c r="C260" s="1602" t="str">
        <f t="shared" si="44"/>
        <v>(土)</v>
      </c>
      <c r="D260" s="603" t="s">
        <v>566</v>
      </c>
      <c r="E260" s="603" t="s">
        <v>584</v>
      </c>
      <c r="F260" s="953">
        <v>1</v>
      </c>
      <c r="G260" s="1486">
        <v>0</v>
      </c>
      <c r="H260" s="954">
        <v>9</v>
      </c>
      <c r="I260" s="1032">
        <v>14.5</v>
      </c>
      <c r="J260" s="955">
        <v>0.28472222222222221</v>
      </c>
      <c r="K260" s="953">
        <v>6.8</v>
      </c>
      <c r="L260" s="956">
        <v>11.8</v>
      </c>
      <c r="M260" s="954">
        <v>7.13</v>
      </c>
      <c r="N260" s="1001">
        <v>0</v>
      </c>
      <c r="O260" s="954">
        <v>28.4</v>
      </c>
      <c r="P260" s="957">
        <v>66</v>
      </c>
      <c r="Q260" s="1004">
        <v>27.3</v>
      </c>
      <c r="R260" s="954">
        <v>10</v>
      </c>
      <c r="S260" s="957">
        <v>115</v>
      </c>
      <c r="T260" s="957">
        <v>75</v>
      </c>
      <c r="U260" s="957">
        <v>40</v>
      </c>
      <c r="V260" s="1167">
        <v>0</v>
      </c>
      <c r="W260" s="1184" t="s">
        <v>35</v>
      </c>
      <c r="X260" s="1014">
        <v>200</v>
      </c>
      <c r="Y260" s="956" t="s">
        <v>35</v>
      </c>
      <c r="Z260" s="953" t="s">
        <v>35</v>
      </c>
      <c r="AA260" s="953" t="s">
        <v>35</v>
      </c>
      <c r="AB260" s="953" t="s">
        <v>35</v>
      </c>
      <c r="AC260" s="954" t="s">
        <v>35</v>
      </c>
      <c r="AD260" s="958" t="s">
        <v>35</v>
      </c>
      <c r="AE260" s="954" t="s">
        <v>35</v>
      </c>
      <c r="AF260" s="1032" t="s">
        <v>35</v>
      </c>
      <c r="AG260" s="1032" t="s">
        <v>35</v>
      </c>
      <c r="AH260" s="959" t="s">
        <v>35</v>
      </c>
      <c r="AI260" s="1004" t="s">
        <v>35</v>
      </c>
      <c r="AJ260" s="1154" t="s">
        <v>35</v>
      </c>
      <c r="AK260" s="1000" t="s">
        <v>35</v>
      </c>
    </row>
    <row r="261" spans="1:37" ht="13.5" customHeight="1" x14ac:dyDescent="0.15">
      <c r="A261" s="1782"/>
      <c r="B261" s="788">
        <v>44514</v>
      </c>
      <c r="C261" s="1602" t="str">
        <f t="shared" si="44"/>
        <v>(日)</v>
      </c>
      <c r="D261" s="603" t="s">
        <v>566</v>
      </c>
      <c r="E261" s="603" t="s">
        <v>578</v>
      </c>
      <c r="F261" s="953">
        <v>0</v>
      </c>
      <c r="G261" s="1486">
        <v>0</v>
      </c>
      <c r="H261" s="954">
        <v>7</v>
      </c>
      <c r="I261" s="1032">
        <v>15</v>
      </c>
      <c r="J261" s="955">
        <v>0.29166666666666669</v>
      </c>
      <c r="K261" s="953">
        <v>6.8</v>
      </c>
      <c r="L261" s="956">
        <v>14.8</v>
      </c>
      <c r="M261" s="954">
        <v>7.16</v>
      </c>
      <c r="N261" s="1001">
        <v>0.2</v>
      </c>
      <c r="O261" s="954">
        <v>27.5</v>
      </c>
      <c r="P261" s="957">
        <v>53</v>
      </c>
      <c r="Q261" s="1004">
        <v>25.2</v>
      </c>
      <c r="R261" s="954">
        <v>10</v>
      </c>
      <c r="S261" s="957">
        <v>103</v>
      </c>
      <c r="T261" s="957">
        <v>67</v>
      </c>
      <c r="U261" s="957">
        <v>36</v>
      </c>
      <c r="V261" s="1167">
        <v>0</v>
      </c>
      <c r="W261" s="1184" t="s">
        <v>35</v>
      </c>
      <c r="X261" s="1014">
        <v>210</v>
      </c>
      <c r="Y261" s="956" t="s">
        <v>35</v>
      </c>
      <c r="Z261" s="953" t="s">
        <v>35</v>
      </c>
      <c r="AA261" s="953" t="s">
        <v>35</v>
      </c>
      <c r="AB261" s="953" t="s">
        <v>35</v>
      </c>
      <c r="AC261" s="954" t="s">
        <v>35</v>
      </c>
      <c r="AD261" s="958" t="s">
        <v>35</v>
      </c>
      <c r="AE261" s="954" t="s">
        <v>35</v>
      </c>
      <c r="AF261" s="1032" t="s">
        <v>35</v>
      </c>
      <c r="AG261" s="1032" t="s">
        <v>35</v>
      </c>
      <c r="AH261" s="959" t="s">
        <v>35</v>
      </c>
      <c r="AI261" s="1004" t="s">
        <v>35</v>
      </c>
      <c r="AJ261" s="1154" t="s">
        <v>35</v>
      </c>
      <c r="AK261" s="1000" t="s">
        <v>35</v>
      </c>
    </row>
    <row r="262" spans="1:37" ht="13.5" customHeight="1" x14ac:dyDescent="0.15">
      <c r="A262" s="1782"/>
      <c r="B262" s="788">
        <v>44515</v>
      </c>
      <c r="C262" s="1602" t="str">
        <f t="shared" si="44"/>
        <v>(月)</v>
      </c>
      <c r="D262" s="603" t="s">
        <v>566</v>
      </c>
      <c r="E262" s="603" t="s">
        <v>574</v>
      </c>
      <c r="F262" s="953">
        <v>1</v>
      </c>
      <c r="G262" s="1486">
        <v>0</v>
      </c>
      <c r="H262" s="954">
        <v>8</v>
      </c>
      <c r="I262" s="1032">
        <v>14</v>
      </c>
      <c r="J262" s="955">
        <v>0.28472222222222221</v>
      </c>
      <c r="K262" s="953">
        <v>5.2</v>
      </c>
      <c r="L262" s="956">
        <v>9.5</v>
      </c>
      <c r="M262" s="954">
        <v>7.19</v>
      </c>
      <c r="N262" s="1001">
        <v>0</v>
      </c>
      <c r="O262" s="954">
        <v>27</v>
      </c>
      <c r="P262" s="957">
        <v>50</v>
      </c>
      <c r="Q262" s="1004">
        <v>22.7</v>
      </c>
      <c r="R262" s="954">
        <v>10</v>
      </c>
      <c r="S262" s="957">
        <v>100</v>
      </c>
      <c r="T262" s="957">
        <v>62</v>
      </c>
      <c r="U262" s="957">
        <v>38</v>
      </c>
      <c r="V262" s="1167">
        <v>0</v>
      </c>
      <c r="W262" s="1184" t="s">
        <v>35</v>
      </c>
      <c r="X262" s="1014">
        <v>200</v>
      </c>
      <c r="Y262" s="956" t="s">
        <v>35</v>
      </c>
      <c r="Z262" s="953" t="s">
        <v>35</v>
      </c>
      <c r="AA262" s="953" t="s">
        <v>35</v>
      </c>
      <c r="AB262" s="953" t="s">
        <v>35</v>
      </c>
      <c r="AC262" s="954" t="s">
        <v>35</v>
      </c>
      <c r="AD262" s="958" t="s">
        <v>35</v>
      </c>
      <c r="AE262" s="954" t="s">
        <v>35</v>
      </c>
      <c r="AF262" s="1032" t="s">
        <v>35</v>
      </c>
      <c r="AG262" s="1032" t="s">
        <v>35</v>
      </c>
      <c r="AH262" s="959" t="s">
        <v>35</v>
      </c>
      <c r="AI262" s="1004" t="s">
        <v>35</v>
      </c>
      <c r="AJ262" s="1154" t="s">
        <v>35</v>
      </c>
      <c r="AK262" s="1000" t="s">
        <v>35</v>
      </c>
    </row>
    <row r="263" spans="1:37" ht="13.5" customHeight="1" x14ac:dyDescent="0.15">
      <c r="A263" s="1782"/>
      <c r="B263" s="788">
        <v>44516</v>
      </c>
      <c r="C263" s="1602" t="str">
        <f t="shared" si="44"/>
        <v>(火)</v>
      </c>
      <c r="D263" s="603" t="s">
        <v>582</v>
      </c>
      <c r="E263" s="603" t="s">
        <v>574</v>
      </c>
      <c r="F263" s="953">
        <v>1</v>
      </c>
      <c r="G263" s="1486">
        <v>0.1</v>
      </c>
      <c r="H263" s="954">
        <v>10</v>
      </c>
      <c r="I263" s="1032">
        <v>15.5</v>
      </c>
      <c r="J263" s="955">
        <v>0.29166666666666669</v>
      </c>
      <c r="K263" s="953">
        <v>5</v>
      </c>
      <c r="L263" s="956">
        <v>9.3000000000000007</v>
      </c>
      <c r="M263" s="954">
        <v>7.16</v>
      </c>
      <c r="N263" s="1001">
        <v>0</v>
      </c>
      <c r="O263" s="954">
        <v>25.3</v>
      </c>
      <c r="P263" s="957">
        <v>57</v>
      </c>
      <c r="Q263" s="1004">
        <v>22.7</v>
      </c>
      <c r="R263" s="954">
        <v>10</v>
      </c>
      <c r="S263" s="957">
        <v>98</v>
      </c>
      <c r="T263" s="957">
        <v>66</v>
      </c>
      <c r="U263" s="957">
        <v>32</v>
      </c>
      <c r="V263" s="1167">
        <v>0</v>
      </c>
      <c r="W263" s="1184" t="s">
        <v>35</v>
      </c>
      <c r="X263" s="1014">
        <v>200</v>
      </c>
      <c r="Y263" s="956" t="s">
        <v>35</v>
      </c>
      <c r="Z263" s="953" t="s">
        <v>35</v>
      </c>
      <c r="AA263" s="953" t="s">
        <v>35</v>
      </c>
      <c r="AB263" s="953" t="s">
        <v>35</v>
      </c>
      <c r="AC263" s="954" t="s">
        <v>35</v>
      </c>
      <c r="AD263" s="958" t="s">
        <v>35</v>
      </c>
      <c r="AE263" s="954" t="s">
        <v>35</v>
      </c>
      <c r="AF263" s="1032" t="s">
        <v>35</v>
      </c>
      <c r="AG263" s="1032" t="s">
        <v>35</v>
      </c>
      <c r="AH263" s="959" t="s">
        <v>35</v>
      </c>
      <c r="AI263" s="1004" t="s">
        <v>35</v>
      </c>
      <c r="AJ263" s="1154" t="s">
        <v>35</v>
      </c>
      <c r="AK263" s="1000" t="s">
        <v>35</v>
      </c>
    </row>
    <row r="264" spans="1:37" ht="13.5" customHeight="1" x14ac:dyDescent="0.15">
      <c r="A264" s="1782"/>
      <c r="B264" s="788">
        <v>44517</v>
      </c>
      <c r="C264" s="1602" t="str">
        <f t="shared" si="44"/>
        <v>(水)</v>
      </c>
      <c r="D264" s="603" t="s">
        <v>566</v>
      </c>
      <c r="E264" s="603" t="s">
        <v>581</v>
      </c>
      <c r="F264" s="953">
        <v>2</v>
      </c>
      <c r="G264" s="1486">
        <v>0</v>
      </c>
      <c r="H264" s="954">
        <v>8</v>
      </c>
      <c r="I264" s="1032">
        <v>15</v>
      </c>
      <c r="J264" s="955">
        <v>0.28472222222222221</v>
      </c>
      <c r="K264" s="953">
        <v>7.1</v>
      </c>
      <c r="L264" s="956">
        <v>11.3</v>
      </c>
      <c r="M264" s="954">
        <v>7.21</v>
      </c>
      <c r="N264" s="1001">
        <v>0.05</v>
      </c>
      <c r="O264" s="954">
        <v>27.5</v>
      </c>
      <c r="P264" s="957">
        <v>56</v>
      </c>
      <c r="Q264" s="1004">
        <v>22</v>
      </c>
      <c r="R264" s="954">
        <v>10</v>
      </c>
      <c r="S264" s="957">
        <v>102</v>
      </c>
      <c r="T264" s="957">
        <v>64</v>
      </c>
      <c r="U264" s="957">
        <v>38</v>
      </c>
      <c r="V264" s="1167">
        <v>0</v>
      </c>
      <c r="W264" s="1184" t="s">
        <v>35</v>
      </c>
      <c r="X264" s="1014">
        <v>200</v>
      </c>
      <c r="Y264" s="956" t="s">
        <v>35</v>
      </c>
      <c r="Z264" s="953" t="s">
        <v>35</v>
      </c>
      <c r="AA264" s="953" t="s">
        <v>35</v>
      </c>
      <c r="AB264" s="953" t="s">
        <v>35</v>
      </c>
      <c r="AC264" s="954" t="s">
        <v>35</v>
      </c>
      <c r="AD264" s="958" t="s">
        <v>35</v>
      </c>
      <c r="AE264" s="954" t="s">
        <v>35</v>
      </c>
      <c r="AF264" s="1032" t="s">
        <v>35</v>
      </c>
      <c r="AG264" s="1032" t="s">
        <v>35</v>
      </c>
      <c r="AH264" s="959" t="s">
        <v>35</v>
      </c>
      <c r="AI264" s="1004" t="s">
        <v>35</v>
      </c>
      <c r="AJ264" s="1154" t="s">
        <v>35</v>
      </c>
      <c r="AK264" s="1000" t="s">
        <v>35</v>
      </c>
    </row>
    <row r="265" spans="1:37" ht="13.5" customHeight="1" x14ac:dyDescent="0.15">
      <c r="A265" s="1782"/>
      <c r="B265" s="788">
        <v>44518</v>
      </c>
      <c r="C265" s="1602" t="str">
        <f t="shared" si="44"/>
        <v>(木)</v>
      </c>
      <c r="D265" s="603" t="s">
        <v>566</v>
      </c>
      <c r="E265" s="603" t="s">
        <v>581</v>
      </c>
      <c r="F265" s="953">
        <v>1</v>
      </c>
      <c r="G265" s="1486">
        <v>0</v>
      </c>
      <c r="H265" s="954">
        <v>8</v>
      </c>
      <c r="I265" s="1032">
        <v>14</v>
      </c>
      <c r="J265" s="955">
        <v>0.29166666666666669</v>
      </c>
      <c r="K265" s="953">
        <v>6.1</v>
      </c>
      <c r="L265" s="956">
        <v>10.1</v>
      </c>
      <c r="M265" s="954">
        <v>7.03</v>
      </c>
      <c r="N265" s="1001">
        <v>0.1</v>
      </c>
      <c r="O265" s="954">
        <v>27.7</v>
      </c>
      <c r="P265" s="957">
        <v>52</v>
      </c>
      <c r="Q265" s="1004">
        <v>22.7</v>
      </c>
      <c r="R265" s="954">
        <v>10</v>
      </c>
      <c r="S265" s="957">
        <v>100</v>
      </c>
      <c r="T265" s="957">
        <v>70</v>
      </c>
      <c r="U265" s="957">
        <v>30</v>
      </c>
      <c r="V265" s="1167">
        <v>0</v>
      </c>
      <c r="W265" s="1184" t="s">
        <v>35</v>
      </c>
      <c r="X265" s="1014">
        <v>200</v>
      </c>
      <c r="Y265" s="956" t="s">
        <v>35</v>
      </c>
      <c r="Z265" s="953" t="s">
        <v>35</v>
      </c>
      <c r="AA265" s="953" t="s">
        <v>35</v>
      </c>
      <c r="AB265" s="953" t="s">
        <v>35</v>
      </c>
      <c r="AC265" s="954" t="s">
        <v>35</v>
      </c>
      <c r="AD265" s="958" t="s">
        <v>35</v>
      </c>
      <c r="AE265" s="954" t="s">
        <v>35</v>
      </c>
      <c r="AF265" s="1032" t="s">
        <v>35</v>
      </c>
      <c r="AG265" s="1032" t="s">
        <v>35</v>
      </c>
      <c r="AH265" s="959" t="s">
        <v>35</v>
      </c>
      <c r="AI265" s="1004" t="s">
        <v>35</v>
      </c>
      <c r="AJ265" s="1154" t="s">
        <v>35</v>
      </c>
      <c r="AK265" s="1000" t="s">
        <v>35</v>
      </c>
    </row>
    <row r="266" spans="1:37" ht="13.5" customHeight="1" x14ac:dyDescent="0.15">
      <c r="A266" s="1782"/>
      <c r="B266" s="788">
        <v>44519</v>
      </c>
      <c r="C266" s="1602" t="str">
        <f t="shared" si="44"/>
        <v>(金)</v>
      </c>
      <c r="D266" s="603" t="s">
        <v>566</v>
      </c>
      <c r="E266" s="603" t="s">
        <v>578</v>
      </c>
      <c r="F266" s="953">
        <v>1</v>
      </c>
      <c r="G266" s="1486">
        <v>0</v>
      </c>
      <c r="H266" s="954">
        <v>6</v>
      </c>
      <c r="I266" s="1032">
        <v>14.5</v>
      </c>
      <c r="J266" s="955">
        <v>0.29166666666666669</v>
      </c>
      <c r="K266" s="953">
        <v>6.4</v>
      </c>
      <c r="L266" s="956">
        <v>10</v>
      </c>
      <c r="M266" s="954">
        <v>7.29</v>
      </c>
      <c r="N266" s="1001">
        <v>0.1</v>
      </c>
      <c r="O266" s="954">
        <v>27</v>
      </c>
      <c r="P266" s="957">
        <v>55</v>
      </c>
      <c r="Q266" s="1004">
        <v>25.9</v>
      </c>
      <c r="R266" s="954">
        <v>10</v>
      </c>
      <c r="S266" s="957">
        <v>106</v>
      </c>
      <c r="T266" s="957">
        <v>69</v>
      </c>
      <c r="U266" s="957">
        <v>37</v>
      </c>
      <c r="V266" s="1167">
        <v>0</v>
      </c>
      <c r="W266" s="1184" t="s">
        <v>35</v>
      </c>
      <c r="X266" s="1014">
        <v>200</v>
      </c>
      <c r="Y266" s="956" t="s">
        <v>35</v>
      </c>
      <c r="Z266" s="953" t="s">
        <v>35</v>
      </c>
      <c r="AA266" s="953" t="s">
        <v>35</v>
      </c>
      <c r="AB266" s="953" t="s">
        <v>35</v>
      </c>
      <c r="AC266" s="954" t="s">
        <v>35</v>
      </c>
      <c r="AD266" s="958" t="s">
        <v>35</v>
      </c>
      <c r="AE266" s="954" t="s">
        <v>35</v>
      </c>
      <c r="AF266" s="1032" t="s">
        <v>35</v>
      </c>
      <c r="AG266" s="1032" t="s">
        <v>35</v>
      </c>
      <c r="AH266" s="959" t="s">
        <v>35</v>
      </c>
      <c r="AI266" s="1004" t="s">
        <v>35</v>
      </c>
      <c r="AJ266" s="1154" t="s">
        <v>35</v>
      </c>
      <c r="AK266" s="1000" t="s">
        <v>35</v>
      </c>
    </row>
    <row r="267" spans="1:37" ht="13.5" customHeight="1" x14ac:dyDescent="0.15">
      <c r="A267" s="1782"/>
      <c r="B267" s="788">
        <v>44520</v>
      </c>
      <c r="C267" s="1602" t="str">
        <f t="shared" si="44"/>
        <v>(土)</v>
      </c>
      <c r="D267" s="603" t="s">
        <v>566</v>
      </c>
      <c r="E267" s="603" t="s">
        <v>581</v>
      </c>
      <c r="F267" s="953">
        <v>0</v>
      </c>
      <c r="G267" s="1486">
        <v>0</v>
      </c>
      <c r="H267" s="954">
        <v>7</v>
      </c>
      <c r="I267" s="1032">
        <v>14</v>
      </c>
      <c r="J267" s="955">
        <v>0.2986111111111111</v>
      </c>
      <c r="K267" s="953">
        <v>6</v>
      </c>
      <c r="L267" s="956">
        <v>10.199999999999999</v>
      </c>
      <c r="M267" s="954">
        <v>7.41</v>
      </c>
      <c r="N267" s="1001">
        <v>0.05</v>
      </c>
      <c r="O267" s="954">
        <v>27.8</v>
      </c>
      <c r="P267" s="957">
        <v>63</v>
      </c>
      <c r="Q267" s="1004">
        <v>23.4</v>
      </c>
      <c r="R267" s="954">
        <v>10</v>
      </c>
      <c r="S267" s="957">
        <v>111</v>
      </c>
      <c r="T267" s="957">
        <v>72</v>
      </c>
      <c r="U267" s="957">
        <v>39</v>
      </c>
      <c r="V267" s="1167">
        <v>0</v>
      </c>
      <c r="W267" s="1184" t="s">
        <v>35</v>
      </c>
      <c r="X267" s="1014">
        <v>200</v>
      </c>
      <c r="Y267" s="956" t="s">
        <v>35</v>
      </c>
      <c r="Z267" s="953" t="s">
        <v>35</v>
      </c>
      <c r="AA267" s="953" t="s">
        <v>35</v>
      </c>
      <c r="AB267" s="953" t="s">
        <v>35</v>
      </c>
      <c r="AC267" s="954" t="s">
        <v>35</v>
      </c>
      <c r="AD267" s="958" t="s">
        <v>35</v>
      </c>
      <c r="AE267" s="954" t="s">
        <v>35</v>
      </c>
      <c r="AF267" s="1032" t="s">
        <v>35</v>
      </c>
      <c r="AG267" s="1032" t="s">
        <v>35</v>
      </c>
      <c r="AH267" s="959" t="s">
        <v>35</v>
      </c>
      <c r="AI267" s="1004" t="s">
        <v>35</v>
      </c>
      <c r="AJ267" s="1154" t="s">
        <v>35</v>
      </c>
      <c r="AK267" s="1000" t="s">
        <v>35</v>
      </c>
    </row>
    <row r="268" spans="1:37" ht="13.5" customHeight="1" x14ac:dyDescent="0.15">
      <c r="A268" s="1782"/>
      <c r="B268" s="788">
        <v>44521</v>
      </c>
      <c r="C268" s="1602" t="str">
        <f t="shared" si="44"/>
        <v>(日)</v>
      </c>
      <c r="D268" s="603" t="s">
        <v>571</v>
      </c>
      <c r="E268" s="603" t="s">
        <v>637</v>
      </c>
      <c r="F268" s="953">
        <v>1</v>
      </c>
      <c r="G268" s="1486">
        <v>5.5</v>
      </c>
      <c r="H268" s="954">
        <v>7</v>
      </c>
      <c r="I268" s="1032">
        <v>14</v>
      </c>
      <c r="J268" s="955">
        <v>0.2986111111111111</v>
      </c>
      <c r="K268" s="953">
        <v>6.6</v>
      </c>
      <c r="L268" s="956">
        <v>10.4</v>
      </c>
      <c r="M268" s="954">
        <v>7.26</v>
      </c>
      <c r="N268" s="1001">
        <v>0.1</v>
      </c>
      <c r="O268" s="954">
        <v>28.4</v>
      </c>
      <c r="P268" s="957">
        <v>62</v>
      </c>
      <c r="Q268" s="1004">
        <v>25.2</v>
      </c>
      <c r="R268" s="954">
        <v>10</v>
      </c>
      <c r="S268" s="957">
        <v>114</v>
      </c>
      <c r="T268" s="957">
        <v>73</v>
      </c>
      <c r="U268" s="957">
        <v>41</v>
      </c>
      <c r="V268" s="1167">
        <v>0</v>
      </c>
      <c r="W268" s="1184" t="s">
        <v>35</v>
      </c>
      <c r="X268" s="1014">
        <v>200</v>
      </c>
      <c r="Y268" s="956" t="s">
        <v>35</v>
      </c>
      <c r="Z268" s="953" t="s">
        <v>35</v>
      </c>
      <c r="AA268" s="953" t="s">
        <v>35</v>
      </c>
      <c r="AB268" s="953" t="s">
        <v>35</v>
      </c>
      <c r="AC268" s="954" t="s">
        <v>35</v>
      </c>
      <c r="AD268" s="958" t="s">
        <v>35</v>
      </c>
      <c r="AE268" s="954" t="s">
        <v>35</v>
      </c>
      <c r="AF268" s="1032" t="s">
        <v>35</v>
      </c>
      <c r="AG268" s="1032" t="s">
        <v>35</v>
      </c>
      <c r="AH268" s="959" t="s">
        <v>35</v>
      </c>
      <c r="AI268" s="1004" t="s">
        <v>35</v>
      </c>
      <c r="AJ268" s="1154" t="s">
        <v>35</v>
      </c>
      <c r="AK268" s="1000" t="s">
        <v>35</v>
      </c>
    </row>
    <row r="269" spans="1:37" ht="13.5" customHeight="1" x14ac:dyDescent="0.15">
      <c r="A269" s="1782"/>
      <c r="B269" s="788">
        <v>44522</v>
      </c>
      <c r="C269" s="1602" t="str">
        <f t="shared" si="44"/>
        <v>(月)</v>
      </c>
      <c r="D269" s="603" t="s">
        <v>579</v>
      </c>
      <c r="E269" s="603" t="s">
        <v>575</v>
      </c>
      <c r="F269" s="953">
        <v>1</v>
      </c>
      <c r="G269" s="1486">
        <v>28.5</v>
      </c>
      <c r="H269" s="954">
        <v>12</v>
      </c>
      <c r="I269" s="1032">
        <v>15.5</v>
      </c>
      <c r="J269" s="955">
        <v>0.29166666666666669</v>
      </c>
      <c r="K269" s="953">
        <v>6.3</v>
      </c>
      <c r="L269" s="956">
        <v>8.5</v>
      </c>
      <c r="M269" s="954">
        <v>7.28</v>
      </c>
      <c r="N269" s="1001">
        <v>0</v>
      </c>
      <c r="O269" s="954">
        <v>29.1</v>
      </c>
      <c r="P269" s="957">
        <v>60</v>
      </c>
      <c r="Q269" s="1004">
        <v>28.8</v>
      </c>
      <c r="R269" s="954">
        <v>10</v>
      </c>
      <c r="S269" s="957">
        <v>111</v>
      </c>
      <c r="T269" s="957">
        <v>71</v>
      </c>
      <c r="U269" s="957">
        <v>40</v>
      </c>
      <c r="V269" s="1167">
        <v>0</v>
      </c>
      <c r="W269" s="1184" t="s">
        <v>35</v>
      </c>
      <c r="X269" s="1014">
        <v>240</v>
      </c>
      <c r="Y269" s="956" t="s">
        <v>35</v>
      </c>
      <c r="Z269" s="953" t="s">
        <v>35</v>
      </c>
      <c r="AA269" s="953" t="s">
        <v>35</v>
      </c>
      <c r="AB269" s="953" t="s">
        <v>35</v>
      </c>
      <c r="AC269" s="954" t="s">
        <v>35</v>
      </c>
      <c r="AD269" s="958" t="s">
        <v>35</v>
      </c>
      <c r="AE269" s="954" t="s">
        <v>35</v>
      </c>
      <c r="AF269" s="1032" t="s">
        <v>35</v>
      </c>
      <c r="AG269" s="1032" t="s">
        <v>35</v>
      </c>
      <c r="AH269" s="959" t="s">
        <v>35</v>
      </c>
      <c r="AI269" s="1004" t="s">
        <v>35</v>
      </c>
      <c r="AJ269" s="1154" t="s">
        <v>35</v>
      </c>
      <c r="AK269" s="1000" t="s">
        <v>35</v>
      </c>
    </row>
    <row r="270" spans="1:37" ht="13.5" customHeight="1" x14ac:dyDescent="0.15">
      <c r="A270" s="1782"/>
      <c r="B270" s="788">
        <v>44523</v>
      </c>
      <c r="C270" s="1602" t="str">
        <f t="shared" si="44"/>
        <v>(火)</v>
      </c>
      <c r="D270" s="603" t="s">
        <v>580</v>
      </c>
      <c r="E270" s="603" t="s">
        <v>581</v>
      </c>
      <c r="F270" s="953">
        <v>1</v>
      </c>
      <c r="G270" s="1486">
        <v>0.1</v>
      </c>
      <c r="H270" s="954">
        <v>11</v>
      </c>
      <c r="I270" s="1032">
        <v>14.5</v>
      </c>
      <c r="J270" s="955">
        <v>0.29166666666666669</v>
      </c>
      <c r="K270" s="953">
        <v>5</v>
      </c>
      <c r="L270" s="956">
        <v>8.5</v>
      </c>
      <c r="M270" s="954">
        <v>7.12</v>
      </c>
      <c r="N270" s="1001">
        <v>0</v>
      </c>
      <c r="O270" s="954">
        <v>25.9</v>
      </c>
      <c r="P270" s="957">
        <v>52</v>
      </c>
      <c r="Q270" s="1004">
        <v>23.4</v>
      </c>
      <c r="R270" s="954">
        <v>9.1999999999999993</v>
      </c>
      <c r="S270" s="957">
        <v>105</v>
      </c>
      <c r="T270" s="957">
        <v>64</v>
      </c>
      <c r="U270" s="957">
        <v>41</v>
      </c>
      <c r="V270" s="1167">
        <v>0</v>
      </c>
      <c r="W270" s="1184" t="s">
        <v>35</v>
      </c>
      <c r="X270" s="1014">
        <v>240</v>
      </c>
      <c r="Y270" s="956" t="s">
        <v>35</v>
      </c>
      <c r="Z270" s="953" t="s">
        <v>35</v>
      </c>
      <c r="AA270" s="953" t="s">
        <v>35</v>
      </c>
      <c r="AB270" s="953" t="s">
        <v>35</v>
      </c>
      <c r="AC270" s="954" t="s">
        <v>35</v>
      </c>
      <c r="AD270" s="958" t="s">
        <v>35</v>
      </c>
      <c r="AE270" s="954" t="s">
        <v>35</v>
      </c>
      <c r="AF270" s="1032" t="s">
        <v>35</v>
      </c>
      <c r="AG270" s="1032" t="s">
        <v>35</v>
      </c>
      <c r="AH270" s="959" t="s">
        <v>35</v>
      </c>
      <c r="AI270" s="1004" t="s">
        <v>35</v>
      </c>
      <c r="AJ270" s="1154" t="s">
        <v>35</v>
      </c>
      <c r="AK270" s="1000" t="s">
        <v>35</v>
      </c>
    </row>
    <row r="271" spans="1:37" ht="13.5" customHeight="1" x14ac:dyDescent="0.15">
      <c r="A271" s="1782"/>
      <c r="B271" s="788">
        <v>44524</v>
      </c>
      <c r="C271" s="1602" t="str">
        <f t="shared" si="44"/>
        <v>(水)</v>
      </c>
      <c r="D271" s="603" t="s">
        <v>566</v>
      </c>
      <c r="E271" s="603" t="s">
        <v>592</v>
      </c>
      <c r="F271" s="953">
        <v>4</v>
      </c>
      <c r="G271" s="1486">
        <v>0</v>
      </c>
      <c r="H271" s="954">
        <v>11</v>
      </c>
      <c r="I271" s="1032">
        <v>14</v>
      </c>
      <c r="J271" s="955">
        <v>0.28472222222222221</v>
      </c>
      <c r="K271" s="953">
        <v>5</v>
      </c>
      <c r="L271" s="956">
        <v>9.6</v>
      </c>
      <c r="M271" s="954">
        <v>7.06</v>
      </c>
      <c r="N271" s="1001">
        <v>0.05</v>
      </c>
      <c r="O271" s="954">
        <v>26.8</v>
      </c>
      <c r="P271" s="957">
        <v>50</v>
      </c>
      <c r="Q271" s="1004">
        <v>24.1</v>
      </c>
      <c r="R271" s="954">
        <v>10</v>
      </c>
      <c r="S271" s="957">
        <v>98</v>
      </c>
      <c r="T271" s="957">
        <v>66</v>
      </c>
      <c r="U271" s="957">
        <v>32</v>
      </c>
      <c r="V271" s="1167">
        <v>0</v>
      </c>
      <c r="W271" s="1184" t="s">
        <v>35</v>
      </c>
      <c r="X271" s="1014">
        <v>210</v>
      </c>
      <c r="Y271" s="956" t="s">
        <v>35</v>
      </c>
      <c r="Z271" s="953" t="s">
        <v>35</v>
      </c>
      <c r="AA271" s="953" t="s">
        <v>35</v>
      </c>
      <c r="AB271" s="953" t="s">
        <v>35</v>
      </c>
      <c r="AC271" s="954" t="s">
        <v>35</v>
      </c>
      <c r="AD271" s="958" t="s">
        <v>35</v>
      </c>
      <c r="AE271" s="954" t="s">
        <v>35</v>
      </c>
      <c r="AF271" s="1032" t="s">
        <v>35</v>
      </c>
      <c r="AG271" s="1032" t="s">
        <v>35</v>
      </c>
      <c r="AH271" s="959" t="s">
        <v>35</v>
      </c>
      <c r="AI271" s="1004" t="s">
        <v>35</v>
      </c>
      <c r="AJ271" s="1154" t="s">
        <v>35</v>
      </c>
      <c r="AK271" s="1000" t="s">
        <v>35</v>
      </c>
    </row>
    <row r="272" spans="1:37" ht="13.5" customHeight="1" x14ac:dyDescent="0.15">
      <c r="A272" s="1782"/>
      <c r="B272" s="788">
        <v>44525</v>
      </c>
      <c r="C272" s="1602" t="str">
        <f t="shared" si="44"/>
        <v>(木)</v>
      </c>
      <c r="D272" s="603" t="s">
        <v>566</v>
      </c>
      <c r="E272" s="603" t="s">
        <v>574</v>
      </c>
      <c r="F272" s="953">
        <v>1</v>
      </c>
      <c r="G272" s="1486">
        <v>0</v>
      </c>
      <c r="H272" s="954">
        <v>2</v>
      </c>
      <c r="I272" s="1032">
        <v>13</v>
      </c>
      <c r="J272" s="955">
        <v>0.28472222222222221</v>
      </c>
      <c r="K272" s="953">
        <v>5.3</v>
      </c>
      <c r="L272" s="956">
        <v>9.4</v>
      </c>
      <c r="M272" s="954">
        <v>7.24</v>
      </c>
      <c r="N272" s="1001">
        <v>0.05</v>
      </c>
      <c r="O272" s="954">
        <v>27.4</v>
      </c>
      <c r="P272" s="957">
        <v>59</v>
      </c>
      <c r="Q272" s="1004">
        <v>23.4</v>
      </c>
      <c r="R272" s="954">
        <v>10</v>
      </c>
      <c r="S272" s="957">
        <v>108</v>
      </c>
      <c r="T272" s="957">
        <v>72</v>
      </c>
      <c r="U272" s="957">
        <v>36</v>
      </c>
      <c r="V272" s="1167">
        <v>0</v>
      </c>
      <c r="W272" s="1184">
        <v>0</v>
      </c>
      <c r="X272" s="1014">
        <v>230</v>
      </c>
      <c r="Y272" s="956">
        <v>223.8</v>
      </c>
      <c r="Z272" s="953">
        <v>8.1999999999999993</v>
      </c>
      <c r="AA272" s="953">
        <v>1.55</v>
      </c>
      <c r="AB272" s="953">
        <v>-1.22</v>
      </c>
      <c r="AC272" s="954">
        <v>4.8</v>
      </c>
      <c r="AD272" s="958" t="s">
        <v>35</v>
      </c>
      <c r="AE272" s="954" t="s">
        <v>35</v>
      </c>
      <c r="AF272" s="1032" t="s">
        <v>35</v>
      </c>
      <c r="AG272" s="1032" t="s">
        <v>35</v>
      </c>
      <c r="AH272" s="959" t="s">
        <v>35</v>
      </c>
      <c r="AI272" s="1004" t="s">
        <v>35</v>
      </c>
      <c r="AJ272" s="1154" t="s">
        <v>35</v>
      </c>
      <c r="AK272" s="1000" t="s">
        <v>35</v>
      </c>
    </row>
    <row r="273" spans="1:37" ht="13.5" customHeight="1" x14ac:dyDescent="0.15">
      <c r="A273" s="1782"/>
      <c r="B273" s="788">
        <v>44526</v>
      </c>
      <c r="C273" s="1602" t="str">
        <f t="shared" si="44"/>
        <v>(金)</v>
      </c>
      <c r="D273" s="603" t="s">
        <v>566</v>
      </c>
      <c r="E273" s="603" t="s">
        <v>567</v>
      </c>
      <c r="F273" s="953">
        <v>1</v>
      </c>
      <c r="G273" s="1486">
        <v>0</v>
      </c>
      <c r="H273" s="954">
        <v>4</v>
      </c>
      <c r="I273" s="1032">
        <v>13.5</v>
      </c>
      <c r="J273" s="955">
        <v>0.29166666666666669</v>
      </c>
      <c r="K273" s="953">
        <v>4.4000000000000004</v>
      </c>
      <c r="L273" s="956">
        <v>7.7</v>
      </c>
      <c r="M273" s="954">
        <v>7.15</v>
      </c>
      <c r="N273" s="1001">
        <v>0.05</v>
      </c>
      <c r="O273" s="954">
        <v>30.4</v>
      </c>
      <c r="P273" s="957">
        <v>56</v>
      </c>
      <c r="Q273" s="1004">
        <v>22.7</v>
      </c>
      <c r="R273" s="954">
        <v>9.5</v>
      </c>
      <c r="S273" s="957">
        <v>106</v>
      </c>
      <c r="T273" s="957">
        <v>72</v>
      </c>
      <c r="U273" s="957">
        <v>34</v>
      </c>
      <c r="V273" s="1167">
        <v>0</v>
      </c>
      <c r="W273" s="1184" t="s">
        <v>35</v>
      </c>
      <c r="X273" s="1014">
        <v>200</v>
      </c>
      <c r="Y273" s="956" t="s">
        <v>35</v>
      </c>
      <c r="Z273" s="953" t="s">
        <v>35</v>
      </c>
      <c r="AA273" s="953" t="s">
        <v>35</v>
      </c>
      <c r="AB273" s="953" t="s">
        <v>35</v>
      </c>
      <c r="AC273" s="954" t="s">
        <v>35</v>
      </c>
      <c r="AD273" s="958" t="s">
        <v>35</v>
      </c>
      <c r="AE273" s="954" t="s">
        <v>35</v>
      </c>
      <c r="AF273" s="1032" t="s">
        <v>35</v>
      </c>
      <c r="AG273" s="1032" t="s">
        <v>35</v>
      </c>
      <c r="AH273" s="959" t="s">
        <v>35</v>
      </c>
      <c r="AI273" s="1004" t="s">
        <v>35</v>
      </c>
      <c r="AJ273" s="1154" t="s">
        <v>35</v>
      </c>
      <c r="AK273" s="1000" t="s">
        <v>35</v>
      </c>
    </row>
    <row r="274" spans="1:37" ht="13.5" customHeight="1" x14ac:dyDescent="0.15">
      <c r="A274" s="1782"/>
      <c r="B274" s="788">
        <v>44527</v>
      </c>
      <c r="C274" s="1602" t="str">
        <f t="shared" si="44"/>
        <v>(土)</v>
      </c>
      <c r="D274" s="603" t="s">
        <v>566</v>
      </c>
      <c r="E274" s="603" t="s">
        <v>592</v>
      </c>
      <c r="F274" s="953">
        <v>1</v>
      </c>
      <c r="G274" s="1486">
        <v>0</v>
      </c>
      <c r="H274" s="954">
        <v>6</v>
      </c>
      <c r="I274" s="1032">
        <v>12.5</v>
      </c>
      <c r="J274" s="955">
        <v>0.28472222222222221</v>
      </c>
      <c r="K274" s="953">
        <v>5.0999999999999996</v>
      </c>
      <c r="L274" s="956">
        <v>9.4</v>
      </c>
      <c r="M274" s="954">
        <v>7.15</v>
      </c>
      <c r="N274" s="1001">
        <v>0</v>
      </c>
      <c r="O274" s="954">
        <v>30.2</v>
      </c>
      <c r="P274" s="957">
        <v>56</v>
      </c>
      <c r="Q274" s="1004">
        <v>26.3</v>
      </c>
      <c r="R274" s="954">
        <v>9.8000000000000007</v>
      </c>
      <c r="S274" s="957">
        <v>112</v>
      </c>
      <c r="T274" s="957">
        <v>72</v>
      </c>
      <c r="U274" s="957">
        <v>40</v>
      </c>
      <c r="V274" s="1167">
        <v>0</v>
      </c>
      <c r="W274" s="1184" t="s">
        <v>35</v>
      </c>
      <c r="X274" s="1014">
        <v>200</v>
      </c>
      <c r="Y274" s="956" t="s">
        <v>35</v>
      </c>
      <c r="Z274" s="956" t="s">
        <v>35</v>
      </c>
      <c r="AA274" s="953" t="s">
        <v>35</v>
      </c>
      <c r="AB274" s="953" t="s">
        <v>35</v>
      </c>
      <c r="AC274" s="954" t="s">
        <v>35</v>
      </c>
      <c r="AD274" s="958" t="s">
        <v>35</v>
      </c>
      <c r="AE274" s="954" t="s">
        <v>35</v>
      </c>
      <c r="AF274" s="1032" t="s">
        <v>35</v>
      </c>
      <c r="AG274" s="1032" t="s">
        <v>35</v>
      </c>
      <c r="AH274" s="959" t="s">
        <v>35</v>
      </c>
      <c r="AI274" s="1004" t="s">
        <v>35</v>
      </c>
      <c r="AJ274" s="1154" t="s">
        <v>35</v>
      </c>
      <c r="AK274" s="1000" t="s">
        <v>35</v>
      </c>
    </row>
    <row r="275" spans="1:37" ht="13.5" customHeight="1" x14ac:dyDescent="0.15">
      <c r="A275" s="1782"/>
      <c r="B275" s="788">
        <v>44528</v>
      </c>
      <c r="C275" s="1602" t="str">
        <f t="shared" si="44"/>
        <v>(日)</v>
      </c>
      <c r="D275" s="603" t="s">
        <v>566</v>
      </c>
      <c r="E275" s="603" t="s">
        <v>581</v>
      </c>
      <c r="F275" s="953">
        <v>3</v>
      </c>
      <c r="G275" s="1486">
        <v>0</v>
      </c>
      <c r="H275" s="954">
        <v>6</v>
      </c>
      <c r="I275" s="1032">
        <v>10.5</v>
      </c>
      <c r="J275" s="955">
        <v>0.2986111111111111</v>
      </c>
      <c r="K275" s="953">
        <v>3.6</v>
      </c>
      <c r="L275" s="956">
        <v>8.3000000000000007</v>
      </c>
      <c r="M275" s="954">
        <v>7.17</v>
      </c>
      <c r="N275" s="1001">
        <v>0</v>
      </c>
      <c r="O275" s="954">
        <v>29.5</v>
      </c>
      <c r="P275" s="957">
        <v>68</v>
      </c>
      <c r="Q275" s="1004">
        <v>27.7</v>
      </c>
      <c r="R275" s="954">
        <v>10</v>
      </c>
      <c r="S275" s="957">
        <v>124</v>
      </c>
      <c r="T275" s="957">
        <v>80</v>
      </c>
      <c r="U275" s="957">
        <v>44</v>
      </c>
      <c r="V275" s="1167">
        <v>0</v>
      </c>
      <c r="W275" s="1184" t="s">
        <v>35</v>
      </c>
      <c r="X275" s="1014">
        <v>200</v>
      </c>
      <c r="Y275" s="956" t="s">
        <v>35</v>
      </c>
      <c r="Z275" s="956" t="s">
        <v>35</v>
      </c>
      <c r="AA275" s="953" t="s">
        <v>35</v>
      </c>
      <c r="AB275" s="953" t="s">
        <v>35</v>
      </c>
      <c r="AC275" s="954" t="s">
        <v>35</v>
      </c>
      <c r="AD275" s="958" t="s">
        <v>35</v>
      </c>
      <c r="AE275" s="954" t="s">
        <v>35</v>
      </c>
      <c r="AF275" s="1032" t="s">
        <v>35</v>
      </c>
      <c r="AG275" s="1032" t="s">
        <v>35</v>
      </c>
      <c r="AH275" s="959" t="s">
        <v>35</v>
      </c>
      <c r="AI275" s="1004" t="s">
        <v>35</v>
      </c>
      <c r="AJ275" s="1154" t="s">
        <v>35</v>
      </c>
      <c r="AK275" s="1000" t="s">
        <v>35</v>
      </c>
    </row>
    <row r="276" spans="1:37" ht="13.5" customHeight="1" x14ac:dyDescent="0.15">
      <c r="A276" s="1782"/>
      <c r="B276" s="788">
        <v>44529</v>
      </c>
      <c r="C276" s="1602" t="str">
        <f t="shared" si="44"/>
        <v>(月)</v>
      </c>
      <c r="D276" s="603" t="s">
        <v>566</v>
      </c>
      <c r="E276" s="603" t="s">
        <v>575</v>
      </c>
      <c r="F276" s="953">
        <v>2</v>
      </c>
      <c r="G276" s="1486">
        <v>0</v>
      </c>
      <c r="H276" s="954">
        <v>10</v>
      </c>
      <c r="I276" s="1032">
        <v>11.5</v>
      </c>
      <c r="J276" s="955">
        <v>0.2986111111111111</v>
      </c>
      <c r="K276" s="953">
        <v>4.8</v>
      </c>
      <c r="L276" s="956">
        <v>8.1</v>
      </c>
      <c r="M276" s="954">
        <v>7.06</v>
      </c>
      <c r="N276" s="1001">
        <v>0</v>
      </c>
      <c r="O276" s="954">
        <v>32.5</v>
      </c>
      <c r="P276" s="957">
        <v>66</v>
      </c>
      <c r="Q276" s="1004">
        <v>29.5</v>
      </c>
      <c r="R276" s="954">
        <v>9.5</v>
      </c>
      <c r="S276" s="957">
        <v>123</v>
      </c>
      <c r="T276" s="957">
        <v>80</v>
      </c>
      <c r="U276" s="957">
        <v>43</v>
      </c>
      <c r="V276" s="1167">
        <v>0</v>
      </c>
      <c r="W276" s="1184" t="s">
        <v>35</v>
      </c>
      <c r="X276" s="1014">
        <v>230</v>
      </c>
      <c r="Y276" s="956" t="s">
        <v>35</v>
      </c>
      <c r="Z276" s="956" t="s">
        <v>35</v>
      </c>
      <c r="AA276" s="953" t="s">
        <v>35</v>
      </c>
      <c r="AB276" s="953" t="s">
        <v>35</v>
      </c>
      <c r="AC276" s="954" t="s">
        <v>35</v>
      </c>
      <c r="AD276" s="958" t="s">
        <v>35</v>
      </c>
      <c r="AE276" s="954" t="s">
        <v>35</v>
      </c>
      <c r="AF276" s="1032" t="s">
        <v>35</v>
      </c>
      <c r="AG276" s="1032" t="s">
        <v>35</v>
      </c>
      <c r="AH276" s="959" t="s">
        <v>35</v>
      </c>
      <c r="AI276" s="1004" t="s">
        <v>35</v>
      </c>
      <c r="AJ276" s="1154" t="s">
        <v>35</v>
      </c>
      <c r="AK276" s="1000" t="s">
        <v>35</v>
      </c>
    </row>
    <row r="277" spans="1:37" ht="13.5" customHeight="1" x14ac:dyDescent="0.15">
      <c r="A277" s="1782"/>
      <c r="B277" s="788">
        <v>44530</v>
      </c>
      <c r="C277" s="1602" t="str">
        <f t="shared" si="44"/>
        <v>(火)</v>
      </c>
      <c r="D277" s="604" t="s">
        <v>576</v>
      </c>
      <c r="E277" s="604" t="s">
        <v>584</v>
      </c>
      <c r="F277" s="960">
        <v>1</v>
      </c>
      <c r="G277" s="1487">
        <v>0.1</v>
      </c>
      <c r="H277" s="961">
        <v>4</v>
      </c>
      <c r="I277" s="1158">
        <v>11</v>
      </c>
      <c r="J277" s="962">
        <v>0.29166666666666669</v>
      </c>
      <c r="K277" s="960">
        <v>5.8</v>
      </c>
      <c r="L277" s="963">
        <v>8.3000000000000007</v>
      </c>
      <c r="M277" s="961">
        <v>7.15</v>
      </c>
      <c r="N277" s="1007">
        <v>0</v>
      </c>
      <c r="O277" s="961">
        <v>32.4</v>
      </c>
      <c r="P277" s="964">
        <v>68</v>
      </c>
      <c r="Q277" s="1160">
        <v>28.4</v>
      </c>
      <c r="R277" s="961">
        <v>10</v>
      </c>
      <c r="S277" s="964">
        <v>129</v>
      </c>
      <c r="T277" s="964">
        <v>80</v>
      </c>
      <c r="U277" s="964">
        <v>49</v>
      </c>
      <c r="V277" s="1168">
        <v>0</v>
      </c>
      <c r="W277" s="1185" t="s">
        <v>35</v>
      </c>
      <c r="X277" s="1139">
        <v>250</v>
      </c>
      <c r="Y277" s="963" t="s">
        <v>35</v>
      </c>
      <c r="Z277" s="963" t="s">
        <v>35</v>
      </c>
      <c r="AA277" s="960" t="s">
        <v>35</v>
      </c>
      <c r="AB277" s="960" t="s">
        <v>35</v>
      </c>
      <c r="AC277" s="961" t="s">
        <v>35</v>
      </c>
      <c r="AD277" s="965" t="s">
        <v>35</v>
      </c>
      <c r="AE277" s="961" t="s">
        <v>35</v>
      </c>
      <c r="AF277" s="1158" t="s">
        <v>35</v>
      </c>
      <c r="AG277" s="1158" t="s">
        <v>35</v>
      </c>
      <c r="AH277" s="966" t="s">
        <v>35</v>
      </c>
      <c r="AI277" s="1160" t="s">
        <v>35</v>
      </c>
      <c r="AJ277" s="1155" t="s">
        <v>35</v>
      </c>
      <c r="AK277" s="1009" t="s">
        <v>35</v>
      </c>
    </row>
    <row r="278" spans="1:37" s="426" customFormat="1" ht="13.5" customHeight="1" x14ac:dyDescent="0.15">
      <c r="A278" s="1782"/>
      <c r="B278" s="1783" t="s">
        <v>388</v>
      </c>
      <c r="C278" s="1783"/>
      <c r="D278" s="862"/>
      <c r="E278" s="863"/>
      <c r="F278" s="864">
        <f>MAX(F248:F277)</f>
        <v>4</v>
      </c>
      <c r="G278" s="1478">
        <f>MAX(G248:G277)</f>
        <v>50.3</v>
      </c>
      <c r="H278" s="864">
        <f>MAX(H248:H277)</f>
        <v>18</v>
      </c>
      <c r="I278" s="865">
        <f>MAX(I248:I277)</f>
        <v>18</v>
      </c>
      <c r="J278" s="866"/>
      <c r="K278" s="1003">
        <f t="shared" ref="K278:AK278" si="45">MAX(K248:K277)</f>
        <v>7.3</v>
      </c>
      <c r="L278" s="1115">
        <f t="shared" si="45"/>
        <v>14.8</v>
      </c>
      <c r="M278" s="1122">
        <f t="shared" si="45"/>
        <v>7.41</v>
      </c>
      <c r="N278" s="1005">
        <f t="shared" si="45"/>
        <v>0.2</v>
      </c>
      <c r="O278" s="1122">
        <f t="shared" si="45"/>
        <v>34.799999999999997</v>
      </c>
      <c r="P278" s="1134">
        <f t="shared" si="45"/>
        <v>68</v>
      </c>
      <c r="Q278" s="864">
        <f t="shared" si="45"/>
        <v>29.8</v>
      </c>
      <c r="R278" s="864">
        <f t="shared" si="45"/>
        <v>10</v>
      </c>
      <c r="S278" s="1134">
        <f t="shared" si="45"/>
        <v>130</v>
      </c>
      <c r="T278" s="1134">
        <f t="shared" si="45"/>
        <v>80</v>
      </c>
      <c r="U278" s="1134">
        <f t="shared" si="45"/>
        <v>50</v>
      </c>
      <c r="V278" s="1173">
        <f t="shared" si="45"/>
        <v>0</v>
      </c>
      <c r="W278" s="1190">
        <f t="shared" si="45"/>
        <v>0</v>
      </c>
      <c r="X278" s="1140">
        <f t="shared" si="45"/>
        <v>250</v>
      </c>
      <c r="Y278" s="869">
        <f t="shared" si="45"/>
        <v>223.8</v>
      </c>
      <c r="Z278" s="1115">
        <f t="shared" si="45"/>
        <v>8.1999999999999993</v>
      </c>
      <c r="AA278" s="1003">
        <f t="shared" si="45"/>
        <v>1.55</v>
      </c>
      <c r="AB278" s="1003">
        <f t="shared" si="45"/>
        <v>-1.22</v>
      </c>
      <c r="AC278" s="1164">
        <f t="shared" si="45"/>
        <v>4.8</v>
      </c>
      <c r="AD278" s="871">
        <f t="shared" si="45"/>
        <v>0</v>
      </c>
      <c r="AE278" s="1122">
        <f t="shared" si="45"/>
        <v>48</v>
      </c>
      <c r="AF278" s="865">
        <f t="shared" si="45"/>
        <v>15</v>
      </c>
      <c r="AG278" s="865">
        <f t="shared" si="45"/>
        <v>4.4000000000000004</v>
      </c>
      <c r="AH278" s="995">
        <f t="shared" si="45"/>
        <v>0.72</v>
      </c>
      <c r="AI278" s="864">
        <f t="shared" si="45"/>
        <v>9.6999999999999993</v>
      </c>
      <c r="AJ278" s="872">
        <f t="shared" si="45"/>
        <v>2.2000000000000002</v>
      </c>
      <c r="AK278" s="915">
        <f t="shared" si="45"/>
        <v>0</v>
      </c>
    </row>
    <row r="279" spans="1:37" s="426" customFormat="1" ht="13.5" customHeight="1" x14ac:dyDescent="0.15">
      <c r="A279" s="1782"/>
      <c r="B279" s="1807" t="s">
        <v>389</v>
      </c>
      <c r="C279" s="1783"/>
      <c r="D279" s="862"/>
      <c r="E279" s="863"/>
      <c r="F279" s="878"/>
      <c r="G279" s="1483"/>
      <c r="H279" s="864">
        <f>MIN(H248:H277)</f>
        <v>2</v>
      </c>
      <c r="I279" s="865">
        <f>MIN(I248:I277)</f>
        <v>10.5</v>
      </c>
      <c r="J279" s="866"/>
      <c r="K279" s="1003">
        <f t="shared" ref="K279:U279" si="46">MIN(K248:K277)</f>
        <v>3.5</v>
      </c>
      <c r="L279" s="1115">
        <f t="shared" si="46"/>
        <v>4.8</v>
      </c>
      <c r="M279" s="1122">
        <f t="shared" si="46"/>
        <v>7.03</v>
      </c>
      <c r="N279" s="1005">
        <f t="shared" si="46"/>
        <v>0</v>
      </c>
      <c r="O279" s="1122">
        <f t="shared" si="46"/>
        <v>25.3</v>
      </c>
      <c r="P279" s="1134">
        <f t="shared" si="46"/>
        <v>50</v>
      </c>
      <c r="Q279" s="864">
        <f t="shared" si="46"/>
        <v>22</v>
      </c>
      <c r="R279" s="864">
        <f t="shared" si="46"/>
        <v>7</v>
      </c>
      <c r="S279" s="1134">
        <f t="shared" si="46"/>
        <v>98</v>
      </c>
      <c r="T279" s="1134">
        <f t="shared" si="46"/>
        <v>62</v>
      </c>
      <c r="U279" s="1134">
        <f t="shared" si="46"/>
        <v>30</v>
      </c>
      <c r="V279" s="1173">
        <v>0</v>
      </c>
      <c r="W279" s="1190">
        <f t="shared" ref="W279:AK279" si="47">MIN(W248:W277)</f>
        <v>0</v>
      </c>
      <c r="X279" s="1140">
        <f t="shared" si="47"/>
        <v>190</v>
      </c>
      <c r="Y279" s="869">
        <f t="shared" si="47"/>
        <v>223.8</v>
      </c>
      <c r="Z279" s="1115">
        <f t="shared" si="47"/>
        <v>8.1999999999999993</v>
      </c>
      <c r="AA279" s="1003">
        <f t="shared" si="47"/>
        <v>1.55</v>
      </c>
      <c r="AB279" s="1003">
        <f t="shared" si="47"/>
        <v>-1.22</v>
      </c>
      <c r="AC279" s="1164">
        <f t="shared" si="47"/>
        <v>4.8</v>
      </c>
      <c r="AD279" s="874">
        <f t="shared" si="47"/>
        <v>0</v>
      </c>
      <c r="AE279" s="1122">
        <f t="shared" si="47"/>
        <v>48</v>
      </c>
      <c r="AF279" s="865">
        <f t="shared" si="47"/>
        <v>15</v>
      </c>
      <c r="AG279" s="865">
        <f t="shared" si="47"/>
        <v>4.4000000000000004</v>
      </c>
      <c r="AH279" s="995">
        <f t="shared" si="47"/>
        <v>0.72</v>
      </c>
      <c r="AI279" s="864">
        <f t="shared" si="47"/>
        <v>9.6999999999999993</v>
      </c>
      <c r="AJ279" s="872">
        <f t="shared" si="47"/>
        <v>2.2000000000000002</v>
      </c>
      <c r="AK279" s="915">
        <f t="shared" si="47"/>
        <v>0</v>
      </c>
    </row>
    <row r="280" spans="1:37" s="426" customFormat="1" ht="13.5" customHeight="1" x14ac:dyDescent="0.15">
      <c r="A280" s="1782"/>
      <c r="B280" s="1783" t="s">
        <v>390</v>
      </c>
      <c r="C280" s="1783"/>
      <c r="D280" s="862"/>
      <c r="E280" s="863"/>
      <c r="F280" s="866"/>
      <c r="G280" s="1483"/>
      <c r="H280" s="864">
        <f>IF(COUNT(H248:H277)=0,0,AVERAGE(H248:H277))</f>
        <v>10.133333333333333</v>
      </c>
      <c r="I280" s="865">
        <f>IF(COUNT(I248:I277)=0,0,AVERAGE(I248:I277))</f>
        <v>15.016666666666667</v>
      </c>
      <c r="J280" s="866"/>
      <c r="K280" s="1003">
        <f>IF(COUNT(K248:K277)=0,0,AVERAGE(K248:K277))</f>
        <v>5.4366666666666674</v>
      </c>
      <c r="L280" s="1115">
        <f>IF(COUNT(L248:L277)=0,0,AVERAGE(L248:L277))</f>
        <v>8.9266666666666676</v>
      </c>
      <c r="M280" s="1122">
        <f>IF(COUNT(M248:M277)=0,0,AVERAGE(M248:M277))</f>
        <v>7.1773333333333333</v>
      </c>
      <c r="N280" s="1028"/>
      <c r="O280" s="1122">
        <f t="shared" ref="O280:U280" si="48">IF(COUNT(O248:O277)=0,0,AVERAGE(O248:O277))</f>
        <v>29.34666666666666</v>
      </c>
      <c r="P280" s="1134">
        <f t="shared" si="48"/>
        <v>58.766666666666666</v>
      </c>
      <c r="Q280" s="864">
        <f t="shared" si="48"/>
        <v>25.603333333333328</v>
      </c>
      <c r="R280" s="864">
        <f t="shared" si="48"/>
        <v>9.6233333333333331</v>
      </c>
      <c r="S280" s="1134">
        <f t="shared" si="48"/>
        <v>109.73333333333333</v>
      </c>
      <c r="T280" s="1134">
        <f t="shared" si="48"/>
        <v>70.766666666666666</v>
      </c>
      <c r="U280" s="1134">
        <f t="shared" si="48"/>
        <v>38.966666666666669</v>
      </c>
      <c r="V280" s="1174"/>
      <c r="W280" s="1191"/>
      <c r="X280" s="1140">
        <f t="shared" ref="X280:AJ280" si="49">IF(COUNT(X248:X277)=0,0,AVERAGE(X248:X277))</f>
        <v>213.33333333333334</v>
      </c>
      <c r="Y280" s="869">
        <f t="shared" si="49"/>
        <v>223.8</v>
      </c>
      <c r="Z280" s="1115">
        <f t="shared" si="49"/>
        <v>8.1999999999999993</v>
      </c>
      <c r="AA280" s="1003">
        <f t="shared" si="49"/>
        <v>1.55</v>
      </c>
      <c r="AB280" s="1003">
        <f t="shared" si="49"/>
        <v>-1.22</v>
      </c>
      <c r="AC280" s="1164">
        <f t="shared" si="49"/>
        <v>4.8</v>
      </c>
      <c r="AD280" s="874">
        <f t="shared" si="49"/>
        <v>0</v>
      </c>
      <c r="AE280" s="1122">
        <f t="shared" si="49"/>
        <v>48</v>
      </c>
      <c r="AF280" s="865">
        <f t="shared" si="49"/>
        <v>15</v>
      </c>
      <c r="AG280" s="865">
        <f t="shared" si="49"/>
        <v>4.4000000000000004</v>
      </c>
      <c r="AH280" s="995">
        <f t="shared" si="49"/>
        <v>0.72</v>
      </c>
      <c r="AI280" s="864">
        <f t="shared" si="49"/>
        <v>9.6999999999999993</v>
      </c>
      <c r="AJ280" s="872">
        <f t="shared" si="49"/>
        <v>2.2000000000000002</v>
      </c>
      <c r="AK280" s="916"/>
    </row>
    <row r="281" spans="1:37" s="426" customFormat="1" ht="13.5" customHeight="1" x14ac:dyDescent="0.15">
      <c r="A281" s="1782"/>
      <c r="B281" s="1784" t="s">
        <v>391</v>
      </c>
      <c r="C281" s="1784"/>
      <c r="D281" s="876"/>
      <c r="E281" s="876"/>
      <c r="F281" s="877"/>
      <c r="G281" s="1478">
        <f>SUM(G248:G277)</f>
        <v>87.999999999999986</v>
      </c>
      <c r="H281" s="878"/>
      <c r="I281" s="866"/>
      <c r="J281" s="878"/>
      <c r="K281" s="1114"/>
      <c r="L281" s="1116"/>
      <c r="M281" s="1123"/>
      <c r="N281" s="1028"/>
      <c r="O281" s="1123"/>
      <c r="P281" s="1135"/>
      <c r="Q281" s="878"/>
      <c r="R281" s="878"/>
      <c r="S281" s="1135"/>
      <c r="T281" s="1135"/>
      <c r="U281" s="1135"/>
      <c r="V281" s="1174"/>
      <c r="W281" s="1191"/>
      <c r="X281" s="1141"/>
      <c r="Y281" s="878"/>
      <c r="Z281" s="1114"/>
      <c r="AA281" s="878"/>
      <c r="AB281" s="1114"/>
      <c r="AC281" s="1165"/>
      <c r="AD281" s="880"/>
      <c r="AE281" s="1123"/>
      <c r="AF281" s="866"/>
      <c r="AG281" s="866"/>
      <c r="AH281" s="997"/>
      <c r="AI281" s="878"/>
      <c r="AJ281" s="904"/>
      <c r="AK281" s="916"/>
    </row>
    <row r="282" spans="1:37" ht="13.5" customHeight="1" x14ac:dyDescent="0.15">
      <c r="A282" s="1782" t="s">
        <v>348</v>
      </c>
      <c r="B282" s="192">
        <v>44531</v>
      </c>
      <c r="C282" s="1602" t="str">
        <f>IF(B282="","",IF(WEEKDAY(B282)=1,"(日)",IF(WEEKDAY(B282)=2,"(月)",IF(WEEKDAY(B282)=3,"(火)",IF(WEEKDAY(B282)=4,"(水)",IF(WEEKDAY(B282)=5,"(木)",IF(WEEKDAY(B282)=6,"(金)","(土)")))))))</f>
        <v>(水)</v>
      </c>
      <c r="D282" s="605" t="s">
        <v>580</v>
      </c>
      <c r="E282" s="605" t="s">
        <v>581</v>
      </c>
      <c r="F282" s="946">
        <v>2</v>
      </c>
      <c r="G282" s="1485">
        <v>58.1</v>
      </c>
      <c r="H282" s="947">
        <v>17</v>
      </c>
      <c r="I282" s="1031">
        <v>14</v>
      </c>
      <c r="J282" s="948">
        <v>0.2986111111111111</v>
      </c>
      <c r="K282" s="946">
        <v>8.4</v>
      </c>
      <c r="L282" s="949">
        <v>5.3</v>
      </c>
      <c r="M282" s="947">
        <v>7.15</v>
      </c>
      <c r="N282" s="1006">
        <v>0.25</v>
      </c>
      <c r="O282" s="947">
        <v>35</v>
      </c>
      <c r="P282" s="950">
        <v>67</v>
      </c>
      <c r="Q282" s="1010">
        <v>31.2</v>
      </c>
      <c r="R282" s="947">
        <v>9.8000000000000007</v>
      </c>
      <c r="S282" s="950">
        <v>121</v>
      </c>
      <c r="T282" s="950">
        <v>81</v>
      </c>
      <c r="U282" s="950">
        <v>40</v>
      </c>
      <c r="V282" s="1166">
        <v>0</v>
      </c>
      <c r="W282" s="1183" t="s">
        <v>35</v>
      </c>
      <c r="X282" s="1012">
        <v>230</v>
      </c>
      <c r="Y282" s="949" t="s">
        <v>35</v>
      </c>
      <c r="Z282" s="946" t="s">
        <v>35</v>
      </c>
      <c r="AA282" s="946" t="s">
        <v>35</v>
      </c>
      <c r="AB282" s="946" t="s">
        <v>35</v>
      </c>
      <c r="AC282" s="947" t="s">
        <v>35</v>
      </c>
      <c r="AD282" s="951" t="s">
        <v>35</v>
      </c>
      <c r="AE282" s="947" t="s">
        <v>35</v>
      </c>
      <c r="AF282" s="1031" t="s">
        <v>35</v>
      </c>
      <c r="AG282" s="1031" t="s">
        <v>35</v>
      </c>
      <c r="AH282" s="952" t="s">
        <v>35</v>
      </c>
      <c r="AI282" s="1010" t="s">
        <v>35</v>
      </c>
      <c r="AJ282" s="1153" t="s">
        <v>35</v>
      </c>
      <c r="AK282" s="1008" t="s">
        <v>35</v>
      </c>
    </row>
    <row r="283" spans="1:37" ht="13.5" customHeight="1" x14ac:dyDescent="0.15">
      <c r="A283" s="1782"/>
      <c r="B283" s="192">
        <v>44532</v>
      </c>
      <c r="C283" s="1602" t="str">
        <f t="shared" ref="C283:C312" si="50">IF(B283="","",IF(WEEKDAY(B283)=1,"(日)",IF(WEEKDAY(B283)=2,"(月)",IF(WEEKDAY(B283)=3,"(火)",IF(WEEKDAY(B283)=4,"(水)",IF(WEEKDAY(B283)=5,"(木)",IF(WEEKDAY(B283)=6,"(金)","(土)")))))))</f>
        <v>(木)</v>
      </c>
      <c r="D283" s="603" t="s">
        <v>582</v>
      </c>
      <c r="E283" s="603" t="s">
        <v>581</v>
      </c>
      <c r="F283" s="953">
        <v>2</v>
      </c>
      <c r="G283" s="1486">
        <v>0.6</v>
      </c>
      <c r="H283" s="954">
        <v>11</v>
      </c>
      <c r="I283" s="1032">
        <v>12</v>
      </c>
      <c r="J283" s="955">
        <v>0.29166666666666669</v>
      </c>
      <c r="K283" s="953">
        <v>5.2</v>
      </c>
      <c r="L283" s="956">
        <v>9.5</v>
      </c>
      <c r="M283" s="954">
        <v>7.04</v>
      </c>
      <c r="N283" s="1001">
        <v>0</v>
      </c>
      <c r="O283" s="954">
        <v>28.6</v>
      </c>
      <c r="P283" s="957">
        <v>57</v>
      </c>
      <c r="Q283" s="1004">
        <v>29.8</v>
      </c>
      <c r="R283" s="954">
        <v>9.3000000000000007</v>
      </c>
      <c r="S283" s="957">
        <v>114</v>
      </c>
      <c r="T283" s="957">
        <v>76</v>
      </c>
      <c r="U283" s="957">
        <v>38</v>
      </c>
      <c r="V283" s="1167">
        <v>0</v>
      </c>
      <c r="W283" s="1184" t="s">
        <v>35</v>
      </c>
      <c r="X283" s="1014">
        <v>230</v>
      </c>
      <c r="Y283" s="956" t="s">
        <v>35</v>
      </c>
      <c r="Z283" s="953" t="s">
        <v>35</v>
      </c>
      <c r="AA283" s="953" t="s">
        <v>35</v>
      </c>
      <c r="AB283" s="953" t="s">
        <v>35</v>
      </c>
      <c r="AC283" s="954" t="s">
        <v>35</v>
      </c>
      <c r="AD283" s="958" t="s">
        <v>35</v>
      </c>
      <c r="AE283" s="954" t="s">
        <v>35</v>
      </c>
      <c r="AF283" s="1032" t="s">
        <v>35</v>
      </c>
      <c r="AG283" s="1032" t="s">
        <v>35</v>
      </c>
      <c r="AH283" s="959" t="s">
        <v>35</v>
      </c>
      <c r="AI283" s="1004" t="s">
        <v>35</v>
      </c>
      <c r="AJ283" s="1154" t="s">
        <v>35</v>
      </c>
      <c r="AK283" s="1000" t="s">
        <v>35</v>
      </c>
    </row>
    <row r="284" spans="1:37" ht="13.5" customHeight="1" x14ac:dyDescent="0.15">
      <c r="A284" s="1782"/>
      <c r="B284" s="192">
        <v>44533</v>
      </c>
      <c r="C284" s="1602" t="str">
        <f t="shared" si="50"/>
        <v>(金)</v>
      </c>
      <c r="D284" s="603" t="s">
        <v>566</v>
      </c>
      <c r="E284" s="603" t="s">
        <v>581</v>
      </c>
      <c r="F284" s="953">
        <v>2</v>
      </c>
      <c r="G284" s="1486">
        <v>0</v>
      </c>
      <c r="H284" s="954">
        <v>4</v>
      </c>
      <c r="I284" s="1032">
        <v>12</v>
      </c>
      <c r="J284" s="955">
        <v>0.28472222222222221</v>
      </c>
      <c r="K284" s="953">
        <v>5.2</v>
      </c>
      <c r="L284" s="956">
        <v>10.199999999999999</v>
      </c>
      <c r="M284" s="954">
        <v>6.94</v>
      </c>
      <c r="N284" s="1001">
        <v>0</v>
      </c>
      <c r="O284" s="954">
        <v>26.2</v>
      </c>
      <c r="P284" s="957">
        <v>56</v>
      </c>
      <c r="Q284" s="1004">
        <v>25.6</v>
      </c>
      <c r="R284" s="954">
        <v>10</v>
      </c>
      <c r="S284" s="957">
        <v>112</v>
      </c>
      <c r="T284" s="957">
        <v>72</v>
      </c>
      <c r="U284" s="957">
        <v>40</v>
      </c>
      <c r="V284" s="1167">
        <v>0</v>
      </c>
      <c r="W284" s="1184" t="s">
        <v>35</v>
      </c>
      <c r="X284" s="1014">
        <v>210</v>
      </c>
      <c r="Y284" s="956" t="s">
        <v>35</v>
      </c>
      <c r="Z284" s="953" t="s">
        <v>35</v>
      </c>
      <c r="AA284" s="953" t="s">
        <v>35</v>
      </c>
      <c r="AB284" s="953" t="s">
        <v>35</v>
      </c>
      <c r="AC284" s="954" t="s">
        <v>35</v>
      </c>
      <c r="AD284" s="958" t="s">
        <v>35</v>
      </c>
      <c r="AE284" s="954" t="s">
        <v>35</v>
      </c>
      <c r="AF284" s="1032" t="s">
        <v>35</v>
      </c>
      <c r="AG284" s="1032" t="s">
        <v>35</v>
      </c>
      <c r="AH284" s="959" t="s">
        <v>35</v>
      </c>
      <c r="AI284" s="1004" t="s">
        <v>35</v>
      </c>
      <c r="AJ284" s="1154" t="s">
        <v>35</v>
      </c>
      <c r="AK284" s="1000" t="s">
        <v>35</v>
      </c>
    </row>
    <row r="285" spans="1:37" ht="13.5" customHeight="1" x14ac:dyDescent="0.15">
      <c r="A285" s="1782"/>
      <c r="B285" s="192">
        <v>44534</v>
      </c>
      <c r="C285" s="1602" t="str">
        <f t="shared" si="50"/>
        <v>(土)</v>
      </c>
      <c r="D285" s="603" t="s">
        <v>566</v>
      </c>
      <c r="E285" s="603" t="s">
        <v>593</v>
      </c>
      <c r="F285" s="953">
        <v>1</v>
      </c>
      <c r="G285" s="1486">
        <v>0</v>
      </c>
      <c r="H285" s="954">
        <v>2</v>
      </c>
      <c r="I285" s="1032">
        <v>12.5</v>
      </c>
      <c r="J285" s="955">
        <v>0.28472222222222221</v>
      </c>
      <c r="K285" s="953">
        <v>7.6</v>
      </c>
      <c r="L285" s="956">
        <v>12</v>
      </c>
      <c r="M285" s="954">
        <v>6.96</v>
      </c>
      <c r="N285" s="1001">
        <v>0.25</v>
      </c>
      <c r="O285" s="954">
        <v>26.5</v>
      </c>
      <c r="P285" s="957">
        <v>48</v>
      </c>
      <c r="Q285" s="1004">
        <v>21.3</v>
      </c>
      <c r="R285" s="954">
        <v>9.5</v>
      </c>
      <c r="S285" s="957">
        <v>100</v>
      </c>
      <c r="T285" s="957">
        <v>62</v>
      </c>
      <c r="U285" s="957">
        <v>38</v>
      </c>
      <c r="V285" s="1167">
        <v>0</v>
      </c>
      <c r="W285" s="1184" t="s">
        <v>35</v>
      </c>
      <c r="X285" s="1014">
        <v>220</v>
      </c>
      <c r="Y285" s="956" t="s">
        <v>35</v>
      </c>
      <c r="Z285" s="953" t="s">
        <v>35</v>
      </c>
      <c r="AA285" s="953" t="s">
        <v>35</v>
      </c>
      <c r="AB285" s="953" t="s">
        <v>35</v>
      </c>
      <c r="AC285" s="954" t="s">
        <v>35</v>
      </c>
      <c r="AD285" s="958" t="s">
        <v>35</v>
      </c>
      <c r="AE285" s="954" t="s">
        <v>35</v>
      </c>
      <c r="AF285" s="1032" t="s">
        <v>35</v>
      </c>
      <c r="AG285" s="1032" t="s">
        <v>35</v>
      </c>
      <c r="AH285" s="959" t="s">
        <v>35</v>
      </c>
      <c r="AI285" s="1004" t="s">
        <v>35</v>
      </c>
      <c r="AJ285" s="1154" t="s">
        <v>35</v>
      </c>
      <c r="AK285" s="1000" t="s">
        <v>35</v>
      </c>
    </row>
    <row r="286" spans="1:37" ht="13.5" customHeight="1" x14ac:dyDescent="0.15">
      <c r="A286" s="1782"/>
      <c r="B286" s="192">
        <v>44535</v>
      </c>
      <c r="C286" s="1602" t="str">
        <f t="shared" si="50"/>
        <v>(日)</v>
      </c>
      <c r="D286" s="603" t="s">
        <v>566</v>
      </c>
      <c r="E286" s="603" t="s">
        <v>575</v>
      </c>
      <c r="F286" s="953">
        <v>1</v>
      </c>
      <c r="G286" s="1486">
        <v>0</v>
      </c>
      <c r="H286" s="954">
        <v>0</v>
      </c>
      <c r="I286" s="1032">
        <v>11.5</v>
      </c>
      <c r="J286" s="955">
        <v>0.29166666666666669</v>
      </c>
      <c r="K286" s="953">
        <v>4.4000000000000004</v>
      </c>
      <c r="L286" s="956">
        <v>9.1</v>
      </c>
      <c r="M286" s="954">
        <v>7.04</v>
      </c>
      <c r="N286" s="1001">
        <v>0.15</v>
      </c>
      <c r="O286" s="954">
        <v>23.9</v>
      </c>
      <c r="P286" s="957">
        <v>48</v>
      </c>
      <c r="Q286" s="1004">
        <v>22.7</v>
      </c>
      <c r="R286" s="954">
        <v>10</v>
      </c>
      <c r="S286" s="957">
        <v>98</v>
      </c>
      <c r="T286" s="957">
        <v>62</v>
      </c>
      <c r="U286" s="957">
        <v>36</v>
      </c>
      <c r="V286" s="1167">
        <v>0</v>
      </c>
      <c r="W286" s="1184" t="s">
        <v>35</v>
      </c>
      <c r="X286" s="1014">
        <v>210</v>
      </c>
      <c r="Y286" s="956" t="s">
        <v>35</v>
      </c>
      <c r="Z286" s="953" t="s">
        <v>35</v>
      </c>
      <c r="AA286" s="953" t="s">
        <v>35</v>
      </c>
      <c r="AB286" s="953" t="s">
        <v>35</v>
      </c>
      <c r="AC286" s="954" t="s">
        <v>35</v>
      </c>
      <c r="AD286" s="958" t="s">
        <v>35</v>
      </c>
      <c r="AE286" s="954" t="s">
        <v>35</v>
      </c>
      <c r="AF286" s="1032" t="s">
        <v>35</v>
      </c>
      <c r="AG286" s="1032" t="s">
        <v>35</v>
      </c>
      <c r="AH286" s="959" t="s">
        <v>35</v>
      </c>
      <c r="AI286" s="1004" t="s">
        <v>35</v>
      </c>
      <c r="AJ286" s="1154" t="s">
        <v>35</v>
      </c>
      <c r="AK286" s="1000" t="s">
        <v>35</v>
      </c>
    </row>
    <row r="287" spans="1:37" ht="13.5" customHeight="1" x14ac:dyDescent="0.15">
      <c r="A287" s="1782"/>
      <c r="B287" s="192">
        <v>44536</v>
      </c>
      <c r="C287" s="1602" t="str">
        <f t="shared" si="50"/>
        <v>(月)</v>
      </c>
      <c r="D287" s="603" t="s">
        <v>522</v>
      </c>
      <c r="E287" s="603" t="s">
        <v>581</v>
      </c>
      <c r="F287" s="953">
        <v>2</v>
      </c>
      <c r="G287" s="1486">
        <v>0</v>
      </c>
      <c r="H287" s="954">
        <v>6</v>
      </c>
      <c r="I287" s="1032">
        <v>12.5</v>
      </c>
      <c r="J287" s="955">
        <v>0.28472222222222221</v>
      </c>
      <c r="K287" s="953">
        <v>5.5</v>
      </c>
      <c r="L287" s="956">
        <v>10.5</v>
      </c>
      <c r="M287" s="954">
        <v>7.06</v>
      </c>
      <c r="N287" s="1001">
        <v>0.1</v>
      </c>
      <c r="O287" s="954">
        <v>27.5</v>
      </c>
      <c r="P287" s="957">
        <v>52</v>
      </c>
      <c r="Q287" s="1004">
        <v>23.4</v>
      </c>
      <c r="R287" s="954">
        <v>9.8000000000000007</v>
      </c>
      <c r="S287" s="957">
        <v>102</v>
      </c>
      <c r="T287" s="957">
        <v>66</v>
      </c>
      <c r="U287" s="957">
        <v>36</v>
      </c>
      <c r="V287" s="1167">
        <v>0</v>
      </c>
      <c r="W287" s="1184" t="s">
        <v>35</v>
      </c>
      <c r="X287" s="1014">
        <v>200</v>
      </c>
      <c r="Y287" s="956" t="s">
        <v>35</v>
      </c>
      <c r="Z287" s="953" t="s">
        <v>35</v>
      </c>
      <c r="AA287" s="953" t="s">
        <v>35</v>
      </c>
      <c r="AB287" s="953" t="s">
        <v>35</v>
      </c>
      <c r="AC287" s="954" t="s">
        <v>35</v>
      </c>
      <c r="AD287" s="958" t="s">
        <v>35</v>
      </c>
      <c r="AE287" s="954" t="s">
        <v>35</v>
      </c>
      <c r="AF287" s="1032" t="s">
        <v>35</v>
      </c>
      <c r="AG287" s="1032" t="s">
        <v>35</v>
      </c>
      <c r="AH287" s="959" t="s">
        <v>35</v>
      </c>
      <c r="AI287" s="1004" t="s">
        <v>35</v>
      </c>
      <c r="AJ287" s="1154" t="s">
        <v>35</v>
      </c>
      <c r="AK287" s="1000" t="s">
        <v>35</v>
      </c>
    </row>
    <row r="288" spans="1:37" ht="13.5" customHeight="1" x14ac:dyDescent="0.15">
      <c r="A288" s="1782"/>
      <c r="B288" s="192">
        <v>44537</v>
      </c>
      <c r="C288" s="1602" t="str">
        <f t="shared" si="50"/>
        <v>(火)</v>
      </c>
      <c r="D288" s="603" t="s">
        <v>577</v>
      </c>
      <c r="E288" s="603" t="s">
        <v>574</v>
      </c>
      <c r="F288" s="953">
        <v>4</v>
      </c>
      <c r="G288" s="1486">
        <v>32.1</v>
      </c>
      <c r="H288" s="954">
        <v>9</v>
      </c>
      <c r="I288" s="1032">
        <v>11.5</v>
      </c>
      <c r="J288" s="955">
        <v>0.28472222222222221</v>
      </c>
      <c r="K288" s="953">
        <v>5.2</v>
      </c>
      <c r="L288" s="956">
        <v>10</v>
      </c>
      <c r="M288" s="954">
        <v>6.95</v>
      </c>
      <c r="N288" s="1001">
        <v>0.05</v>
      </c>
      <c r="O288" s="954">
        <v>26.5</v>
      </c>
      <c r="P288" s="957">
        <v>43</v>
      </c>
      <c r="Q288" s="1004">
        <v>22</v>
      </c>
      <c r="R288" s="954">
        <v>10</v>
      </c>
      <c r="S288" s="957">
        <v>97</v>
      </c>
      <c r="T288" s="957">
        <v>63</v>
      </c>
      <c r="U288" s="957">
        <v>34</v>
      </c>
      <c r="V288" s="1167">
        <v>0</v>
      </c>
      <c r="W288" s="1184" t="s">
        <v>35</v>
      </c>
      <c r="X288" s="1014">
        <v>230</v>
      </c>
      <c r="Y288" s="956" t="s">
        <v>35</v>
      </c>
      <c r="Z288" s="953" t="s">
        <v>35</v>
      </c>
      <c r="AA288" s="953" t="s">
        <v>35</v>
      </c>
      <c r="AB288" s="953" t="s">
        <v>35</v>
      </c>
      <c r="AC288" s="954" t="s">
        <v>35</v>
      </c>
      <c r="AD288" s="958" t="s">
        <v>35</v>
      </c>
      <c r="AE288" s="954" t="s">
        <v>35</v>
      </c>
      <c r="AF288" s="1032" t="s">
        <v>35</v>
      </c>
      <c r="AG288" s="1032" t="s">
        <v>35</v>
      </c>
      <c r="AH288" s="959" t="s">
        <v>35</v>
      </c>
      <c r="AI288" s="1004" t="s">
        <v>35</v>
      </c>
      <c r="AJ288" s="1154" t="s">
        <v>35</v>
      </c>
      <c r="AK288" s="1000" t="s">
        <v>35</v>
      </c>
    </row>
    <row r="289" spans="1:37" ht="13.5" customHeight="1" x14ac:dyDescent="0.15">
      <c r="A289" s="1782"/>
      <c r="B289" s="192">
        <v>44538</v>
      </c>
      <c r="C289" s="1602" t="str">
        <f>IF(B289="","",IF(WEEKDAY(B289)=1,"(日)",IF(WEEKDAY(B289)=2,"(月)",IF(WEEKDAY(B289)=3,"(火)",IF(WEEKDAY(B289)=4,"(水)",IF(WEEKDAY(B289)=5,"(木)",IF(WEEKDAY(B289)=6,"(金)","(土)")))))))</f>
        <v>(水)</v>
      </c>
      <c r="D289" s="603" t="s">
        <v>579</v>
      </c>
      <c r="E289" s="603" t="s">
        <v>637</v>
      </c>
      <c r="F289" s="953">
        <v>7</v>
      </c>
      <c r="G289" s="1486">
        <v>58.5</v>
      </c>
      <c r="H289" s="954">
        <v>11</v>
      </c>
      <c r="I289" s="1032">
        <v>11.5</v>
      </c>
      <c r="J289" s="955">
        <v>0.28472222222222221</v>
      </c>
      <c r="K289" s="953">
        <v>5.3</v>
      </c>
      <c r="L289" s="956">
        <v>8</v>
      </c>
      <c r="M289" s="954">
        <v>6.95</v>
      </c>
      <c r="N289" s="1001">
        <v>0.15</v>
      </c>
      <c r="O289" s="954">
        <v>27.8</v>
      </c>
      <c r="P289" s="957">
        <v>52</v>
      </c>
      <c r="Q289" s="1004">
        <v>26.3</v>
      </c>
      <c r="R289" s="954">
        <v>8.1999999999999993</v>
      </c>
      <c r="S289" s="957">
        <v>106</v>
      </c>
      <c r="T289" s="957">
        <v>66</v>
      </c>
      <c r="U289" s="957">
        <v>40</v>
      </c>
      <c r="V289" s="1167">
        <v>0</v>
      </c>
      <c r="W289" s="1184" t="s">
        <v>35</v>
      </c>
      <c r="X289" s="1014">
        <v>230</v>
      </c>
      <c r="Y289" s="956" t="s">
        <v>35</v>
      </c>
      <c r="Z289" s="953" t="s">
        <v>35</v>
      </c>
      <c r="AA289" s="953" t="s">
        <v>35</v>
      </c>
      <c r="AB289" s="953" t="s">
        <v>35</v>
      </c>
      <c r="AC289" s="954" t="s">
        <v>35</v>
      </c>
      <c r="AD289" s="958" t="s">
        <v>35</v>
      </c>
      <c r="AE289" s="954" t="s">
        <v>35</v>
      </c>
      <c r="AF289" s="1032" t="s">
        <v>35</v>
      </c>
      <c r="AG289" s="1032" t="s">
        <v>35</v>
      </c>
      <c r="AH289" s="959" t="s">
        <v>35</v>
      </c>
      <c r="AI289" s="1004" t="s">
        <v>35</v>
      </c>
      <c r="AJ289" s="1154" t="s">
        <v>35</v>
      </c>
      <c r="AK289" s="1000" t="s">
        <v>35</v>
      </c>
    </row>
    <row r="290" spans="1:37" ht="13.5" customHeight="1" x14ac:dyDescent="0.15">
      <c r="A290" s="1782"/>
      <c r="B290" s="192">
        <v>44539</v>
      </c>
      <c r="C290" s="1602" t="str">
        <f t="shared" si="50"/>
        <v>(木)</v>
      </c>
      <c r="D290" s="603" t="s">
        <v>580</v>
      </c>
      <c r="E290" s="603" t="s">
        <v>574</v>
      </c>
      <c r="F290" s="953">
        <v>2</v>
      </c>
      <c r="G290" s="1486">
        <v>1</v>
      </c>
      <c r="H290" s="954">
        <v>9</v>
      </c>
      <c r="I290" s="1032">
        <v>10.5</v>
      </c>
      <c r="J290" s="955">
        <v>0.28472222222222221</v>
      </c>
      <c r="K290" s="953">
        <v>8.1</v>
      </c>
      <c r="L290" s="956">
        <v>7.9</v>
      </c>
      <c r="M290" s="954">
        <v>6.98</v>
      </c>
      <c r="N290" s="1001">
        <v>0.25</v>
      </c>
      <c r="O290" s="954">
        <v>18.100000000000001</v>
      </c>
      <c r="P290" s="957">
        <v>44</v>
      </c>
      <c r="Q290" s="1004">
        <v>17</v>
      </c>
      <c r="R290" s="954">
        <v>9.1999999999999993</v>
      </c>
      <c r="S290" s="957">
        <v>75</v>
      </c>
      <c r="T290" s="957">
        <v>48</v>
      </c>
      <c r="U290" s="957">
        <v>27</v>
      </c>
      <c r="V290" s="1167">
        <v>0</v>
      </c>
      <c r="W290" s="1184" t="s">
        <v>35</v>
      </c>
      <c r="X290" s="1014">
        <v>200</v>
      </c>
      <c r="Y290" s="956" t="s">
        <v>35</v>
      </c>
      <c r="Z290" s="953" t="s">
        <v>35</v>
      </c>
      <c r="AA290" s="953" t="s">
        <v>35</v>
      </c>
      <c r="AB290" s="953" t="s">
        <v>35</v>
      </c>
      <c r="AC290" s="954" t="s">
        <v>35</v>
      </c>
      <c r="AD290" s="958">
        <v>0</v>
      </c>
      <c r="AE290" s="954">
        <v>31</v>
      </c>
      <c r="AF290" s="1032">
        <v>13</v>
      </c>
      <c r="AG290" s="1032">
        <v>3.1</v>
      </c>
      <c r="AH290" s="959">
        <v>0</v>
      </c>
      <c r="AI290" s="1004">
        <v>11</v>
      </c>
      <c r="AJ290" s="1154">
        <v>1.3</v>
      </c>
      <c r="AK290" s="1000">
        <v>0</v>
      </c>
    </row>
    <row r="291" spans="1:37" ht="13.5" customHeight="1" x14ac:dyDescent="0.15">
      <c r="A291" s="1782"/>
      <c r="B291" s="192">
        <v>44540</v>
      </c>
      <c r="C291" s="1602" t="str">
        <f t="shared" si="50"/>
        <v>(金)</v>
      </c>
      <c r="D291" s="603" t="s">
        <v>566</v>
      </c>
      <c r="E291" s="603" t="s">
        <v>581</v>
      </c>
      <c r="F291" s="953">
        <v>1</v>
      </c>
      <c r="G291" s="1486">
        <v>0</v>
      </c>
      <c r="H291" s="954">
        <v>6</v>
      </c>
      <c r="I291" s="1032">
        <v>11.5</v>
      </c>
      <c r="J291" s="955">
        <v>0.28472222222222221</v>
      </c>
      <c r="K291" s="953">
        <v>4.5999999999999996</v>
      </c>
      <c r="L291" s="956">
        <v>7.9</v>
      </c>
      <c r="M291" s="954">
        <v>6.85</v>
      </c>
      <c r="N291" s="1001">
        <v>0.15</v>
      </c>
      <c r="O291" s="954">
        <v>19.8</v>
      </c>
      <c r="P291" s="957">
        <v>42</v>
      </c>
      <c r="Q291" s="1004">
        <v>17.8</v>
      </c>
      <c r="R291" s="954">
        <v>8.5</v>
      </c>
      <c r="S291" s="957">
        <v>82</v>
      </c>
      <c r="T291" s="957">
        <v>49</v>
      </c>
      <c r="U291" s="957">
        <v>33</v>
      </c>
      <c r="V291" s="1167">
        <v>0</v>
      </c>
      <c r="W291" s="1184" t="s">
        <v>35</v>
      </c>
      <c r="X291" s="1014">
        <v>160</v>
      </c>
      <c r="Y291" s="956" t="s">
        <v>35</v>
      </c>
      <c r="Z291" s="953" t="s">
        <v>35</v>
      </c>
      <c r="AA291" s="953" t="s">
        <v>35</v>
      </c>
      <c r="AB291" s="953" t="s">
        <v>35</v>
      </c>
      <c r="AC291" s="954" t="s">
        <v>35</v>
      </c>
      <c r="AD291" s="958" t="s">
        <v>35</v>
      </c>
      <c r="AE291" s="954" t="s">
        <v>35</v>
      </c>
      <c r="AF291" s="1032" t="s">
        <v>35</v>
      </c>
      <c r="AG291" s="1032" t="s">
        <v>35</v>
      </c>
      <c r="AH291" s="959" t="s">
        <v>35</v>
      </c>
      <c r="AI291" s="1004" t="s">
        <v>35</v>
      </c>
      <c r="AJ291" s="1154" t="s">
        <v>35</v>
      </c>
      <c r="AK291" s="1000" t="s">
        <v>35</v>
      </c>
    </row>
    <row r="292" spans="1:37" ht="13.5" customHeight="1" x14ac:dyDescent="0.15">
      <c r="A292" s="1782"/>
      <c r="B292" s="192">
        <v>44541</v>
      </c>
      <c r="C292" s="1602" t="str">
        <f t="shared" si="50"/>
        <v>(土)</v>
      </c>
      <c r="D292" s="603" t="s">
        <v>566</v>
      </c>
      <c r="E292" s="603" t="s">
        <v>575</v>
      </c>
      <c r="F292" s="953">
        <v>0</v>
      </c>
      <c r="G292" s="1486">
        <v>0</v>
      </c>
      <c r="H292" s="954">
        <v>2</v>
      </c>
      <c r="I292" s="1032">
        <v>10</v>
      </c>
      <c r="J292" s="955">
        <v>0.3125</v>
      </c>
      <c r="K292" s="953">
        <v>6.3</v>
      </c>
      <c r="L292" s="956">
        <v>11.2</v>
      </c>
      <c r="M292" s="954">
        <v>7.04</v>
      </c>
      <c r="N292" s="1001">
        <v>0.1</v>
      </c>
      <c r="O292" s="954">
        <v>20.9</v>
      </c>
      <c r="P292" s="957">
        <v>51</v>
      </c>
      <c r="Q292" s="1004">
        <v>18.8</v>
      </c>
      <c r="R292" s="954">
        <v>8.5</v>
      </c>
      <c r="S292" s="957">
        <v>82</v>
      </c>
      <c r="T292" s="957">
        <v>52</v>
      </c>
      <c r="U292" s="957">
        <v>30</v>
      </c>
      <c r="V292" s="1167">
        <v>0</v>
      </c>
      <c r="W292" s="1184" t="s">
        <v>35</v>
      </c>
      <c r="X292" s="1014">
        <v>160</v>
      </c>
      <c r="Y292" s="956" t="s">
        <v>35</v>
      </c>
      <c r="Z292" s="953" t="s">
        <v>35</v>
      </c>
      <c r="AA292" s="953" t="s">
        <v>35</v>
      </c>
      <c r="AB292" s="953" t="s">
        <v>35</v>
      </c>
      <c r="AC292" s="954" t="s">
        <v>35</v>
      </c>
      <c r="AD292" s="958" t="s">
        <v>35</v>
      </c>
      <c r="AE292" s="954" t="s">
        <v>35</v>
      </c>
      <c r="AF292" s="1032" t="s">
        <v>35</v>
      </c>
      <c r="AG292" s="1032" t="s">
        <v>35</v>
      </c>
      <c r="AH292" s="959" t="s">
        <v>35</v>
      </c>
      <c r="AI292" s="1004" t="s">
        <v>35</v>
      </c>
      <c r="AJ292" s="1154" t="s">
        <v>35</v>
      </c>
      <c r="AK292" s="1000" t="s">
        <v>35</v>
      </c>
    </row>
    <row r="293" spans="1:37" ht="13.5" customHeight="1" x14ac:dyDescent="0.15">
      <c r="A293" s="1782"/>
      <c r="B293" s="192">
        <v>44542</v>
      </c>
      <c r="C293" s="1602" t="str">
        <f t="shared" si="50"/>
        <v>(日)</v>
      </c>
      <c r="D293" s="603" t="s">
        <v>566</v>
      </c>
      <c r="E293" s="603" t="s">
        <v>637</v>
      </c>
      <c r="F293" s="953">
        <v>0</v>
      </c>
      <c r="G293" s="1486">
        <v>0</v>
      </c>
      <c r="H293" s="954">
        <v>5</v>
      </c>
      <c r="I293" s="1032">
        <v>11</v>
      </c>
      <c r="J293" s="955">
        <v>0.28472222222222221</v>
      </c>
      <c r="K293" s="953">
        <v>5.2</v>
      </c>
      <c r="L293" s="956">
        <v>8.8000000000000007</v>
      </c>
      <c r="M293" s="954">
        <v>7.12</v>
      </c>
      <c r="N293" s="1001">
        <v>0.2</v>
      </c>
      <c r="O293" s="954">
        <v>21.3</v>
      </c>
      <c r="P293" s="957">
        <v>47</v>
      </c>
      <c r="Q293" s="1004">
        <v>21.3</v>
      </c>
      <c r="R293" s="954">
        <v>8.4</v>
      </c>
      <c r="S293" s="957">
        <v>81</v>
      </c>
      <c r="T293" s="957">
        <v>54</v>
      </c>
      <c r="U293" s="957">
        <v>27</v>
      </c>
      <c r="V293" s="1167">
        <v>0</v>
      </c>
      <c r="W293" s="1184" t="s">
        <v>35</v>
      </c>
      <c r="X293" s="1014">
        <v>180</v>
      </c>
      <c r="Y293" s="956" t="s">
        <v>35</v>
      </c>
      <c r="Z293" s="953" t="s">
        <v>35</v>
      </c>
      <c r="AA293" s="953" t="s">
        <v>35</v>
      </c>
      <c r="AB293" s="953" t="s">
        <v>35</v>
      </c>
      <c r="AC293" s="954" t="s">
        <v>35</v>
      </c>
      <c r="AD293" s="958" t="s">
        <v>35</v>
      </c>
      <c r="AE293" s="954" t="s">
        <v>35</v>
      </c>
      <c r="AF293" s="1032" t="s">
        <v>35</v>
      </c>
      <c r="AG293" s="1032" t="s">
        <v>35</v>
      </c>
      <c r="AH293" s="959" t="s">
        <v>35</v>
      </c>
      <c r="AI293" s="1004" t="s">
        <v>35</v>
      </c>
      <c r="AJ293" s="1154" t="s">
        <v>35</v>
      </c>
      <c r="AK293" s="1000" t="s">
        <v>35</v>
      </c>
    </row>
    <row r="294" spans="1:37" ht="13.5" customHeight="1" x14ac:dyDescent="0.15">
      <c r="A294" s="1782"/>
      <c r="B294" s="192">
        <v>44543</v>
      </c>
      <c r="C294" s="1602" t="str">
        <f t="shared" si="50"/>
        <v>(月)</v>
      </c>
      <c r="D294" s="603" t="s">
        <v>566</v>
      </c>
      <c r="E294" s="603" t="s">
        <v>581</v>
      </c>
      <c r="F294" s="953">
        <v>4</v>
      </c>
      <c r="G294" s="1486">
        <v>0</v>
      </c>
      <c r="H294" s="954">
        <v>9</v>
      </c>
      <c r="I294" s="1032">
        <v>12</v>
      </c>
      <c r="J294" s="955">
        <v>0.2986111111111111</v>
      </c>
      <c r="K294" s="953">
        <v>4.8</v>
      </c>
      <c r="L294" s="956">
        <v>7.3</v>
      </c>
      <c r="M294" s="954">
        <v>7.2</v>
      </c>
      <c r="N294" s="1001">
        <v>0.15</v>
      </c>
      <c r="O294" s="954">
        <v>21.5</v>
      </c>
      <c r="P294" s="957">
        <v>46</v>
      </c>
      <c r="Q294" s="1004">
        <v>19.899999999999999</v>
      </c>
      <c r="R294" s="954">
        <v>7.6</v>
      </c>
      <c r="S294" s="957">
        <v>82</v>
      </c>
      <c r="T294" s="957">
        <v>56</v>
      </c>
      <c r="U294" s="957">
        <v>26</v>
      </c>
      <c r="V294" s="1167">
        <v>0</v>
      </c>
      <c r="W294" s="1184" t="s">
        <v>35</v>
      </c>
      <c r="X294" s="1014">
        <v>170</v>
      </c>
      <c r="Y294" s="956" t="s">
        <v>35</v>
      </c>
      <c r="Z294" s="953" t="s">
        <v>35</v>
      </c>
      <c r="AA294" s="953" t="s">
        <v>35</v>
      </c>
      <c r="AB294" s="953" t="s">
        <v>35</v>
      </c>
      <c r="AC294" s="954" t="s">
        <v>35</v>
      </c>
      <c r="AD294" s="958" t="s">
        <v>35</v>
      </c>
      <c r="AE294" s="954" t="s">
        <v>35</v>
      </c>
      <c r="AF294" s="1032" t="s">
        <v>35</v>
      </c>
      <c r="AG294" s="1032" t="s">
        <v>35</v>
      </c>
      <c r="AH294" s="959" t="s">
        <v>35</v>
      </c>
      <c r="AI294" s="1004" t="s">
        <v>35</v>
      </c>
      <c r="AJ294" s="1154" t="s">
        <v>35</v>
      </c>
      <c r="AK294" s="1000" t="s">
        <v>35</v>
      </c>
    </row>
    <row r="295" spans="1:37" ht="13.5" customHeight="1" x14ac:dyDescent="0.15">
      <c r="A295" s="1782"/>
      <c r="B295" s="192">
        <v>44544</v>
      </c>
      <c r="C295" s="1602" t="str">
        <f t="shared" si="50"/>
        <v>(火)</v>
      </c>
      <c r="D295" s="603" t="s">
        <v>571</v>
      </c>
      <c r="E295" s="603" t="s">
        <v>584</v>
      </c>
      <c r="F295" s="953">
        <v>0</v>
      </c>
      <c r="G295" s="1486">
        <v>4.2</v>
      </c>
      <c r="H295" s="954">
        <v>8</v>
      </c>
      <c r="I295" s="1032">
        <v>11</v>
      </c>
      <c r="J295" s="955">
        <v>0.29166666666666669</v>
      </c>
      <c r="K295" s="953">
        <v>4.8</v>
      </c>
      <c r="L295" s="956">
        <v>7</v>
      </c>
      <c r="M295" s="954">
        <v>7.26</v>
      </c>
      <c r="N295" s="1001">
        <v>0.2</v>
      </c>
      <c r="O295" s="954">
        <v>24.7</v>
      </c>
      <c r="P295" s="957">
        <v>56</v>
      </c>
      <c r="Q295" s="1004">
        <v>23.4</v>
      </c>
      <c r="R295" s="954">
        <v>7.3</v>
      </c>
      <c r="S295" s="957">
        <v>96</v>
      </c>
      <c r="T295" s="957">
        <v>65</v>
      </c>
      <c r="U295" s="957">
        <v>31</v>
      </c>
      <c r="V295" s="1167">
        <v>0</v>
      </c>
      <c r="W295" s="1184" t="s">
        <v>35</v>
      </c>
      <c r="X295" s="1014">
        <v>150</v>
      </c>
      <c r="Y295" s="956" t="s">
        <v>35</v>
      </c>
      <c r="Z295" s="953" t="s">
        <v>35</v>
      </c>
      <c r="AA295" s="953" t="s">
        <v>35</v>
      </c>
      <c r="AB295" s="953" t="s">
        <v>35</v>
      </c>
      <c r="AC295" s="954" t="s">
        <v>35</v>
      </c>
      <c r="AD295" s="958" t="s">
        <v>35</v>
      </c>
      <c r="AE295" s="954" t="s">
        <v>35</v>
      </c>
      <c r="AF295" s="1032" t="s">
        <v>35</v>
      </c>
      <c r="AG295" s="1032" t="s">
        <v>35</v>
      </c>
      <c r="AH295" s="959" t="s">
        <v>35</v>
      </c>
      <c r="AI295" s="1004" t="s">
        <v>35</v>
      </c>
      <c r="AJ295" s="1154" t="s">
        <v>35</v>
      </c>
      <c r="AK295" s="1000" t="s">
        <v>35</v>
      </c>
    </row>
    <row r="296" spans="1:37" ht="13.5" customHeight="1" x14ac:dyDescent="0.15">
      <c r="A296" s="1782"/>
      <c r="B296" s="192">
        <v>44545</v>
      </c>
      <c r="C296" s="1602" t="str">
        <f t="shared" si="50"/>
        <v>(水)</v>
      </c>
      <c r="D296" s="603" t="s">
        <v>566</v>
      </c>
      <c r="E296" s="603" t="s">
        <v>574</v>
      </c>
      <c r="F296" s="953">
        <v>1</v>
      </c>
      <c r="G296" s="1486">
        <v>0</v>
      </c>
      <c r="H296" s="954">
        <v>0</v>
      </c>
      <c r="I296" s="1032">
        <v>9</v>
      </c>
      <c r="J296" s="955">
        <v>0.28472222222222221</v>
      </c>
      <c r="K296" s="953">
        <v>3.8</v>
      </c>
      <c r="L296" s="956">
        <v>4.3</v>
      </c>
      <c r="M296" s="954">
        <v>7.26</v>
      </c>
      <c r="N296" s="1001">
        <v>0.2</v>
      </c>
      <c r="O296" s="954">
        <v>24.7</v>
      </c>
      <c r="P296" s="957">
        <v>62</v>
      </c>
      <c r="Q296" s="1004">
        <v>22</v>
      </c>
      <c r="R296" s="954">
        <v>8.1999999999999993</v>
      </c>
      <c r="S296" s="957">
        <v>106</v>
      </c>
      <c r="T296" s="957">
        <v>70</v>
      </c>
      <c r="U296" s="957">
        <v>36</v>
      </c>
      <c r="V296" s="1167">
        <v>0</v>
      </c>
      <c r="W296" s="1184" t="s">
        <v>35</v>
      </c>
      <c r="X296" s="1014">
        <v>170</v>
      </c>
      <c r="Y296" s="956" t="s">
        <v>35</v>
      </c>
      <c r="Z296" s="953" t="s">
        <v>35</v>
      </c>
      <c r="AA296" s="953" t="s">
        <v>35</v>
      </c>
      <c r="AB296" s="953" t="s">
        <v>35</v>
      </c>
      <c r="AC296" s="954" t="s">
        <v>35</v>
      </c>
      <c r="AD296" s="958" t="s">
        <v>35</v>
      </c>
      <c r="AE296" s="954" t="s">
        <v>35</v>
      </c>
      <c r="AF296" s="1032" t="s">
        <v>35</v>
      </c>
      <c r="AG296" s="1032" t="s">
        <v>35</v>
      </c>
      <c r="AH296" s="959" t="s">
        <v>35</v>
      </c>
      <c r="AI296" s="1004" t="s">
        <v>35</v>
      </c>
      <c r="AJ296" s="1154" t="s">
        <v>35</v>
      </c>
      <c r="AK296" s="1000" t="s">
        <v>35</v>
      </c>
    </row>
    <row r="297" spans="1:37" ht="13.5" customHeight="1" x14ac:dyDescent="0.15">
      <c r="A297" s="1782"/>
      <c r="B297" s="192">
        <v>44546</v>
      </c>
      <c r="C297" s="1602" t="str">
        <f t="shared" si="50"/>
        <v>(木)</v>
      </c>
      <c r="D297" s="603" t="s">
        <v>566</v>
      </c>
      <c r="E297" s="603" t="s">
        <v>575</v>
      </c>
      <c r="F297" s="953">
        <v>1</v>
      </c>
      <c r="G297" s="1486">
        <v>0</v>
      </c>
      <c r="H297" s="954">
        <v>0</v>
      </c>
      <c r="I297" s="1032">
        <v>9</v>
      </c>
      <c r="J297" s="955">
        <v>0.2986111111111111</v>
      </c>
      <c r="K297" s="953">
        <v>5.2</v>
      </c>
      <c r="L297" s="956">
        <v>6.6</v>
      </c>
      <c r="M297" s="954">
        <v>7.41</v>
      </c>
      <c r="N297" s="1001">
        <v>0.2</v>
      </c>
      <c r="O297" s="954">
        <v>24.1</v>
      </c>
      <c r="P297" s="957">
        <v>60</v>
      </c>
      <c r="Q297" s="1004">
        <v>21.3</v>
      </c>
      <c r="R297" s="954">
        <v>8.8000000000000007</v>
      </c>
      <c r="S297" s="957">
        <v>99</v>
      </c>
      <c r="T297" s="957">
        <v>72</v>
      </c>
      <c r="U297" s="957">
        <v>27</v>
      </c>
      <c r="V297" s="1167">
        <v>0</v>
      </c>
      <c r="W297" s="1184" t="s">
        <v>35</v>
      </c>
      <c r="X297" s="1014">
        <v>180</v>
      </c>
      <c r="Y297" s="956" t="s">
        <v>35</v>
      </c>
      <c r="Z297" s="953" t="s">
        <v>35</v>
      </c>
      <c r="AA297" s="953" t="s">
        <v>35</v>
      </c>
      <c r="AB297" s="953" t="s">
        <v>35</v>
      </c>
      <c r="AC297" s="954" t="s">
        <v>35</v>
      </c>
      <c r="AD297" s="958" t="s">
        <v>35</v>
      </c>
      <c r="AE297" s="954" t="s">
        <v>35</v>
      </c>
      <c r="AF297" s="1032" t="s">
        <v>35</v>
      </c>
      <c r="AG297" s="1032" t="s">
        <v>35</v>
      </c>
      <c r="AH297" s="959" t="s">
        <v>35</v>
      </c>
      <c r="AI297" s="1004" t="s">
        <v>35</v>
      </c>
      <c r="AJ297" s="1154" t="s">
        <v>35</v>
      </c>
      <c r="AK297" s="1000" t="s">
        <v>35</v>
      </c>
    </row>
    <row r="298" spans="1:37" ht="13.5" customHeight="1" x14ac:dyDescent="0.15">
      <c r="A298" s="1782"/>
      <c r="B298" s="192">
        <v>44547</v>
      </c>
      <c r="C298" s="1602" t="str">
        <f t="shared" si="50"/>
        <v>(金)</v>
      </c>
      <c r="D298" s="603" t="s">
        <v>573</v>
      </c>
      <c r="E298" s="603" t="s">
        <v>581</v>
      </c>
      <c r="F298" s="953">
        <v>4</v>
      </c>
      <c r="G298" s="1486">
        <v>18.100000000000001</v>
      </c>
      <c r="H298" s="954">
        <v>7</v>
      </c>
      <c r="I298" s="1032">
        <v>12</v>
      </c>
      <c r="J298" s="955">
        <v>0.29166666666666669</v>
      </c>
      <c r="K298" s="953">
        <v>3.6</v>
      </c>
      <c r="L298" s="956">
        <v>5.8</v>
      </c>
      <c r="M298" s="954">
        <v>7.32</v>
      </c>
      <c r="N298" s="1001">
        <v>0</v>
      </c>
      <c r="O298" s="954">
        <v>26</v>
      </c>
      <c r="P298" s="957">
        <v>60</v>
      </c>
      <c r="Q298" s="1004">
        <v>21.3</v>
      </c>
      <c r="R298" s="954">
        <v>7.9</v>
      </c>
      <c r="S298" s="957">
        <v>106</v>
      </c>
      <c r="T298" s="957">
        <v>70</v>
      </c>
      <c r="U298" s="957">
        <v>36</v>
      </c>
      <c r="V298" s="1167">
        <v>0</v>
      </c>
      <c r="W298" s="1184" t="s">
        <v>35</v>
      </c>
      <c r="X298" s="1014">
        <v>220</v>
      </c>
      <c r="Y298" s="956" t="s">
        <v>35</v>
      </c>
      <c r="Z298" s="953" t="s">
        <v>35</v>
      </c>
      <c r="AA298" s="953" t="s">
        <v>35</v>
      </c>
      <c r="AB298" s="953" t="s">
        <v>35</v>
      </c>
      <c r="AC298" s="954" t="s">
        <v>35</v>
      </c>
      <c r="AD298" s="958" t="s">
        <v>35</v>
      </c>
      <c r="AE298" s="954" t="s">
        <v>35</v>
      </c>
      <c r="AF298" s="1032" t="s">
        <v>35</v>
      </c>
      <c r="AG298" s="1032" t="s">
        <v>35</v>
      </c>
      <c r="AH298" s="959" t="s">
        <v>35</v>
      </c>
      <c r="AI298" s="1004" t="s">
        <v>35</v>
      </c>
      <c r="AJ298" s="1154" t="s">
        <v>35</v>
      </c>
      <c r="AK298" s="1000" t="s">
        <v>35</v>
      </c>
    </row>
    <row r="299" spans="1:37" ht="13.5" customHeight="1" x14ac:dyDescent="0.15">
      <c r="A299" s="1782"/>
      <c r="B299" s="192">
        <v>44548</v>
      </c>
      <c r="C299" s="1602" t="str">
        <f t="shared" si="50"/>
        <v>(土)</v>
      </c>
      <c r="D299" s="603" t="s">
        <v>566</v>
      </c>
      <c r="E299" s="603" t="s">
        <v>581</v>
      </c>
      <c r="F299" s="953">
        <v>4</v>
      </c>
      <c r="G299" s="1486">
        <v>0</v>
      </c>
      <c r="H299" s="954">
        <v>4</v>
      </c>
      <c r="I299" s="1032">
        <v>9.5</v>
      </c>
      <c r="J299" s="955">
        <v>0.2986111111111111</v>
      </c>
      <c r="K299" s="953">
        <v>4.7</v>
      </c>
      <c r="L299" s="956">
        <v>7.6</v>
      </c>
      <c r="M299" s="954">
        <v>7.22</v>
      </c>
      <c r="N299" s="1001">
        <v>0.15</v>
      </c>
      <c r="O299" s="954">
        <v>27.7</v>
      </c>
      <c r="P299" s="957">
        <v>63</v>
      </c>
      <c r="Q299" s="1004">
        <v>24.9</v>
      </c>
      <c r="R299" s="954">
        <v>8.1999999999999993</v>
      </c>
      <c r="S299" s="957">
        <v>109</v>
      </c>
      <c r="T299" s="957">
        <v>72</v>
      </c>
      <c r="U299" s="957">
        <v>37</v>
      </c>
      <c r="V299" s="1167">
        <v>0</v>
      </c>
      <c r="W299" s="1184" t="s">
        <v>35</v>
      </c>
      <c r="X299" s="1014">
        <v>210</v>
      </c>
      <c r="Y299" s="956" t="s">
        <v>35</v>
      </c>
      <c r="Z299" s="953" t="s">
        <v>35</v>
      </c>
      <c r="AA299" s="953" t="s">
        <v>35</v>
      </c>
      <c r="AB299" s="953" t="s">
        <v>35</v>
      </c>
      <c r="AC299" s="954" t="s">
        <v>35</v>
      </c>
      <c r="AD299" s="958" t="s">
        <v>35</v>
      </c>
      <c r="AE299" s="954" t="s">
        <v>35</v>
      </c>
      <c r="AF299" s="1032" t="s">
        <v>35</v>
      </c>
      <c r="AG299" s="1032" t="s">
        <v>35</v>
      </c>
      <c r="AH299" s="959" t="s">
        <v>35</v>
      </c>
      <c r="AI299" s="1004" t="s">
        <v>35</v>
      </c>
      <c r="AJ299" s="1154" t="s">
        <v>35</v>
      </c>
      <c r="AK299" s="1000" t="s">
        <v>35</v>
      </c>
    </row>
    <row r="300" spans="1:37" ht="13.5" customHeight="1" x14ac:dyDescent="0.15">
      <c r="A300" s="1782"/>
      <c r="B300" s="192">
        <v>44549</v>
      </c>
      <c r="C300" s="1602" t="str">
        <f t="shared" si="50"/>
        <v>(日)</v>
      </c>
      <c r="D300" s="603" t="s">
        <v>566</v>
      </c>
      <c r="E300" s="603" t="s">
        <v>604</v>
      </c>
      <c r="F300" s="953">
        <v>0</v>
      </c>
      <c r="G300" s="1486">
        <v>0</v>
      </c>
      <c r="H300" s="954">
        <v>0</v>
      </c>
      <c r="I300" s="1032">
        <v>7.5</v>
      </c>
      <c r="J300" s="955">
        <v>0.2986111111111111</v>
      </c>
      <c r="K300" s="953">
        <v>8.8000000000000007</v>
      </c>
      <c r="L300" s="956">
        <v>7.2</v>
      </c>
      <c r="M300" s="954">
        <v>7.27</v>
      </c>
      <c r="N300" s="1001">
        <v>0.2</v>
      </c>
      <c r="O300" s="954">
        <v>28.6</v>
      </c>
      <c r="P300" s="957">
        <v>66</v>
      </c>
      <c r="Q300" s="1004">
        <v>21.7</v>
      </c>
      <c r="R300" s="954">
        <v>8.8000000000000007</v>
      </c>
      <c r="S300" s="957">
        <v>114</v>
      </c>
      <c r="T300" s="957">
        <v>74</v>
      </c>
      <c r="U300" s="957">
        <v>40</v>
      </c>
      <c r="V300" s="1167">
        <v>0</v>
      </c>
      <c r="W300" s="1184" t="s">
        <v>35</v>
      </c>
      <c r="X300" s="1014">
        <v>210</v>
      </c>
      <c r="Y300" s="956" t="s">
        <v>35</v>
      </c>
      <c r="Z300" s="953" t="s">
        <v>35</v>
      </c>
      <c r="AA300" s="953" t="s">
        <v>35</v>
      </c>
      <c r="AB300" s="953" t="s">
        <v>35</v>
      </c>
      <c r="AC300" s="954" t="s">
        <v>35</v>
      </c>
      <c r="AD300" s="958" t="s">
        <v>35</v>
      </c>
      <c r="AE300" s="954" t="s">
        <v>35</v>
      </c>
      <c r="AF300" s="1032" t="s">
        <v>35</v>
      </c>
      <c r="AG300" s="1032" t="s">
        <v>35</v>
      </c>
      <c r="AH300" s="959" t="s">
        <v>35</v>
      </c>
      <c r="AI300" s="1004" t="s">
        <v>35</v>
      </c>
      <c r="AJ300" s="1154" t="s">
        <v>35</v>
      </c>
      <c r="AK300" s="1000" t="s">
        <v>35</v>
      </c>
    </row>
    <row r="301" spans="1:37" ht="13.5" customHeight="1" x14ac:dyDescent="0.15">
      <c r="A301" s="1782"/>
      <c r="B301" s="192">
        <v>44550</v>
      </c>
      <c r="C301" s="1602" t="str">
        <f t="shared" si="50"/>
        <v>(月)</v>
      </c>
      <c r="D301" s="603" t="s">
        <v>566</v>
      </c>
      <c r="E301" s="603" t="s">
        <v>575</v>
      </c>
      <c r="F301" s="953">
        <v>0</v>
      </c>
      <c r="G301" s="1486">
        <v>0</v>
      </c>
      <c r="H301" s="954">
        <v>0</v>
      </c>
      <c r="I301" s="1032">
        <v>7.5</v>
      </c>
      <c r="J301" s="955">
        <v>0.29166666666666669</v>
      </c>
      <c r="K301" s="953">
        <v>8.1</v>
      </c>
      <c r="L301" s="956">
        <v>11.3</v>
      </c>
      <c r="M301" s="954">
        <v>7.19</v>
      </c>
      <c r="N301" s="1001">
        <v>0.25</v>
      </c>
      <c r="O301" s="954">
        <v>25.5</v>
      </c>
      <c r="P301" s="957">
        <v>64</v>
      </c>
      <c r="Q301" s="1004">
        <v>20.9</v>
      </c>
      <c r="R301" s="954">
        <v>8.5</v>
      </c>
      <c r="S301" s="957">
        <v>112</v>
      </c>
      <c r="T301" s="957">
        <v>72</v>
      </c>
      <c r="U301" s="957">
        <v>40</v>
      </c>
      <c r="V301" s="1167">
        <v>0</v>
      </c>
      <c r="W301" s="1184" t="s">
        <v>35</v>
      </c>
      <c r="X301" s="1014">
        <v>190</v>
      </c>
      <c r="Y301" s="956" t="s">
        <v>35</v>
      </c>
      <c r="Z301" s="953" t="s">
        <v>35</v>
      </c>
      <c r="AA301" s="953" t="s">
        <v>35</v>
      </c>
      <c r="AB301" s="953" t="s">
        <v>35</v>
      </c>
      <c r="AC301" s="954" t="s">
        <v>35</v>
      </c>
      <c r="AD301" s="958" t="s">
        <v>35</v>
      </c>
      <c r="AE301" s="954" t="s">
        <v>35</v>
      </c>
      <c r="AF301" s="1032" t="s">
        <v>35</v>
      </c>
      <c r="AG301" s="1032" t="s">
        <v>35</v>
      </c>
      <c r="AH301" s="959" t="s">
        <v>35</v>
      </c>
      <c r="AI301" s="1004" t="s">
        <v>35</v>
      </c>
      <c r="AJ301" s="1154" t="s">
        <v>35</v>
      </c>
      <c r="AK301" s="1000" t="s">
        <v>35</v>
      </c>
    </row>
    <row r="302" spans="1:37" ht="13.5" customHeight="1" x14ac:dyDescent="0.15">
      <c r="A302" s="1782"/>
      <c r="B302" s="192">
        <v>44551</v>
      </c>
      <c r="C302" s="1602" t="str">
        <f t="shared" si="50"/>
        <v>(火)</v>
      </c>
      <c r="D302" s="603" t="s">
        <v>566</v>
      </c>
      <c r="E302" s="603" t="s">
        <v>584</v>
      </c>
      <c r="F302" s="953">
        <v>0</v>
      </c>
      <c r="G302" s="1486">
        <v>0</v>
      </c>
      <c r="H302" s="954">
        <v>3</v>
      </c>
      <c r="I302" s="1032">
        <v>8.5</v>
      </c>
      <c r="J302" s="955">
        <v>0.2986111111111111</v>
      </c>
      <c r="K302" s="953">
        <v>6.5</v>
      </c>
      <c r="L302" s="956">
        <v>5.5</v>
      </c>
      <c r="M302" s="954">
        <v>7.32</v>
      </c>
      <c r="N302" s="1001">
        <v>0.1</v>
      </c>
      <c r="O302" s="954">
        <v>29</v>
      </c>
      <c r="P302" s="957">
        <v>66</v>
      </c>
      <c r="Q302" s="1004">
        <v>24.5</v>
      </c>
      <c r="R302" s="954">
        <v>8.1</v>
      </c>
      <c r="S302" s="957">
        <v>120</v>
      </c>
      <c r="T302" s="957">
        <v>88</v>
      </c>
      <c r="U302" s="957">
        <v>32</v>
      </c>
      <c r="V302" s="1167">
        <v>0</v>
      </c>
      <c r="W302" s="1184">
        <v>0</v>
      </c>
      <c r="X302" s="1014">
        <v>230</v>
      </c>
      <c r="Y302" s="956">
        <v>221.8</v>
      </c>
      <c r="Z302" s="953">
        <v>8.1999999999999993</v>
      </c>
      <c r="AA302" s="953">
        <v>1.26</v>
      </c>
      <c r="AB302" s="953">
        <v>-1.1100000000000001</v>
      </c>
      <c r="AC302" s="954">
        <v>3.4</v>
      </c>
      <c r="AD302" s="958" t="s">
        <v>35</v>
      </c>
      <c r="AE302" s="954" t="s">
        <v>35</v>
      </c>
      <c r="AF302" s="1032" t="s">
        <v>35</v>
      </c>
      <c r="AG302" s="1032" t="s">
        <v>35</v>
      </c>
      <c r="AH302" s="959" t="s">
        <v>35</v>
      </c>
      <c r="AI302" s="1004" t="s">
        <v>35</v>
      </c>
      <c r="AJ302" s="1154" t="s">
        <v>35</v>
      </c>
      <c r="AK302" s="1000" t="s">
        <v>35</v>
      </c>
    </row>
    <row r="303" spans="1:37" ht="13.5" customHeight="1" x14ac:dyDescent="0.15">
      <c r="A303" s="1782"/>
      <c r="B303" s="192">
        <v>44552</v>
      </c>
      <c r="C303" s="1602" t="str">
        <f t="shared" si="50"/>
        <v>(水)</v>
      </c>
      <c r="D303" s="603" t="s">
        <v>566</v>
      </c>
      <c r="E303" s="603" t="s">
        <v>581</v>
      </c>
      <c r="F303" s="953">
        <v>0</v>
      </c>
      <c r="G303" s="1486">
        <v>0</v>
      </c>
      <c r="H303" s="954">
        <v>2</v>
      </c>
      <c r="I303" s="1032">
        <v>8</v>
      </c>
      <c r="J303" s="955">
        <v>0.29166666666666669</v>
      </c>
      <c r="K303" s="953">
        <v>3.6</v>
      </c>
      <c r="L303" s="956">
        <v>7.7</v>
      </c>
      <c r="M303" s="954">
        <v>7.33</v>
      </c>
      <c r="N303" s="1001">
        <v>0.1</v>
      </c>
      <c r="O303" s="954">
        <v>29.8</v>
      </c>
      <c r="P303" s="957">
        <v>66</v>
      </c>
      <c r="Q303" s="1004">
        <v>22.7</v>
      </c>
      <c r="R303" s="954">
        <v>8.6999999999999993</v>
      </c>
      <c r="S303" s="957">
        <v>121</v>
      </c>
      <c r="T303" s="957">
        <v>76</v>
      </c>
      <c r="U303" s="957">
        <v>45</v>
      </c>
      <c r="V303" s="1167">
        <v>0</v>
      </c>
      <c r="W303" s="1184" t="s">
        <v>35</v>
      </c>
      <c r="X303" s="1014">
        <v>180</v>
      </c>
      <c r="Y303" s="956" t="s">
        <v>35</v>
      </c>
      <c r="Z303" s="953" t="s">
        <v>35</v>
      </c>
      <c r="AA303" s="953" t="s">
        <v>35</v>
      </c>
      <c r="AB303" s="953" t="s">
        <v>35</v>
      </c>
      <c r="AC303" s="954" t="s">
        <v>35</v>
      </c>
      <c r="AD303" s="958" t="s">
        <v>35</v>
      </c>
      <c r="AE303" s="954" t="s">
        <v>35</v>
      </c>
      <c r="AF303" s="1032" t="s">
        <v>35</v>
      </c>
      <c r="AG303" s="1032" t="s">
        <v>35</v>
      </c>
      <c r="AH303" s="959" t="s">
        <v>35</v>
      </c>
      <c r="AI303" s="1004" t="s">
        <v>35</v>
      </c>
      <c r="AJ303" s="1154" t="s">
        <v>35</v>
      </c>
      <c r="AK303" s="1000" t="s">
        <v>35</v>
      </c>
    </row>
    <row r="304" spans="1:37" ht="13.5" customHeight="1" x14ac:dyDescent="0.15">
      <c r="A304" s="1782"/>
      <c r="B304" s="192">
        <v>44553</v>
      </c>
      <c r="C304" s="1602" t="str">
        <f t="shared" si="50"/>
        <v>(木)</v>
      </c>
      <c r="D304" s="603" t="s">
        <v>566</v>
      </c>
      <c r="E304" s="603" t="s">
        <v>574</v>
      </c>
      <c r="F304" s="953">
        <v>1</v>
      </c>
      <c r="G304" s="1486">
        <v>0</v>
      </c>
      <c r="H304" s="954">
        <v>3</v>
      </c>
      <c r="I304" s="1032">
        <v>8.5</v>
      </c>
      <c r="J304" s="955">
        <v>0.28819444444444448</v>
      </c>
      <c r="K304" s="953">
        <v>6.9</v>
      </c>
      <c r="L304" s="956">
        <v>9</v>
      </c>
      <c r="M304" s="954">
        <v>7.31</v>
      </c>
      <c r="N304" s="1001">
        <v>0.1</v>
      </c>
      <c r="O304" s="954">
        <v>30.9</v>
      </c>
      <c r="P304" s="957">
        <v>66</v>
      </c>
      <c r="Q304" s="1004">
        <v>28</v>
      </c>
      <c r="R304" s="954">
        <v>9</v>
      </c>
      <c r="S304" s="957">
        <v>125</v>
      </c>
      <c r="T304" s="957">
        <v>83</v>
      </c>
      <c r="U304" s="957">
        <v>42</v>
      </c>
      <c r="V304" s="1167">
        <v>0</v>
      </c>
      <c r="W304" s="1184" t="s">
        <v>35</v>
      </c>
      <c r="X304" s="1014">
        <v>210</v>
      </c>
      <c r="Y304" s="956" t="s">
        <v>35</v>
      </c>
      <c r="Z304" s="956" t="s">
        <v>35</v>
      </c>
      <c r="AA304" s="953" t="s">
        <v>35</v>
      </c>
      <c r="AB304" s="953" t="s">
        <v>35</v>
      </c>
      <c r="AC304" s="954" t="s">
        <v>35</v>
      </c>
      <c r="AD304" s="958" t="s">
        <v>35</v>
      </c>
      <c r="AE304" s="954" t="s">
        <v>35</v>
      </c>
      <c r="AF304" s="1032" t="s">
        <v>35</v>
      </c>
      <c r="AG304" s="1032" t="s">
        <v>35</v>
      </c>
      <c r="AH304" s="959" t="s">
        <v>35</v>
      </c>
      <c r="AI304" s="1004" t="s">
        <v>35</v>
      </c>
      <c r="AJ304" s="1154" t="s">
        <v>35</v>
      </c>
      <c r="AK304" s="1000" t="s">
        <v>35</v>
      </c>
    </row>
    <row r="305" spans="1:37" ht="13.5" customHeight="1" x14ac:dyDescent="0.15">
      <c r="A305" s="1782"/>
      <c r="B305" s="192">
        <v>44554</v>
      </c>
      <c r="C305" s="1602" t="str">
        <f t="shared" si="50"/>
        <v>(金)</v>
      </c>
      <c r="D305" s="603" t="s">
        <v>566</v>
      </c>
      <c r="E305" s="603" t="s">
        <v>572</v>
      </c>
      <c r="F305" s="953">
        <v>0</v>
      </c>
      <c r="G305" s="1486">
        <v>0</v>
      </c>
      <c r="H305" s="954">
        <v>0</v>
      </c>
      <c r="I305" s="1032">
        <v>8.5</v>
      </c>
      <c r="J305" s="955">
        <v>0.29166666666666669</v>
      </c>
      <c r="K305" s="953">
        <v>3.5</v>
      </c>
      <c r="L305" s="956">
        <v>6.4</v>
      </c>
      <c r="M305" s="954">
        <v>7.14</v>
      </c>
      <c r="N305" s="1001">
        <v>0</v>
      </c>
      <c r="O305" s="954">
        <v>30.8</v>
      </c>
      <c r="P305" s="957">
        <v>70</v>
      </c>
      <c r="Q305" s="1004">
        <v>27.7</v>
      </c>
      <c r="R305" s="954">
        <v>6.9</v>
      </c>
      <c r="S305" s="957">
        <v>126</v>
      </c>
      <c r="T305" s="957">
        <v>80</v>
      </c>
      <c r="U305" s="957">
        <v>46</v>
      </c>
      <c r="V305" s="1167">
        <v>0</v>
      </c>
      <c r="W305" s="1184" t="s">
        <v>35</v>
      </c>
      <c r="X305" s="1014">
        <v>230</v>
      </c>
      <c r="Y305" s="956" t="s">
        <v>35</v>
      </c>
      <c r="Z305" s="956" t="s">
        <v>35</v>
      </c>
      <c r="AA305" s="953" t="s">
        <v>35</v>
      </c>
      <c r="AB305" s="953" t="s">
        <v>35</v>
      </c>
      <c r="AC305" s="954" t="s">
        <v>35</v>
      </c>
      <c r="AD305" s="958" t="s">
        <v>35</v>
      </c>
      <c r="AE305" s="954" t="s">
        <v>35</v>
      </c>
      <c r="AF305" s="1032" t="s">
        <v>35</v>
      </c>
      <c r="AG305" s="1032" t="s">
        <v>35</v>
      </c>
      <c r="AH305" s="959" t="s">
        <v>35</v>
      </c>
      <c r="AI305" s="1004" t="s">
        <v>35</v>
      </c>
      <c r="AJ305" s="1154" t="s">
        <v>35</v>
      </c>
      <c r="AK305" s="1000" t="s">
        <v>35</v>
      </c>
    </row>
    <row r="306" spans="1:37" ht="13.5" customHeight="1" x14ac:dyDescent="0.15">
      <c r="A306" s="1782"/>
      <c r="B306" s="192">
        <v>44555</v>
      </c>
      <c r="C306" s="1602" t="str">
        <f t="shared" si="50"/>
        <v>(土)</v>
      </c>
      <c r="D306" s="603" t="s">
        <v>580</v>
      </c>
      <c r="E306" s="603" t="s">
        <v>591</v>
      </c>
      <c r="F306" s="953">
        <v>1</v>
      </c>
      <c r="G306" s="1486">
        <v>5.5</v>
      </c>
      <c r="H306" s="954">
        <v>6</v>
      </c>
      <c r="I306" s="1032">
        <v>10</v>
      </c>
      <c r="J306" s="955">
        <v>0.28472222222222221</v>
      </c>
      <c r="K306" s="953">
        <v>4.2</v>
      </c>
      <c r="L306" s="956">
        <v>6.4</v>
      </c>
      <c r="M306" s="954">
        <v>7.26</v>
      </c>
      <c r="N306" s="1001">
        <v>0</v>
      </c>
      <c r="O306" s="954">
        <v>31.3</v>
      </c>
      <c r="P306" s="957">
        <v>62</v>
      </c>
      <c r="Q306" s="1004">
        <v>26.3</v>
      </c>
      <c r="R306" s="954">
        <v>7.3</v>
      </c>
      <c r="S306" s="957">
        <v>120</v>
      </c>
      <c r="T306" s="957">
        <v>72</v>
      </c>
      <c r="U306" s="957">
        <v>48</v>
      </c>
      <c r="V306" s="1167">
        <v>0</v>
      </c>
      <c r="W306" s="1184" t="s">
        <v>35</v>
      </c>
      <c r="X306" s="1014">
        <v>220</v>
      </c>
      <c r="Y306" s="956" t="s">
        <v>35</v>
      </c>
      <c r="Z306" s="956" t="s">
        <v>35</v>
      </c>
      <c r="AA306" s="953" t="s">
        <v>35</v>
      </c>
      <c r="AB306" s="953" t="s">
        <v>35</v>
      </c>
      <c r="AC306" s="954" t="s">
        <v>35</v>
      </c>
      <c r="AD306" s="958" t="s">
        <v>35</v>
      </c>
      <c r="AE306" s="954" t="s">
        <v>35</v>
      </c>
      <c r="AF306" s="1032" t="s">
        <v>35</v>
      </c>
      <c r="AG306" s="1032" t="s">
        <v>35</v>
      </c>
      <c r="AH306" s="959" t="s">
        <v>35</v>
      </c>
      <c r="AI306" s="1004" t="s">
        <v>35</v>
      </c>
      <c r="AJ306" s="1154" t="s">
        <v>35</v>
      </c>
      <c r="AK306" s="1000" t="s">
        <v>35</v>
      </c>
    </row>
    <row r="307" spans="1:37" ht="13.5" customHeight="1" x14ac:dyDescent="0.15">
      <c r="A307" s="1782"/>
      <c r="B307" s="192">
        <v>44556</v>
      </c>
      <c r="C307" s="1602" t="str">
        <f t="shared" si="50"/>
        <v>(日)</v>
      </c>
      <c r="D307" s="603" t="s">
        <v>566</v>
      </c>
      <c r="E307" s="603" t="s">
        <v>578</v>
      </c>
      <c r="F307" s="953">
        <v>0</v>
      </c>
      <c r="G307" s="1486">
        <v>0</v>
      </c>
      <c r="H307" s="954">
        <v>1</v>
      </c>
      <c r="I307" s="1032">
        <v>9.5</v>
      </c>
      <c r="J307" s="955">
        <v>0.29166666666666669</v>
      </c>
      <c r="K307" s="953">
        <v>4.7</v>
      </c>
      <c r="L307" s="956">
        <v>7.7</v>
      </c>
      <c r="M307" s="954">
        <v>7.32</v>
      </c>
      <c r="N307" s="1001">
        <v>0</v>
      </c>
      <c r="O307" s="954">
        <v>29.5</v>
      </c>
      <c r="P307" s="957">
        <v>68</v>
      </c>
      <c r="Q307" s="1004">
        <v>26.3</v>
      </c>
      <c r="R307" s="954">
        <v>8.8000000000000007</v>
      </c>
      <c r="S307" s="957">
        <v>126</v>
      </c>
      <c r="T307" s="957">
        <v>80</v>
      </c>
      <c r="U307" s="957">
        <v>46</v>
      </c>
      <c r="V307" s="1167">
        <v>0</v>
      </c>
      <c r="W307" s="1184" t="s">
        <v>35</v>
      </c>
      <c r="X307" s="1014">
        <v>230</v>
      </c>
      <c r="Y307" s="956" t="s">
        <v>35</v>
      </c>
      <c r="Z307" s="956" t="s">
        <v>35</v>
      </c>
      <c r="AA307" s="953" t="s">
        <v>35</v>
      </c>
      <c r="AB307" s="953" t="s">
        <v>35</v>
      </c>
      <c r="AC307" s="954" t="s">
        <v>35</v>
      </c>
      <c r="AD307" s="958" t="s">
        <v>35</v>
      </c>
      <c r="AE307" s="954" t="s">
        <v>35</v>
      </c>
      <c r="AF307" s="1032" t="s">
        <v>35</v>
      </c>
      <c r="AG307" s="1032" t="s">
        <v>35</v>
      </c>
      <c r="AH307" s="959" t="s">
        <v>35</v>
      </c>
      <c r="AI307" s="1004" t="s">
        <v>35</v>
      </c>
      <c r="AJ307" s="1154" t="s">
        <v>35</v>
      </c>
      <c r="AK307" s="1000" t="s">
        <v>35</v>
      </c>
    </row>
    <row r="308" spans="1:37" ht="13.5" customHeight="1" x14ac:dyDescent="0.15">
      <c r="A308" s="1782"/>
      <c r="B308" s="192">
        <v>44557</v>
      </c>
      <c r="C308" s="1602" t="str">
        <f t="shared" si="50"/>
        <v>(月)</v>
      </c>
      <c r="D308" s="603" t="s">
        <v>566</v>
      </c>
      <c r="E308" s="603" t="s">
        <v>592</v>
      </c>
      <c r="F308" s="953">
        <v>0</v>
      </c>
      <c r="G308" s="1486">
        <v>0</v>
      </c>
      <c r="H308" s="954">
        <v>-5</v>
      </c>
      <c r="I308" s="1032">
        <v>7.5</v>
      </c>
      <c r="J308" s="955">
        <v>0.28472222222222221</v>
      </c>
      <c r="K308" s="953">
        <v>6.4</v>
      </c>
      <c r="L308" s="956">
        <v>8.6</v>
      </c>
      <c r="M308" s="954">
        <v>7.42</v>
      </c>
      <c r="N308" s="1001">
        <v>0.05</v>
      </c>
      <c r="O308" s="954">
        <v>32.1</v>
      </c>
      <c r="P308" s="957">
        <v>62</v>
      </c>
      <c r="Q308" s="1004">
        <v>26.3</v>
      </c>
      <c r="R308" s="954">
        <v>8.8000000000000007</v>
      </c>
      <c r="S308" s="957">
        <v>126</v>
      </c>
      <c r="T308" s="957">
        <v>80</v>
      </c>
      <c r="U308" s="957">
        <v>46</v>
      </c>
      <c r="V308" s="1167">
        <v>0</v>
      </c>
      <c r="W308" s="1184" t="s">
        <v>35</v>
      </c>
      <c r="X308" s="1014">
        <v>240</v>
      </c>
      <c r="Y308" s="956" t="s">
        <v>35</v>
      </c>
      <c r="Z308" s="956" t="s">
        <v>35</v>
      </c>
      <c r="AA308" s="953" t="s">
        <v>35</v>
      </c>
      <c r="AB308" s="953" t="s">
        <v>35</v>
      </c>
      <c r="AC308" s="954" t="s">
        <v>35</v>
      </c>
      <c r="AD308" s="958" t="s">
        <v>35</v>
      </c>
      <c r="AE308" s="954" t="s">
        <v>35</v>
      </c>
      <c r="AF308" s="1032" t="s">
        <v>35</v>
      </c>
      <c r="AG308" s="1032" t="s">
        <v>35</v>
      </c>
      <c r="AH308" s="959" t="s">
        <v>35</v>
      </c>
      <c r="AI308" s="1004" t="s">
        <v>35</v>
      </c>
      <c r="AJ308" s="1154" t="s">
        <v>35</v>
      </c>
      <c r="AK308" s="1000" t="s">
        <v>35</v>
      </c>
    </row>
    <row r="309" spans="1:37" ht="13.5" customHeight="1" x14ac:dyDescent="0.15">
      <c r="A309" s="1782"/>
      <c r="B309" s="192">
        <v>44558</v>
      </c>
      <c r="C309" s="1602" t="str">
        <f t="shared" si="50"/>
        <v>(火)</v>
      </c>
      <c r="D309" s="603" t="s">
        <v>566</v>
      </c>
      <c r="E309" s="603" t="s">
        <v>593</v>
      </c>
      <c r="F309" s="953">
        <v>1</v>
      </c>
      <c r="G309" s="1486">
        <v>0</v>
      </c>
      <c r="H309" s="954">
        <v>-5</v>
      </c>
      <c r="I309" s="1032">
        <v>7</v>
      </c>
      <c r="J309" s="955">
        <v>0.27777777777777779</v>
      </c>
      <c r="K309" s="953">
        <v>4.4000000000000004</v>
      </c>
      <c r="L309" s="956">
        <v>7.3</v>
      </c>
      <c r="M309" s="954">
        <v>7.1</v>
      </c>
      <c r="N309" s="1001">
        <v>0.05</v>
      </c>
      <c r="O309" s="954">
        <v>31</v>
      </c>
      <c r="P309" s="957">
        <v>60</v>
      </c>
      <c r="Q309" s="1004">
        <v>27.7</v>
      </c>
      <c r="R309" s="954">
        <v>8.1999999999999993</v>
      </c>
      <c r="S309" s="957">
        <v>120</v>
      </c>
      <c r="T309" s="957">
        <v>78</v>
      </c>
      <c r="U309" s="957">
        <v>42</v>
      </c>
      <c r="V309" s="1167">
        <v>0</v>
      </c>
      <c r="W309" s="1184" t="s">
        <v>35</v>
      </c>
      <c r="X309" s="1014">
        <v>220</v>
      </c>
      <c r="Y309" s="956" t="s">
        <v>35</v>
      </c>
      <c r="Z309" s="956" t="s">
        <v>35</v>
      </c>
      <c r="AA309" s="953" t="s">
        <v>35</v>
      </c>
      <c r="AB309" s="953" t="s">
        <v>35</v>
      </c>
      <c r="AC309" s="954" t="s">
        <v>35</v>
      </c>
      <c r="AD309" s="958" t="s">
        <v>35</v>
      </c>
      <c r="AE309" s="954" t="s">
        <v>35</v>
      </c>
      <c r="AF309" s="1032" t="s">
        <v>35</v>
      </c>
      <c r="AG309" s="1032" t="s">
        <v>35</v>
      </c>
      <c r="AH309" s="959" t="s">
        <v>35</v>
      </c>
      <c r="AI309" s="1004" t="s">
        <v>35</v>
      </c>
      <c r="AJ309" s="1154" t="s">
        <v>35</v>
      </c>
      <c r="AK309" s="1000" t="s">
        <v>35</v>
      </c>
    </row>
    <row r="310" spans="1:37" ht="13.5" customHeight="1" x14ac:dyDescent="0.15">
      <c r="A310" s="1782"/>
      <c r="B310" s="192">
        <v>44559</v>
      </c>
      <c r="C310" s="1602" t="str">
        <f t="shared" si="50"/>
        <v>(水)</v>
      </c>
      <c r="D310" s="603" t="s">
        <v>566</v>
      </c>
      <c r="E310" s="603" t="s">
        <v>578</v>
      </c>
      <c r="F310" s="953">
        <v>1</v>
      </c>
      <c r="G310" s="1486">
        <v>0</v>
      </c>
      <c r="H310" s="954">
        <v>-1</v>
      </c>
      <c r="I310" s="1032">
        <v>6.5</v>
      </c>
      <c r="J310" s="955">
        <v>0.28472222222222221</v>
      </c>
      <c r="K310" s="953">
        <v>6</v>
      </c>
      <c r="L310" s="956">
        <v>7.8</v>
      </c>
      <c r="M310" s="954">
        <v>7.23</v>
      </c>
      <c r="N310" s="1001">
        <v>0.05</v>
      </c>
      <c r="O310" s="954">
        <v>32.5</v>
      </c>
      <c r="P310" s="957">
        <v>63</v>
      </c>
      <c r="Q310" s="1004">
        <v>26.6</v>
      </c>
      <c r="R310" s="954">
        <v>9</v>
      </c>
      <c r="S310" s="957">
        <v>124</v>
      </c>
      <c r="T310" s="957">
        <v>79</v>
      </c>
      <c r="U310" s="957">
        <v>45</v>
      </c>
      <c r="V310" s="1167">
        <v>0</v>
      </c>
      <c r="W310" s="1184" t="s">
        <v>35</v>
      </c>
      <c r="X310" s="1014">
        <v>210</v>
      </c>
      <c r="Y310" s="956" t="s">
        <v>35</v>
      </c>
      <c r="Z310" s="956" t="s">
        <v>35</v>
      </c>
      <c r="AA310" s="953" t="s">
        <v>35</v>
      </c>
      <c r="AB310" s="953" t="s">
        <v>35</v>
      </c>
      <c r="AC310" s="954" t="s">
        <v>35</v>
      </c>
      <c r="AD310" s="958" t="s">
        <v>35</v>
      </c>
      <c r="AE310" s="954" t="s">
        <v>35</v>
      </c>
      <c r="AF310" s="1032" t="s">
        <v>35</v>
      </c>
      <c r="AG310" s="1032" t="s">
        <v>35</v>
      </c>
      <c r="AH310" s="959" t="s">
        <v>35</v>
      </c>
      <c r="AI310" s="1004" t="s">
        <v>35</v>
      </c>
      <c r="AJ310" s="1154" t="s">
        <v>35</v>
      </c>
      <c r="AK310" s="1000" t="s">
        <v>35</v>
      </c>
    </row>
    <row r="311" spans="1:37" ht="13.5" customHeight="1" x14ac:dyDescent="0.15">
      <c r="A311" s="1782"/>
      <c r="B311" s="192">
        <v>44560</v>
      </c>
      <c r="C311" s="1602" t="str">
        <f t="shared" si="50"/>
        <v>(木)</v>
      </c>
      <c r="D311" s="603" t="s">
        <v>566</v>
      </c>
      <c r="E311" s="603" t="s">
        <v>584</v>
      </c>
      <c r="F311" s="953">
        <v>1</v>
      </c>
      <c r="G311" s="1486">
        <v>0</v>
      </c>
      <c r="H311" s="954">
        <v>1</v>
      </c>
      <c r="I311" s="1032">
        <v>7.5</v>
      </c>
      <c r="J311" s="955">
        <v>0.2986111111111111</v>
      </c>
      <c r="K311" s="953">
        <v>6.3</v>
      </c>
      <c r="L311" s="956">
        <v>10.1</v>
      </c>
      <c r="M311" s="954">
        <v>7.34</v>
      </c>
      <c r="N311" s="1001">
        <v>0.05</v>
      </c>
      <c r="O311" s="954">
        <v>29.5</v>
      </c>
      <c r="P311" s="957">
        <v>64</v>
      </c>
      <c r="Q311" s="1004">
        <v>28.8</v>
      </c>
      <c r="R311" s="954">
        <v>9.1999999999999993</v>
      </c>
      <c r="S311" s="957">
        <v>126</v>
      </c>
      <c r="T311" s="957">
        <v>82</v>
      </c>
      <c r="U311" s="957">
        <v>44</v>
      </c>
      <c r="V311" s="1167">
        <v>0</v>
      </c>
      <c r="W311" s="1184" t="s">
        <v>35</v>
      </c>
      <c r="X311" s="1014">
        <v>230</v>
      </c>
      <c r="Y311" s="956" t="s">
        <v>35</v>
      </c>
      <c r="Z311" s="956" t="s">
        <v>35</v>
      </c>
      <c r="AA311" s="953" t="s">
        <v>35</v>
      </c>
      <c r="AB311" s="953" t="s">
        <v>35</v>
      </c>
      <c r="AC311" s="954" t="s">
        <v>35</v>
      </c>
      <c r="AD311" s="958" t="s">
        <v>35</v>
      </c>
      <c r="AE311" s="954" t="s">
        <v>35</v>
      </c>
      <c r="AF311" s="1032" t="s">
        <v>35</v>
      </c>
      <c r="AG311" s="1032" t="s">
        <v>35</v>
      </c>
      <c r="AH311" s="959" t="s">
        <v>35</v>
      </c>
      <c r="AI311" s="1004" t="s">
        <v>35</v>
      </c>
      <c r="AJ311" s="1154" t="s">
        <v>35</v>
      </c>
      <c r="AK311" s="1000" t="s">
        <v>35</v>
      </c>
    </row>
    <row r="312" spans="1:37" ht="13.5" customHeight="1" x14ac:dyDescent="0.15">
      <c r="A312" s="1782"/>
      <c r="B312" s="192">
        <v>44561</v>
      </c>
      <c r="C312" s="1602" t="str">
        <f t="shared" si="50"/>
        <v>(金)</v>
      </c>
      <c r="D312" s="604" t="s">
        <v>596</v>
      </c>
      <c r="E312" s="604" t="s">
        <v>574</v>
      </c>
      <c r="F312" s="960">
        <v>1</v>
      </c>
      <c r="G312" s="1487">
        <v>0</v>
      </c>
      <c r="H312" s="961">
        <v>0</v>
      </c>
      <c r="I312" s="1158">
        <v>7</v>
      </c>
      <c r="J312" s="962">
        <v>0.29166666666666669</v>
      </c>
      <c r="K312" s="960">
        <v>6.4</v>
      </c>
      <c r="L312" s="963">
        <v>7.6</v>
      </c>
      <c r="M312" s="961">
        <v>7.41</v>
      </c>
      <c r="N312" s="1007">
        <v>0.05</v>
      </c>
      <c r="O312" s="961">
        <v>32.299999999999997</v>
      </c>
      <c r="P312" s="964">
        <v>63</v>
      </c>
      <c r="Q312" s="1160">
        <v>29.1</v>
      </c>
      <c r="R312" s="961">
        <v>9.8000000000000007</v>
      </c>
      <c r="S312" s="964">
        <v>124</v>
      </c>
      <c r="T312" s="964">
        <v>80</v>
      </c>
      <c r="U312" s="964">
        <v>44</v>
      </c>
      <c r="V312" s="1168">
        <v>0</v>
      </c>
      <c r="W312" s="1185" t="s">
        <v>35</v>
      </c>
      <c r="X312" s="1139">
        <v>220</v>
      </c>
      <c r="Y312" s="963" t="s">
        <v>35</v>
      </c>
      <c r="Z312" s="963" t="s">
        <v>35</v>
      </c>
      <c r="AA312" s="960" t="s">
        <v>35</v>
      </c>
      <c r="AB312" s="960" t="s">
        <v>35</v>
      </c>
      <c r="AC312" s="961" t="s">
        <v>35</v>
      </c>
      <c r="AD312" s="965" t="s">
        <v>35</v>
      </c>
      <c r="AE312" s="961" t="s">
        <v>35</v>
      </c>
      <c r="AF312" s="1158" t="s">
        <v>35</v>
      </c>
      <c r="AG312" s="1158" t="s">
        <v>35</v>
      </c>
      <c r="AH312" s="966" t="s">
        <v>35</v>
      </c>
      <c r="AI312" s="1160" t="s">
        <v>35</v>
      </c>
      <c r="AJ312" s="1155" t="s">
        <v>35</v>
      </c>
      <c r="AK312" s="1009" t="s">
        <v>35</v>
      </c>
    </row>
    <row r="313" spans="1:37" ht="13.5" customHeight="1" x14ac:dyDescent="0.15">
      <c r="A313" s="1805"/>
      <c r="B313" s="1783" t="s">
        <v>388</v>
      </c>
      <c r="C313" s="1783"/>
      <c r="D313" s="862"/>
      <c r="E313" s="863"/>
      <c r="F313" s="864">
        <f>MAX(F282:F312)</f>
        <v>7</v>
      </c>
      <c r="G313" s="1478">
        <f>MAX(G282:G312)</f>
        <v>58.5</v>
      </c>
      <c r="H313" s="864">
        <f>MAX(H282:H312)</f>
        <v>17</v>
      </c>
      <c r="I313" s="865">
        <f>MAX(I282:I312)</f>
        <v>14</v>
      </c>
      <c r="J313" s="866"/>
      <c r="K313" s="1003">
        <f>MAX(K282:K312)</f>
        <v>8.8000000000000007</v>
      </c>
      <c r="L313" s="1115">
        <f>MAX(L282:L312)</f>
        <v>12</v>
      </c>
      <c r="M313" s="1122">
        <f>MAX(M282:M312)</f>
        <v>7.42</v>
      </c>
      <c r="N313" s="1005">
        <f>MAX(N282:N312)</f>
        <v>0.25</v>
      </c>
      <c r="O313" s="1122">
        <f t="shared" ref="O313:AK313" si="51">MAX(O282:O312)</f>
        <v>35</v>
      </c>
      <c r="P313" s="1134">
        <f t="shared" si="51"/>
        <v>70</v>
      </c>
      <c r="Q313" s="864">
        <f t="shared" si="51"/>
        <v>31.2</v>
      </c>
      <c r="R313" s="864">
        <f t="shared" si="51"/>
        <v>10</v>
      </c>
      <c r="S313" s="1134">
        <f t="shared" si="51"/>
        <v>126</v>
      </c>
      <c r="T313" s="1134">
        <f t="shared" si="51"/>
        <v>88</v>
      </c>
      <c r="U313" s="1134">
        <f t="shared" si="51"/>
        <v>48</v>
      </c>
      <c r="V313" s="1173">
        <f t="shared" si="51"/>
        <v>0</v>
      </c>
      <c r="W313" s="1190">
        <f t="shared" si="51"/>
        <v>0</v>
      </c>
      <c r="X313" s="1140">
        <f t="shared" si="51"/>
        <v>240</v>
      </c>
      <c r="Y313" s="869">
        <f t="shared" si="51"/>
        <v>221.8</v>
      </c>
      <c r="Z313" s="1115">
        <f t="shared" si="51"/>
        <v>8.1999999999999993</v>
      </c>
      <c r="AA313" s="1003">
        <f t="shared" si="51"/>
        <v>1.26</v>
      </c>
      <c r="AB313" s="1003">
        <f t="shared" si="51"/>
        <v>-1.1100000000000001</v>
      </c>
      <c r="AC313" s="1164">
        <f t="shared" si="51"/>
        <v>3.4</v>
      </c>
      <c r="AD313" s="871">
        <f t="shared" si="51"/>
        <v>0</v>
      </c>
      <c r="AE313" s="1122">
        <f t="shared" si="51"/>
        <v>31</v>
      </c>
      <c r="AF313" s="865">
        <f t="shared" si="51"/>
        <v>13</v>
      </c>
      <c r="AG313" s="865">
        <f t="shared" si="51"/>
        <v>3.1</v>
      </c>
      <c r="AH313" s="995">
        <f t="shared" si="51"/>
        <v>0</v>
      </c>
      <c r="AI313" s="864">
        <f t="shared" si="51"/>
        <v>11</v>
      </c>
      <c r="AJ313" s="872">
        <f t="shared" si="51"/>
        <v>1.3</v>
      </c>
      <c r="AK313" s="915">
        <f t="shared" si="51"/>
        <v>0</v>
      </c>
    </row>
    <row r="314" spans="1:37" ht="13.5" customHeight="1" x14ac:dyDescent="0.15">
      <c r="A314" s="1805"/>
      <c r="B314" s="1807" t="s">
        <v>389</v>
      </c>
      <c r="C314" s="1783"/>
      <c r="D314" s="862"/>
      <c r="E314" s="863"/>
      <c r="F314" s="878"/>
      <c r="G314" s="1483"/>
      <c r="H314" s="864">
        <f>MIN(H282:H312)</f>
        <v>-5</v>
      </c>
      <c r="I314" s="865">
        <f>MIN(I282:I312)</f>
        <v>6.5</v>
      </c>
      <c r="J314" s="866"/>
      <c r="K314" s="1003">
        <f>MIN(K282:K312)</f>
        <v>3.5</v>
      </c>
      <c r="L314" s="1115">
        <f>MIN(L282:L312)</f>
        <v>4.3</v>
      </c>
      <c r="M314" s="1122">
        <f>MIN(M282:M312)</f>
        <v>6.85</v>
      </c>
      <c r="N314" s="1005">
        <f>MIN(N282:N312)</f>
        <v>0</v>
      </c>
      <c r="O314" s="1122">
        <f t="shared" ref="O314:U314" si="52">MIN(O282:O312)</f>
        <v>18.100000000000001</v>
      </c>
      <c r="P314" s="1134">
        <f t="shared" si="52"/>
        <v>42</v>
      </c>
      <c r="Q314" s="864">
        <f t="shared" si="52"/>
        <v>17</v>
      </c>
      <c r="R314" s="864">
        <f t="shared" si="52"/>
        <v>6.9</v>
      </c>
      <c r="S314" s="1134">
        <f t="shared" si="52"/>
        <v>75</v>
      </c>
      <c r="T314" s="1134">
        <f t="shared" si="52"/>
        <v>48</v>
      </c>
      <c r="U314" s="1134">
        <f t="shared" si="52"/>
        <v>26</v>
      </c>
      <c r="V314" s="1173">
        <v>0</v>
      </c>
      <c r="W314" s="1190">
        <f t="shared" ref="W314:AK314" si="53">MIN(W282:W312)</f>
        <v>0</v>
      </c>
      <c r="X314" s="1140">
        <f t="shared" si="53"/>
        <v>150</v>
      </c>
      <c r="Y314" s="869">
        <f t="shared" si="53"/>
        <v>221.8</v>
      </c>
      <c r="Z314" s="1115">
        <f t="shared" si="53"/>
        <v>8.1999999999999993</v>
      </c>
      <c r="AA314" s="1003">
        <f t="shared" si="53"/>
        <v>1.26</v>
      </c>
      <c r="AB314" s="1003">
        <f t="shared" si="53"/>
        <v>-1.1100000000000001</v>
      </c>
      <c r="AC314" s="1164">
        <f t="shared" si="53"/>
        <v>3.4</v>
      </c>
      <c r="AD314" s="874">
        <f t="shared" si="53"/>
        <v>0</v>
      </c>
      <c r="AE314" s="1122">
        <f t="shared" si="53"/>
        <v>31</v>
      </c>
      <c r="AF314" s="865">
        <f t="shared" si="53"/>
        <v>13</v>
      </c>
      <c r="AG314" s="865">
        <f t="shared" si="53"/>
        <v>3.1</v>
      </c>
      <c r="AH314" s="995">
        <f t="shared" si="53"/>
        <v>0</v>
      </c>
      <c r="AI314" s="864">
        <f t="shared" si="53"/>
        <v>11</v>
      </c>
      <c r="AJ314" s="872">
        <f t="shared" si="53"/>
        <v>1.3</v>
      </c>
      <c r="AK314" s="915">
        <f t="shared" si="53"/>
        <v>0</v>
      </c>
    </row>
    <row r="315" spans="1:37" ht="13.5" customHeight="1" x14ac:dyDescent="0.15">
      <c r="A315" s="1805"/>
      <c r="B315" s="1783" t="s">
        <v>390</v>
      </c>
      <c r="C315" s="1783"/>
      <c r="D315" s="862"/>
      <c r="E315" s="863"/>
      <c r="F315" s="866"/>
      <c r="G315" s="1483"/>
      <c r="H315" s="864">
        <f>IF(COUNT(H282:H312)=0,0,AVERAGE(H282:H312))</f>
        <v>3.7096774193548385</v>
      </c>
      <c r="I315" s="865">
        <f>IF(COUNT(I282:I312)=0,0,AVERAGE(I282:I312))</f>
        <v>9.887096774193548</v>
      </c>
      <c r="J315" s="866"/>
      <c r="K315" s="1003">
        <f>IF(COUNT(K282:K312)=0,0,AVERAGE(K282:K312))</f>
        <v>5.6032258064516123</v>
      </c>
      <c r="L315" s="1115">
        <f>IF(COUNT(L282:L312)=0,0,AVERAGE(L282:L312))</f>
        <v>8.1161290322580637</v>
      </c>
      <c r="M315" s="1122">
        <f>IF(COUNT(M282:M312)=0,0,AVERAGE(M282:M312))</f>
        <v>7.1738709677419354</v>
      </c>
      <c r="N315" s="1028"/>
      <c r="O315" s="1122">
        <f t="shared" ref="O315:U315" si="54">IF(COUNT(O282:O312)=0,0,AVERAGE(O282:O312))</f>
        <v>27.212903225806446</v>
      </c>
      <c r="P315" s="1134">
        <f t="shared" si="54"/>
        <v>57.87096774193548</v>
      </c>
      <c r="Q315" s="864">
        <f t="shared" si="54"/>
        <v>24.083870967741934</v>
      </c>
      <c r="R315" s="864">
        <f t="shared" si="54"/>
        <v>8.7193548387096804</v>
      </c>
      <c r="S315" s="1134">
        <f t="shared" si="54"/>
        <v>108.12903225806451</v>
      </c>
      <c r="T315" s="1134">
        <f t="shared" si="54"/>
        <v>70.322580645161295</v>
      </c>
      <c r="U315" s="1134">
        <f t="shared" si="54"/>
        <v>37.806451612903224</v>
      </c>
      <c r="V315" s="1174"/>
      <c r="W315" s="1191"/>
      <c r="X315" s="1140">
        <f t="shared" ref="X315:AJ315" si="55">IF(COUNT(X282:X312)=0,0,AVERAGE(X282:X312))</f>
        <v>205.80645161290323</v>
      </c>
      <c r="Y315" s="869">
        <f t="shared" si="55"/>
        <v>221.8</v>
      </c>
      <c r="Z315" s="1115">
        <f t="shared" si="55"/>
        <v>8.1999999999999993</v>
      </c>
      <c r="AA315" s="1003">
        <f t="shared" si="55"/>
        <v>1.26</v>
      </c>
      <c r="AB315" s="1003">
        <f t="shared" si="55"/>
        <v>-1.1100000000000001</v>
      </c>
      <c r="AC315" s="1164">
        <f t="shared" si="55"/>
        <v>3.4</v>
      </c>
      <c r="AD315" s="874">
        <f t="shared" si="55"/>
        <v>0</v>
      </c>
      <c r="AE315" s="1122">
        <f t="shared" si="55"/>
        <v>31</v>
      </c>
      <c r="AF315" s="865">
        <f t="shared" si="55"/>
        <v>13</v>
      </c>
      <c r="AG315" s="865">
        <f t="shared" si="55"/>
        <v>3.1</v>
      </c>
      <c r="AH315" s="995">
        <f t="shared" si="55"/>
        <v>0</v>
      </c>
      <c r="AI315" s="864">
        <f t="shared" si="55"/>
        <v>11</v>
      </c>
      <c r="AJ315" s="872">
        <f t="shared" si="55"/>
        <v>1.3</v>
      </c>
      <c r="AK315" s="916"/>
    </row>
    <row r="316" spans="1:37" ht="13.5" customHeight="1" x14ac:dyDescent="0.15">
      <c r="A316" s="1805"/>
      <c r="B316" s="1784" t="s">
        <v>391</v>
      </c>
      <c r="C316" s="1784"/>
      <c r="D316" s="876"/>
      <c r="E316" s="876"/>
      <c r="F316" s="877"/>
      <c r="G316" s="1478">
        <f>SUM(G282:G312)</f>
        <v>178.1</v>
      </c>
      <c r="H316" s="878"/>
      <c r="I316" s="866"/>
      <c r="J316" s="878"/>
      <c r="K316" s="1114"/>
      <c r="L316" s="1116"/>
      <c r="M316" s="1123"/>
      <c r="N316" s="1028"/>
      <c r="O316" s="1123"/>
      <c r="P316" s="1135"/>
      <c r="Q316" s="878"/>
      <c r="R316" s="878"/>
      <c r="S316" s="1135"/>
      <c r="T316" s="1135"/>
      <c r="U316" s="1135"/>
      <c r="V316" s="1174"/>
      <c r="W316" s="1191"/>
      <c r="X316" s="1141"/>
      <c r="Y316" s="878"/>
      <c r="Z316" s="1114"/>
      <c r="AA316" s="878"/>
      <c r="AB316" s="1114"/>
      <c r="AC316" s="1165"/>
      <c r="AD316" s="880"/>
      <c r="AE316" s="1123"/>
      <c r="AF316" s="866"/>
      <c r="AG316" s="866"/>
      <c r="AH316" s="997"/>
      <c r="AI316" s="878"/>
      <c r="AJ316" s="904"/>
      <c r="AK316" s="916"/>
    </row>
    <row r="317" spans="1:37" ht="13.5" customHeight="1" x14ac:dyDescent="0.15">
      <c r="A317" s="1801" t="s">
        <v>509</v>
      </c>
      <c r="B317" s="192">
        <v>44562</v>
      </c>
      <c r="C317" s="1602" t="str">
        <f>IF(B317="","",IF(WEEKDAY(B317)=1,"(日)",IF(WEEKDAY(B317)=2,"(月)",IF(WEEKDAY(B317)=3,"(火)",IF(WEEKDAY(B317)=4,"(水)",IF(WEEKDAY(B317)=5,"(木)",IF(WEEKDAY(B317)=6,"(金)","(土)")))))))</f>
        <v>(土)</v>
      </c>
      <c r="D317" s="605" t="s">
        <v>566</v>
      </c>
      <c r="E317" s="605" t="s">
        <v>581</v>
      </c>
      <c r="F317" s="1010">
        <v>5</v>
      </c>
      <c r="G317" s="1485">
        <v>0</v>
      </c>
      <c r="H317" s="1010">
        <v>2</v>
      </c>
      <c r="I317" s="1031">
        <v>5</v>
      </c>
      <c r="J317" s="1011">
        <v>0.29166666666666669</v>
      </c>
      <c r="K317" s="946">
        <v>5.8</v>
      </c>
      <c r="L317" s="949">
        <v>7.8</v>
      </c>
      <c r="M317" s="947">
        <v>7.4</v>
      </c>
      <c r="N317" s="1006">
        <v>0.05</v>
      </c>
      <c r="O317" s="947">
        <v>33.5</v>
      </c>
      <c r="P317" s="950">
        <v>65</v>
      </c>
      <c r="Q317" s="1010">
        <v>30</v>
      </c>
      <c r="R317" s="1010">
        <v>8.1</v>
      </c>
      <c r="S317" s="950">
        <v>133</v>
      </c>
      <c r="T317" s="950">
        <v>85</v>
      </c>
      <c r="U317" s="950">
        <v>48</v>
      </c>
      <c r="V317" s="1166">
        <v>0</v>
      </c>
      <c r="W317" s="1183"/>
      <c r="X317" s="1012">
        <v>240</v>
      </c>
      <c r="Y317" s="605"/>
      <c r="Z317" s="949"/>
      <c r="AA317" s="605"/>
      <c r="AB317" s="946"/>
      <c r="AC317" s="947"/>
      <c r="AD317" s="951"/>
      <c r="AE317" s="947"/>
      <c r="AF317" s="1031"/>
      <c r="AG317" s="1031"/>
      <c r="AH317" s="952"/>
      <c r="AI317" s="1010"/>
      <c r="AJ317" s="1153"/>
      <c r="AK317" s="1008"/>
    </row>
    <row r="318" spans="1:37" ht="13.5" customHeight="1" x14ac:dyDescent="0.15">
      <c r="A318" s="1805"/>
      <c r="B318" s="192">
        <v>44563</v>
      </c>
      <c r="C318" s="1602" t="str">
        <f t="shared" ref="C318:C347" si="56">IF(B318="","",IF(WEEKDAY(B318)=1,"(日)",IF(WEEKDAY(B318)=2,"(月)",IF(WEEKDAY(B318)=3,"(火)",IF(WEEKDAY(B318)=4,"(水)",IF(WEEKDAY(B318)=5,"(木)",IF(WEEKDAY(B318)=6,"(金)","(土)")))))))</f>
        <v>(日)</v>
      </c>
      <c r="D318" s="603" t="s">
        <v>566</v>
      </c>
      <c r="E318" s="603" t="s">
        <v>581</v>
      </c>
      <c r="F318" s="1004">
        <v>1</v>
      </c>
      <c r="G318" s="1486">
        <v>0</v>
      </c>
      <c r="H318" s="1004">
        <v>-5</v>
      </c>
      <c r="I318" s="1032">
        <v>5</v>
      </c>
      <c r="J318" s="1013">
        <v>0.28472222222222221</v>
      </c>
      <c r="K318" s="953">
        <v>5.8</v>
      </c>
      <c r="L318" s="956">
        <v>5.2</v>
      </c>
      <c r="M318" s="954">
        <v>7.33</v>
      </c>
      <c r="N318" s="1001">
        <v>0.25</v>
      </c>
      <c r="O318" s="954">
        <v>31.8</v>
      </c>
      <c r="P318" s="957">
        <v>60</v>
      </c>
      <c r="Q318" s="1004">
        <v>28.4</v>
      </c>
      <c r="R318" s="1004">
        <v>6.6</v>
      </c>
      <c r="S318" s="957">
        <v>124</v>
      </c>
      <c r="T318" s="957">
        <v>80</v>
      </c>
      <c r="U318" s="957">
        <v>44</v>
      </c>
      <c r="V318" s="1167">
        <v>0</v>
      </c>
      <c r="W318" s="1184"/>
      <c r="X318" s="1014">
        <v>260</v>
      </c>
      <c r="Y318" s="603"/>
      <c r="Z318" s="956"/>
      <c r="AA318" s="603"/>
      <c r="AB318" s="953"/>
      <c r="AC318" s="954"/>
      <c r="AD318" s="958"/>
      <c r="AE318" s="954"/>
      <c r="AF318" s="1032"/>
      <c r="AG318" s="1032"/>
      <c r="AH318" s="959"/>
      <c r="AI318" s="1004"/>
      <c r="AJ318" s="1154"/>
      <c r="AK318" s="1000"/>
    </row>
    <row r="319" spans="1:37" ht="13.5" customHeight="1" x14ac:dyDescent="0.15">
      <c r="A319" s="1805"/>
      <c r="B319" s="192">
        <v>44564</v>
      </c>
      <c r="C319" s="1602" t="str">
        <f t="shared" si="56"/>
        <v>(月)</v>
      </c>
      <c r="D319" s="603" t="s">
        <v>566</v>
      </c>
      <c r="E319" s="603" t="s">
        <v>578</v>
      </c>
      <c r="F319" s="1004">
        <v>2</v>
      </c>
      <c r="G319" s="1486">
        <v>0</v>
      </c>
      <c r="H319" s="1004">
        <v>-3</v>
      </c>
      <c r="I319" s="1032">
        <v>6</v>
      </c>
      <c r="J319" s="1013">
        <v>0.28472222222222221</v>
      </c>
      <c r="K319" s="953">
        <v>5.6</v>
      </c>
      <c r="L319" s="956">
        <v>7.1</v>
      </c>
      <c r="M319" s="954">
        <v>7.21</v>
      </c>
      <c r="N319" s="1001">
        <v>0.2</v>
      </c>
      <c r="O319" s="954">
        <v>33.200000000000003</v>
      </c>
      <c r="P319" s="957">
        <v>60</v>
      </c>
      <c r="Q319" s="1004">
        <v>29.1</v>
      </c>
      <c r="R319" s="1004">
        <v>7.3</v>
      </c>
      <c r="S319" s="957">
        <v>124</v>
      </c>
      <c r="T319" s="957">
        <v>78</v>
      </c>
      <c r="U319" s="957">
        <v>46</v>
      </c>
      <c r="V319" s="1167">
        <v>0</v>
      </c>
      <c r="W319" s="1184"/>
      <c r="X319" s="1014">
        <v>260</v>
      </c>
      <c r="Y319" s="603"/>
      <c r="Z319" s="956"/>
      <c r="AA319" s="603"/>
      <c r="AB319" s="953"/>
      <c r="AC319" s="954"/>
      <c r="AD319" s="958"/>
      <c r="AE319" s="954"/>
      <c r="AF319" s="1032"/>
      <c r="AG319" s="1032"/>
      <c r="AH319" s="959"/>
      <c r="AI319" s="1004"/>
      <c r="AJ319" s="1154"/>
      <c r="AK319" s="1000"/>
    </row>
    <row r="320" spans="1:37" ht="13.5" customHeight="1" x14ac:dyDescent="0.15">
      <c r="A320" s="1805"/>
      <c r="B320" s="192">
        <v>44565</v>
      </c>
      <c r="C320" s="1602" t="str">
        <f t="shared" si="56"/>
        <v>(火)</v>
      </c>
      <c r="D320" s="603" t="s">
        <v>566</v>
      </c>
      <c r="E320" s="603" t="s">
        <v>567</v>
      </c>
      <c r="F320" s="1004">
        <v>1</v>
      </c>
      <c r="G320" s="1486">
        <v>0</v>
      </c>
      <c r="H320" s="1004">
        <v>-2</v>
      </c>
      <c r="I320" s="1032">
        <v>6</v>
      </c>
      <c r="J320" s="1013">
        <v>0.29166666666666669</v>
      </c>
      <c r="K320" s="953">
        <v>6.4</v>
      </c>
      <c r="L320" s="956">
        <v>7.4</v>
      </c>
      <c r="M320" s="954">
        <v>7.22</v>
      </c>
      <c r="N320" s="1001">
        <v>0.1</v>
      </c>
      <c r="O320" s="954">
        <v>30.3</v>
      </c>
      <c r="P320" s="957">
        <v>60</v>
      </c>
      <c r="Q320" s="1004">
        <v>26.3</v>
      </c>
      <c r="R320" s="1004">
        <v>9.8000000000000007</v>
      </c>
      <c r="S320" s="957">
        <v>128</v>
      </c>
      <c r="T320" s="957">
        <v>83</v>
      </c>
      <c r="U320" s="957">
        <v>45</v>
      </c>
      <c r="V320" s="1167">
        <v>0</v>
      </c>
      <c r="W320" s="1184"/>
      <c r="X320" s="1014">
        <v>260</v>
      </c>
      <c r="Y320" s="603"/>
      <c r="Z320" s="956"/>
      <c r="AA320" s="603"/>
      <c r="AB320" s="953"/>
      <c r="AC320" s="954"/>
      <c r="AD320" s="958"/>
      <c r="AE320" s="954"/>
      <c r="AF320" s="1032"/>
      <c r="AG320" s="1032"/>
      <c r="AH320" s="959"/>
      <c r="AI320" s="1004"/>
      <c r="AJ320" s="1154"/>
      <c r="AK320" s="1000"/>
    </row>
    <row r="321" spans="1:37" ht="13.5" customHeight="1" x14ac:dyDescent="0.15">
      <c r="A321" s="1805"/>
      <c r="B321" s="192">
        <v>44566</v>
      </c>
      <c r="C321" s="1602" t="str">
        <f t="shared" si="56"/>
        <v>(水)</v>
      </c>
      <c r="D321" s="603" t="s">
        <v>566</v>
      </c>
      <c r="E321" s="603" t="s">
        <v>581</v>
      </c>
      <c r="F321" s="1004">
        <v>3</v>
      </c>
      <c r="G321" s="1486">
        <v>0</v>
      </c>
      <c r="H321" s="1004">
        <v>0</v>
      </c>
      <c r="I321" s="1032">
        <v>6.5</v>
      </c>
      <c r="J321" s="1013">
        <v>0.29166666666666669</v>
      </c>
      <c r="K321" s="953">
        <v>5.0999999999999996</v>
      </c>
      <c r="L321" s="956">
        <v>6.6</v>
      </c>
      <c r="M321" s="954">
        <v>7.26</v>
      </c>
      <c r="N321" s="1001">
        <v>0.1</v>
      </c>
      <c r="O321" s="954">
        <v>31</v>
      </c>
      <c r="P321" s="957">
        <v>60</v>
      </c>
      <c r="Q321" s="1004">
        <v>30.2</v>
      </c>
      <c r="R321" s="1004">
        <v>8.5</v>
      </c>
      <c r="S321" s="957">
        <v>130</v>
      </c>
      <c r="T321" s="957">
        <v>80</v>
      </c>
      <c r="U321" s="957">
        <v>50</v>
      </c>
      <c r="V321" s="1167">
        <v>0</v>
      </c>
      <c r="W321" s="1184"/>
      <c r="X321" s="1014">
        <v>240</v>
      </c>
      <c r="Y321" s="603"/>
      <c r="Z321" s="956"/>
      <c r="AA321" s="603"/>
      <c r="AB321" s="953"/>
      <c r="AC321" s="954"/>
      <c r="AD321" s="958"/>
      <c r="AE321" s="954"/>
      <c r="AF321" s="1032"/>
      <c r="AG321" s="1032"/>
      <c r="AH321" s="959"/>
      <c r="AI321" s="1004"/>
      <c r="AJ321" s="1154"/>
      <c r="AK321" s="1000"/>
    </row>
    <row r="322" spans="1:37" ht="13.5" customHeight="1" x14ac:dyDescent="0.15">
      <c r="A322" s="1805"/>
      <c r="B322" s="192">
        <v>44567</v>
      </c>
      <c r="C322" s="1602" t="str">
        <f t="shared" si="56"/>
        <v>(木)</v>
      </c>
      <c r="D322" s="603" t="s">
        <v>661</v>
      </c>
      <c r="E322" s="603" t="s">
        <v>574</v>
      </c>
      <c r="F322" s="1004">
        <v>0</v>
      </c>
      <c r="G322" s="1486">
        <v>2.1</v>
      </c>
      <c r="H322" s="1004">
        <v>-1</v>
      </c>
      <c r="I322" s="1032">
        <v>5.5</v>
      </c>
      <c r="J322" s="1013">
        <v>0.28472222222222221</v>
      </c>
      <c r="K322" s="953">
        <v>8.8000000000000007</v>
      </c>
      <c r="L322" s="956">
        <v>9.1999999999999993</v>
      </c>
      <c r="M322" s="954">
        <v>7.17</v>
      </c>
      <c r="N322" s="1001">
        <v>0.25</v>
      </c>
      <c r="O322" s="954">
        <v>35.5</v>
      </c>
      <c r="P322" s="957">
        <v>64</v>
      </c>
      <c r="Q322" s="1004">
        <v>31.2</v>
      </c>
      <c r="R322" s="1004">
        <v>10</v>
      </c>
      <c r="S322" s="957">
        <v>132</v>
      </c>
      <c r="T322" s="957">
        <v>82</v>
      </c>
      <c r="U322" s="957">
        <v>50</v>
      </c>
      <c r="V322" s="1167">
        <v>0</v>
      </c>
      <c r="W322" s="1184"/>
      <c r="X322" s="1014">
        <v>230</v>
      </c>
      <c r="Y322" s="603"/>
      <c r="Z322" s="956"/>
      <c r="AA322" s="603"/>
      <c r="AB322" s="953"/>
      <c r="AC322" s="954"/>
      <c r="AD322" s="958"/>
      <c r="AE322" s="954"/>
      <c r="AF322" s="1032"/>
      <c r="AG322" s="1032"/>
      <c r="AH322" s="959"/>
      <c r="AI322" s="1004"/>
      <c r="AJ322" s="1154"/>
      <c r="AK322" s="1000"/>
    </row>
    <row r="323" spans="1:37" ht="13.5" customHeight="1" x14ac:dyDescent="0.15">
      <c r="A323" s="1805"/>
      <c r="B323" s="192">
        <v>44568</v>
      </c>
      <c r="C323" s="1602" t="str">
        <f t="shared" si="56"/>
        <v>(金)</v>
      </c>
      <c r="D323" s="603" t="s">
        <v>566</v>
      </c>
      <c r="E323" s="603" t="s">
        <v>581</v>
      </c>
      <c r="F323" s="1004">
        <v>1</v>
      </c>
      <c r="G323" s="1486">
        <v>0</v>
      </c>
      <c r="H323" s="1004">
        <v>-4</v>
      </c>
      <c r="I323" s="1032">
        <v>4</v>
      </c>
      <c r="J323" s="1013">
        <v>0.29166666666666669</v>
      </c>
      <c r="K323" s="953">
        <v>4.8</v>
      </c>
      <c r="L323" s="956">
        <v>6.6</v>
      </c>
      <c r="M323" s="954">
        <v>7.11</v>
      </c>
      <c r="N323" s="1001">
        <v>0.3</v>
      </c>
      <c r="O323" s="954">
        <v>31.6</v>
      </c>
      <c r="P323" s="957">
        <v>68</v>
      </c>
      <c r="Q323" s="1004">
        <v>28.4</v>
      </c>
      <c r="R323" s="1004">
        <v>7.6</v>
      </c>
      <c r="S323" s="957">
        <v>130</v>
      </c>
      <c r="T323" s="957">
        <v>80</v>
      </c>
      <c r="U323" s="957">
        <v>50</v>
      </c>
      <c r="V323" s="1167">
        <v>0</v>
      </c>
      <c r="W323" s="1184"/>
      <c r="X323" s="1014">
        <v>260</v>
      </c>
      <c r="Y323" s="603"/>
      <c r="Z323" s="956"/>
      <c r="AA323" s="603"/>
      <c r="AB323" s="953"/>
      <c r="AC323" s="954"/>
      <c r="AD323" s="958"/>
      <c r="AE323" s="954"/>
      <c r="AF323" s="1032"/>
      <c r="AG323" s="1032"/>
      <c r="AH323" s="959"/>
      <c r="AI323" s="1004"/>
      <c r="AJ323" s="1154"/>
      <c r="AK323" s="1000"/>
    </row>
    <row r="324" spans="1:37" ht="13.5" customHeight="1" x14ac:dyDescent="0.15">
      <c r="A324" s="1805"/>
      <c r="B324" s="192">
        <v>44569</v>
      </c>
      <c r="C324" s="1602" t="str">
        <f>IF(B324="","",IF(WEEKDAY(B324)=1,"(日)",IF(WEEKDAY(B324)=2,"(月)",IF(WEEKDAY(B324)=3,"(火)",IF(WEEKDAY(B324)=4,"(水)",IF(WEEKDAY(B324)=5,"(木)",IF(WEEKDAY(B324)=6,"(金)","(土)")))))))</f>
        <v>(土)</v>
      </c>
      <c r="D324" s="603" t="s">
        <v>566</v>
      </c>
      <c r="E324" s="603" t="s">
        <v>581</v>
      </c>
      <c r="F324" s="1004">
        <v>0</v>
      </c>
      <c r="G324" s="1486">
        <v>0</v>
      </c>
      <c r="H324" s="1004">
        <v>2</v>
      </c>
      <c r="I324" s="1032">
        <v>6</v>
      </c>
      <c r="J324" s="1013">
        <v>0.29166666666666669</v>
      </c>
      <c r="K324" s="953">
        <v>6.8</v>
      </c>
      <c r="L324" s="956">
        <v>7.7</v>
      </c>
      <c r="M324" s="954">
        <v>7.2</v>
      </c>
      <c r="N324" s="1001">
        <v>0.05</v>
      </c>
      <c r="O324" s="954">
        <v>34.9</v>
      </c>
      <c r="P324" s="957">
        <v>68</v>
      </c>
      <c r="Q324" s="1004">
        <v>33.4</v>
      </c>
      <c r="R324" s="1004">
        <v>9.3000000000000007</v>
      </c>
      <c r="S324" s="957">
        <v>132</v>
      </c>
      <c r="T324" s="957">
        <v>84</v>
      </c>
      <c r="U324" s="957">
        <v>48</v>
      </c>
      <c r="V324" s="1167">
        <v>0</v>
      </c>
      <c r="W324" s="1184"/>
      <c r="X324" s="1014">
        <v>260</v>
      </c>
      <c r="Y324" s="603"/>
      <c r="Z324" s="956"/>
      <c r="AA324" s="603"/>
      <c r="AB324" s="953"/>
      <c r="AC324" s="954"/>
      <c r="AD324" s="958"/>
      <c r="AE324" s="954"/>
      <c r="AF324" s="1032"/>
      <c r="AG324" s="1032"/>
      <c r="AH324" s="959"/>
      <c r="AI324" s="1004"/>
      <c r="AJ324" s="1154"/>
      <c r="AK324" s="1000"/>
    </row>
    <row r="325" spans="1:37" ht="13.5" customHeight="1" x14ac:dyDescent="0.15">
      <c r="A325" s="1805"/>
      <c r="B325" s="192">
        <v>44570</v>
      </c>
      <c r="C325" s="1602" t="str">
        <f t="shared" si="56"/>
        <v>(日)</v>
      </c>
      <c r="D325" s="603" t="s">
        <v>566</v>
      </c>
      <c r="E325" s="603" t="s">
        <v>581</v>
      </c>
      <c r="F325" s="1004">
        <v>1</v>
      </c>
      <c r="G325" s="1486">
        <v>0</v>
      </c>
      <c r="H325" s="1004">
        <v>1</v>
      </c>
      <c r="I325" s="1032">
        <v>6.5</v>
      </c>
      <c r="J325" s="1013">
        <v>0.2986111111111111</v>
      </c>
      <c r="K325" s="953">
        <v>5.6</v>
      </c>
      <c r="L325" s="956">
        <v>4.5999999999999996</v>
      </c>
      <c r="M325" s="954">
        <v>7.22</v>
      </c>
      <c r="N325" s="1001">
        <v>0.05</v>
      </c>
      <c r="O325" s="954">
        <v>34</v>
      </c>
      <c r="P325" s="957">
        <v>65</v>
      </c>
      <c r="Q325" s="1004">
        <v>30.5</v>
      </c>
      <c r="R325" s="1004">
        <v>8.1</v>
      </c>
      <c r="S325" s="957">
        <v>134</v>
      </c>
      <c r="T325" s="957">
        <v>83</v>
      </c>
      <c r="U325" s="957">
        <v>51</v>
      </c>
      <c r="V325" s="1167">
        <v>0</v>
      </c>
      <c r="W325" s="1184"/>
      <c r="X325" s="1014">
        <v>240</v>
      </c>
      <c r="Y325" s="603"/>
      <c r="Z325" s="956"/>
      <c r="AA325" s="603"/>
      <c r="AB325" s="953"/>
      <c r="AC325" s="954"/>
      <c r="AD325" s="958"/>
      <c r="AE325" s="954"/>
      <c r="AF325" s="1032"/>
      <c r="AG325" s="1032"/>
      <c r="AH325" s="959"/>
      <c r="AI325" s="1004"/>
      <c r="AJ325" s="1154"/>
      <c r="AK325" s="1000"/>
    </row>
    <row r="326" spans="1:37" ht="13.5" customHeight="1" x14ac:dyDescent="0.15">
      <c r="A326" s="1805"/>
      <c r="B326" s="192">
        <v>44571</v>
      </c>
      <c r="C326" s="1602" t="str">
        <f t="shared" si="56"/>
        <v>(月)</v>
      </c>
      <c r="D326" s="603" t="s">
        <v>522</v>
      </c>
      <c r="E326" s="603" t="s">
        <v>574</v>
      </c>
      <c r="F326" s="1004">
        <v>2</v>
      </c>
      <c r="G326" s="1486">
        <v>0</v>
      </c>
      <c r="H326" s="1004">
        <v>6</v>
      </c>
      <c r="I326" s="1032">
        <v>8</v>
      </c>
      <c r="J326" s="1013">
        <v>0.33333333333333331</v>
      </c>
      <c r="K326" s="953">
        <v>6.4</v>
      </c>
      <c r="L326" s="956">
        <v>4.9000000000000004</v>
      </c>
      <c r="M326" s="954">
        <v>7.27</v>
      </c>
      <c r="N326" s="1001">
        <v>0.05</v>
      </c>
      <c r="O326" s="954">
        <v>34.6</v>
      </c>
      <c r="P326" s="957">
        <v>64</v>
      </c>
      <c r="Q326" s="1004">
        <v>32.700000000000003</v>
      </c>
      <c r="R326" s="1004">
        <v>9</v>
      </c>
      <c r="S326" s="957">
        <v>131</v>
      </c>
      <c r="T326" s="957">
        <v>81</v>
      </c>
      <c r="U326" s="957">
        <v>50</v>
      </c>
      <c r="V326" s="1167">
        <v>0</v>
      </c>
      <c r="W326" s="1184"/>
      <c r="X326" s="1014">
        <v>240</v>
      </c>
      <c r="Y326" s="603"/>
      <c r="Z326" s="956"/>
      <c r="AA326" s="603"/>
      <c r="AB326" s="953"/>
      <c r="AC326" s="954"/>
      <c r="AD326" s="958"/>
      <c r="AE326" s="954"/>
      <c r="AF326" s="1032"/>
      <c r="AG326" s="1032"/>
      <c r="AH326" s="959"/>
      <c r="AI326" s="1004"/>
      <c r="AJ326" s="1154"/>
      <c r="AK326" s="1000"/>
    </row>
    <row r="327" spans="1:37" ht="13.5" customHeight="1" x14ac:dyDescent="0.15">
      <c r="A327" s="1805"/>
      <c r="B327" s="192">
        <v>44572</v>
      </c>
      <c r="C327" s="1602" t="str">
        <f t="shared" si="56"/>
        <v>(火)</v>
      </c>
      <c r="D327" s="603" t="s">
        <v>579</v>
      </c>
      <c r="E327" s="603" t="s">
        <v>581</v>
      </c>
      <c r="F327" s="1004">
        <v>2</v>
      </c>
      <c r="G327" s="1486">
        <v>9.6</v>
      </c>
      <c r="H327" s="1004">
        <v>4</v>
      </c>
      <c r="I327" s="1032">
        <v>7.5</v>
      </c>
      <c r="J327" s="1013">
        <v>0.29166666666666669</v>
      </c>
      <c r="K327" s="953">
        <v>3.1</v>
      </c>
      <c r="L327" s="956">
        <v>5</v>
      </c>
      <c r="M327" s="954">
        <v>7.13</v>
      </c>
      <c r="N327" s="1001">
        <v>0.05</v>
      </c>
      <c r="O327" s="954">
        <v>33.299999999999997</v>
      </c>
      <c r="P327" s="957">
        <v>64</v>
      </c>
      <c r="Q327" s="1004">
        <v>33</v>
      </c>
      <c r="R327" s="1004">
        <v>7.4</v>
      </c>
      <c r="S327" s="957">
        <v>136</v>
      </c>
      <c r="T327" s="957">
        <v>83</v>
      </c>
      <c r="U327" s="957">
        <v>53</v>
      </c>
      <c r="V327" s="1167">
        <v>0</v>
      </c>
      <c r="W327" s="1184"/>
      <c r="X327" s="1014">
        <v>240</v>
      </c>
      <c r="Y327" s="603"/>
      <c r="Z327" s="956"/>
      <c r="AA327" s="603"/>
      <c r="AB327" s="953"/>
      <c r="AC327" s="954"/>
      <c r="AD327" s="958"/>
      <c r="AE327" s="954"/>
      <c r="AF327" s="1032"/>
      <c r="AG327" s="1032"/>
      <c r="AH327" s="959"/>
      <c r="AI327" s="1004"/>
      <c r="AJ327" s="1154"/>
      <c r="AK327" s="1000"/>
    </row>
    <row r="328" spans="1:37" ht="13.5" customHeight="1" x14ac:dyDescent="0.15">
      <c r="A328" s="1805"/>
      <c r="B328" s="192">
        <v>44573</v>
      </c>
      <c r="C328" s="1602" t="str">
        <f t="shared" si="56"/>
        <v>(水)</v>
      </c>
      <c r="D328" s="603" t="s">
        <v>566</v>
      </c>
      <c r="E328" s="603" t="s">
        <v>581</v>
      </c>
      <c r="F328" s="1004">
        <v>2</v>
      </c>
      <c r="G328" s="1486">
        <v>0</v>
      </c>
      <c r="H328" s="1004">
        <v>2</v>
      </c>
      <c r="I328" s="1032">
        <v>8.5</v>
      </c>
      <c r="J328" s="1013">
        <v>0.28472222222222221</v>
      </c>
      <c r="K328" s="953">
        <v>7.4</v>
      </c>
      <c r="L328" s="956">
        <v>8.9</v>
      </c>
      <c r="M328" s="954">
        <v>7.31</v>
      </c>
      <c r="N328" s="1001">
        <v>0.05</v>
      </c>
      <c r="O328" s="954">
        <v>34</v>
      </c>
      <c r="P328" s="957">
        <v>62</v>
      </c>
      <c r="Q328" s="1004">
        <v>30.5</v>
      </c>
      <c r="R328" s="1004">
        <v>8.8000000000000007</v>
      </c>
      <c r="S328" s="957">
        <v>128</v>
      </c>
      <c r="T328" s="957">
        <v>76</v>
      </c>
      <c r="U328" s="957">
        <v>52</v>
      </c>
      <c r="V328" s="1167">
        <v>0</v>
      </c>
      <c r="W328" s="1184"/>
      <c r="X328" s="1014">
        <v>270</v>
      </c>
      <c r="Y328" s="603"/>
      <c r="Z328" s="956"/>
      <c r="AA328" s="603"/>
      <c r="AB328" s="953"/>
      <c r="AC328" s="954"/>
      <c r="AD328" s="958"/>
      <c r="AE328" s="954"/>
      <c r="AF328" s="1032"/>
      <c r="AG328" s="1032"/>
      <c r="AH328" s="959"/>
      <c r="AI328" s="1004"/>
      <c r="AJ328" s="1154"/>
      <c r="AK328" s="1000"/>
    </row>
    <row r="329" spans="1:37" ht="13.5" customHeight="1" x14ac:dyDescent="0.15">
      <c r="A329" s="1805"/>
      <c r="B329" s="192">
        <v>44574</v>
      </c>
      <c r="C329" s="1602" t="str">
        <f t="shared" si="56"/>
        <v>(木)</v>
      </c>
      <c r="D329" s="603" t="s">
        <v>522</v>
      </c>
      <c r="E329" s="603" t="s">
        <v>583</v>
      </c>
      <c r="F329" s="1004">
        <v>1</v>
      </c>
      <c r="G329" s="1486">
        <v>0</v>
      </c>
      <c r="H329" s="1004">
        <v>3</v>
      </c>
      <c r="I329" s="1032">
        <v>8</v>
      </c>
      <c r="J329" s="1013">
        <v>0.29166666666666669</v>
      </c>
      <c r="K329" s="953">
        <v>5.3</v>
      </c>
      <c r="L329" s="956">
        <v>7.2</v>
      </c>
      <c r="M329" s="954">
        <v>7.09</v>
      </c>
      <c r="N329" s="1001">
        <v>0.05</v>
      </c>
      <c r="O329" s="954">
        <v>31.7</v>
      </c>
      <c r="P329" s="957">
        <v>68</v>
      </c>
      <c r="Q329" s="1004">
        <v>29.8</v>
      </c>
      <c r="R329" s="1004">
        <v>7.6</v>
      </c>
      <c r="S329" s="957">
        <v>128</v>
      </c>
      <c r="T329" s="957">
        <v>76</v>
      </c>
      <c r="U329" s="957">
        <v>52</v>
      </c>
      <c r="V329" s="1167">
        <v>0</v>
      </c>
      <c r="W329" s="1184"/>
      <c r="X329" s="1014">
        <v>250</v>
      </c>
      <c r="Y329" s="603"/>
      <c r="Z329" s="956"/>
      <c r="AA329" s="603"/>
      <c r="AB329" s="953"/>
      <c r="AC329" s="954"/>
      <c r="AD329" s="958"/>
      <c r="AE329" s="954"/>
      <c r="AF329" s="1032"/>
      <c r="AG329" s="1032"/>
      <c r="AH329" s="959"/>
      <c r="AI329" s="1004"/>
      <c r="AJ329" s="1154"/>
      <c r="AK329" s="1000"/>
    </row>
    <row r="330" spans="1:37" ht="13.5" customHeight="1" x14ac:dyDescent="0.15">
      <c r="A330" s="1805"/>
      <c r="B330" s="192">
        <v>44575</v>
      </c>
      <c r="C330" s="1602" t="str">
        <f t="shared" si="56"/>
        <v>(金)</v>
      </c>
      <c r="D330" s="603" t="s">
        <v>566</v>
      </c>
      <c r="E330" s="603" t="s">
        <v>581</v>
      </c>
      <c r="F330" s="1004">
        <v>5</v>
      </c>
      <c r="G330" s="1486">
        <v>0</v>
      </c>
      <c r="H330" s="1004">
        <v>0</v>
      </c>
      <c r="I330" s="1032">
        <v>6.5</v>
      </c>
      <c r="J330" s="1013">
        <v>0.29166666666666669</v>
      </c>
      <c r="K330" s="953">
        <v>8.1</v>
      </c>
      <c r="L330" s="956">
        <v>9.5</v>
      </c>
      <c r="M330" s="954">
        <v>7.19</v>
      </c>
      <c r="N330" s="1001">
        <v>0.1</v>
      </c>
      <c r="O330" s="954">
        <v>33.700000000000003</v>
      </c>
      <c r="P330" s="957">
        <v>63</v>
      </c>
      <c r="Q330" s="1004">
        <v>30.2</v>
      </c>
      <c r="R330" s="1004">
        <v>9.1999999999999993</v>
      </c>
      <c r="S330" s="957">
        <v>127</v>
      </c>
      <c r="T330" s="957">
        <v>78</v>
      </c>
      <c r="U330" s="957">
        <v>49</v>
      </c>
      <c r="V330" s="1167">
        <v>0</v>
      </c>
      <c r="W330" s="1184"/>
      <c r="X330" s="1014">
        <v>250</v>
      </c>
      <c r="Y330" s="603"/>
      <c r="Z330" s="956"/>
      <c r="AA330" s="603"/>
      <c r="AB330" s="953"/>
      <c r="AC330" s="954"/>
      <c r="AD330" s="958"/>
      <c r="AE330" s="954"/>
      <c r="AF330" s="1032"/>
      <c r="AG330" s="1032"/>
      <c r="AH330" s="959"/>
      <c r="AI330" s="1004"/>
      <c r="AJ330" s="1154"/>
      <c r="AK330" s="1000"/>
    </row>
    <row r="331" spans="1:37" ht="13.5" customHeight="1" x14ac:dyDescent="0.15">
      <c r="A331" s="1805"/>
      <c r="B331" s="192">
        <v>44576</v>
      </c>
      <c r="C331" s="1602" t="str">
        <f t="shared" si="56"/>
        <v>(土)</v>
      </c>
      <c r="D331" s="603" t="s">
        <v>566</v>
      </c>
      <c r="E331" s="603" t="s">
        <v>581</v>
      </c>
      <c r="F331" s="1004">
        <v>2</v>
      </c>
      <c r="G331" s="1486">
        <v>0</v>
      </c>
      <c r="H331" s="1004">
        <v>3</v>
      </c>
      <c r="I331" s="1032">
        <v>6.5</v>
      </c>
      <c r="J331" s="1013">
        <v>0.29166666666666669</v>
      </c>
      <c r="K331" s="953">
        <v>4.2</v>
      </c>
      <c r="L331" s="956">
        <v>6.1</v>
      </c>
      <c r="M331" s="954">
        <v>7.14</v>
      </c>
      <c r="N331" s="1001">
        <v>0.1</v>
      </c>
      <c r="O331" s="954">
        <v>30.7</v>
      </c>
      <c r="P331" s="957">
        <v>64</v>
      </c>
      <c r="Q331" s="1004">
        <v>29.8</v>
      </c>
      <c r="R331" s="1004">
        <v>7.9</v>
      </c>
      <c r="S331" s="957">
        <v>128</v>
      </c>
      <c r="T331" s="957">
        <v>78</v>
      </c>
      <c r="U331" s="957">
        <v>50</v>
      </c>
      <c r="V331" s="1167">
        <v>0</v>
      </c>
      <c r="W331" s="1184"/>
      <c r="X331" s="1014">
        <v>250</v>
      </c>
      <c r="Y331" s="603"/>
      <c r="Z331" s="956"/>
      <c r="AA331" s="603"/>
      <c r="AB331" s="953"/>
      <c r="AC331" s="954"/>
      <c r="AD331" s="958"/>
      <c r="AE331" s="954"/>
      <c r="AF331" s="1032"/>
      <c r="AG331" s="1032"/>
      <c r="AH331" s="959"/>
      <c r="AI331" s="1004"/>
      <c r="AJ331" s="1154"/>
      <c r="AK331" s="1000"/>
    </row>
    <row r="332" spans="1:37" ht="13.5" customHeight="1" x14ac:dyDescent="0.15">
      <c r="A332" s="1805"/>
      <c r="B332" s="192">
        <v>44577</v>
      </c>
      <c r="C332" s="1602" t="str">
        <f t="shared" si="56"/>
        <v>(日)</v>
      </c>
      <c r="D332" s="603" t="s">
        <v>566</v>
      </c>
      <c r="E332" s="603" t="s">
        <v>604</v>
      </c>
      <c r="F332" s="1004">
        <v>1</v>
      </c>
      <c r="G332" s="1486">
        <v>0</v>
      </c>
      <c r="H332" s="1004">
        <v>-4</v>
      </c>
      <c r="I332" s="1032">
        <v>5.5</v>
      </c>
      <c r="J332" s="1013">
        <v>0.28472222222222221</v>
      </c>
      <c r="K332" s="953">
        <v>5.9</v>
      </c>
      <c r="L332" s="956">
        <v>7.8</v>
      </c>
      <c r="M332" s="954">
        <v>7</v>
      </c>
      <c r="N332" s="1001">
        <v>0.05</v>
      </c>
      <c r="O332" s="954">
        <v>34.5</v>
      </c>
      <c r="P332" s="957">
        <v>60</v>
      </c>
      <c r="Q332" s="1004">
        <v>29.1</v>
      </c>
      <c r="R332" s="1004">
        <v>9.8000000000000007</v>
      </c>
      <c r="S332" s="957">
        <v>119</v>
      </c>
      <c r="T332" s="957">
        <v>80</v>
      </c>
      <c r="U332" s="957">
        <v>39</v>
      </c>
      <c r="V332" s="1167">
        <v>0</v>
      </c>
      <c r="W332" s="1184"/>
      <c r="X332" s="1014">
        <v>260</v>
      </c>
      <c r="Y332" s="603"/>
      <c r="Z332" s="956"/>
      <c r="AA332" s="603"/>
      <c r="AB332" s="953"/>
      <c r="AC332" s="954"/>
      <c r="AD332" s="958"/>
      <c r="AE332" s="954"/>
      <c r="AF332" s="1032"/>
      <c r="AG332" s="1032"/>
      <c r="AH332" s="959"/>
      <c r="AI332" s="1004"/>
      <c r="AJ332" s="1154"/>
      <c r="AK332" s="1000"/>
    </row>
    <row r="333" spans="1:37" ht="13.5" customHeight="1" x14ac:dyDescent="0.15">
      <c r="A333" s="1805"/>
      <c r="B333" s="192">
        <v>44578</v>
      </c>
      <c r="C333" s="1602" t="str">
        <f t="shared" si="56"/>
        <v>(月)</v>
      </c>
      <c r="D333" s="603" t="s">
        <v>566</v>
      </c>
      <c r="E333" s="603" t="s">
        <v>578</v>
      </c>
      <c r="F333" s="1004">
        <v>1</v>
      </c>
      <c r="G333" s="1486">
        <v>0</v>
      </c>
      <c r="H333" s="1004">
        <v>-1</v>
      </c>
      <c r="I333" s="1032">
        <v>5.5</v>
      </c>
      <c r="J333" s="1013">
        <v>0.29166666666666669</v>
      </c>
      <c r="K333" s="953">
        <v>5.9</v>
      </c>
      <c r="L333" s="956">
        <v>7.9</v>
      </c>
      <c r="M333" s="954">
        <v>7</v>
      </c>
      <c r="N333" s="1001">
        <v>0.1</v>
      </c>
      <c r="O333" s="954">
        <v>34.299999999999997</v>
      </c>
      <c r="P333" s="957">
        <v>60</v>
      </c>
      <c r="Q333" s="1004">
        <v>28.4</v>
      </c>
      <c r="R333" s="1004">
        <v>7.9</v>
      </c>
      <c r="S333" s="957">
        <v>128</v>
      </c>
      <c r="T333" s="957">
        <v>81</v>
      </c>
      <c r="U333" s="957">
        <v>47</v>
      </c>
      <c r="V333" s="1167">
        <v>0</v>
      </c>
      <c r="W333" s="1184"/>
      <c r="X333" s="1014">
        <v>240</v>
      </c>
      <c r="Y333" s="603"/>
      <c r="Z333" s="956"/>
      <c r="AA333" s="603"/>
      <c r="AB333" s="953"/>
      <c r="AC333" s="954"/>
      <c r="AD333" s="958"/>
      <c r="AE333" s="954"/>
      <c r="AF333" s="1032"/>
      <c r="AG333" s="1032"/>
      <c r="AH333" s="959"/>
      <c r="AI333" s="1004"/>
      <c r="AJ333" s="1154"/>
      <c r="AK333" s="1000"/>
    </row>
    <row r="334" spans="1:37" ht="13.5" customHeight="1" x14ac:dyDescent="0.15">
      <c r="A334" s="1805"/>
      <c r="B334" s="192">
        <v>44579</v>
      </c>
      <c r="C334" s="1602" t="str">
        <f t="shared" si="56"/>
        <v>(火)</v>
      </c>
      <c r="D334" s="603" t="s">
        <v>566</v>
      </c>
      <c r="E334" s="603" t="s">
        <v>570</v>
      </c>
      <c r="F334" s="1004">
        <v>0</v>
      </c>
      <c r="G334" s="1486">
        <v>0</v>
      </c>
      <c r="H334" s="1004">
        <v>1</v>
      </c>
      <c r="I334" s="1032">
        <v>6.5</v>
      </c>
      <c r="J334" s="1013">
        <v>0.27777777777777779</v>
      </c>
      <c r="K334" s="953">
        <v>3.9</v>
      </c>
      <c r="L334" s="956">
        <v>3.3</v>
      </c>
      <c r="M334" s="954">
        <v>7.22</v>
      </c>
      <c r="N334" s="1001">
        <v>0.2</v>
      </c>
      <c r="O334" s="954">
        <v>34.1</v>
      </c>
      <c r="P334" s="957">
        <v>54</v>
      </c>
      <c r="Q334" s="1004">
        <v>32</v>
      </c>
      <c r="R334" s="1004">
        <v>6.8</v>
      </c>
      <c r="S334" s="957">
        <v>126</v>
      </c>
      <c r="T334" s="957">
        <v>77</v>
      </c>
      <c r="U334" s="957">
        <v>49</v>
      </c>
      <c r="V334" s="1167">
        <v>0</v>
      </c>
      <c r="W334" s="1184"/>
      <c r="X334" s="1014">
        <v>240</v>
      </c>
      <c r="Y334" s="603"/>
      <c r="Z334" s="956"/>
      <c r="AA334" s="603"/>
      <c r="AB334" s="953"/>
      <c r="AC334" s="954"/>
      <c r="AD334" s="958"/>
      <c r="AE334" s="954"/>
      <c r="AF334" s="1032"/>
      <c r="AG334" s="1032"/>
      <c r="AH334" s="959"/>
      <c r="AI334" s="1004"/>
      <c r="AJ334" s="1154"/>
      <c r="AK334" s="1000"/>
    </row>
    <row r="335" spans="1:37" ht="13.5" customHeight="1" x14ac:dyDescent="0.15">
      <c r="A335" s="1805"/>
      <c r="B335" s="192">
        <v>44580</v>
      </c>
      <c r="C335" s="1602" t="str">
        <f t="shared" si="56"/>
        <v>(水)</v>
      </c>
      <c r="D335" s="603" t="s">
        <v>597</v>
      </c>
      <c r="E335" s="603" t="s">
        <v>574</v>
      </c>
      <c r="F335" s="1004">
        <v>1</v>
      </c>
      <c r="G335" s="1486">
        <v>0</v>
      </c>
      <c r="H335" s="1004">
        <v>-1</v>
      </c>
      <c r="I335" s="1032">
        <v>4.5</v>
      </c>
      <c r="J335" s="1013">
        <v>0.28472222222222221</v>
      </c>
      <c r="K335" s="953">
        <v>4.0999999999999996</v>
      </c>
      <c r="L335" s="956">
        <v>6.5</v>
      </c>
      <c r="M335" s="954">
        <v>7.21</v>
      </c>
      <c r="N335" s="1001">
        <v>0.15</v>
      </c>
      <c r="O335" s="954">
        <v>34.5</v>
      </c>
      <c r="P335" s="957">
        <v>64</v>
      </c>
      <c r="Q335" s="1004">
        <v>32</v>
      </c>
      <c r="R335" s="1004">
        <v>7.9</v>
      </c>
      <c r="S335" s="957">
        <v>134</v>
      </c>
      <c r="T335" s="957">
        <v>85</v>
      </c>
      <c r="U335" s="957">
        <v>49</v>
      </c>
      <c r="V335" s="1167">
        <v>0</v>
      </c>
      <c r="W335" s="1184"/>
      <c r="X335" s="1014">
        <v>240</v>
      </c>
      <c r="Y335" s="603"/>
      <c r="Z335" s="956"/>
      <c r="AA335" s="603"/>
      <c r="AB335" s="953"/>
      <c r="AC335" s="954"/>
      <c r="AD335" s="958">
        <v>0</v>
      </c>
      <c r="AE335" s="954">
        <v>62</v>
      </c>
      <c r="AF335" s="1032">
        <v>21</v>
      </c>
      <c r="AG335" s="1032">
        <v>3.4</v>
      </c>
      <c r="AH335" s="959">
        <v>0.7</v>
      </c>
      <c r="AI335" s="1004">
        <v>14</v>
      </c>
      <c r="AJ335" s="1154">
        <v>3.6</v>
      </c>
      <c r="AK335" s="1000">
        <v>0</v>
      </c>
    </row>
    <row r="336" spans="1:37" ht="13.5" customHeight="1" x14ac:dyDescent="0.15">
      <c r="A336" s="1805"/>
      <c r="B336" s="192">
        <v>44581</v>
      </c>
      <c r="C336" s="1602" t="str">
        <f t="shared" si="56"/>
        <v>(木)</v>
      </c>
      <c r="D336" s="603" t="s">
        <v>566</v>
      </c>
      <c r="E336" s="603" t="s">
        <v>581</v>
      </c>
      <c r="F336" s="1004">
        <v>0</v>
      </c>
      <c r="G336" s="1486">
        <v>0</v>
      </c>
      <c r="H336" s="1004">
        <v>-6</v>
      </c>
      <c r="I336" s="1032">
        <v>7</v>
      </c>
      <c r="J336" s="1013">
        <v>0.27777777777777779</v>
      </c>
      <c r="K336" s="953">
        <v>6.1</v>
      </c>
      <c r="L336" s="956">
        <v>7</v>
      </c>
      <c r="M336" s="954">
        <v>7.23</v>
      </c>
      <c r="N336" s="1001">
        <v>0.1</v>
      </c>
      <c r="O336" s="954">
        <v>35.1</v>
      </c>
      <c r="P336" s="957">
        <v>63</v>
      </c>
      <c r="Q336" s="1004">
        <v>33.700000000000003</v>
      </c>
      <c r="R336" s="1004">
        <v>8.8000000000000007</v>
      </c>
      <c r="S336" s="957">
        <v>129</v>
      </c>
      <c r="T336" s="957">
        <v>78</v>
      </c>
      <c r="U336" s="957">
        <v>51</v>
      </c>
      <c r="V336" s="1167">
        <v>0</v>
      </c>
      <c r="W336" s="1184"/>
      <c r="X336" s="1014">
        <v>250</v>
      </c>
      <c r="Y336" s="603"/>
      <c r="Z336" s="956"/>
      <c r="AA336" s="603"/>
      <c r="AB336" s="953"/>
      <c r="AC336" s="954"/>
      <c r="AD336" s="958"/>
      <c r="AE336" s="954"/>
      <c r="AF336" s="1032"/>
      <c r="AG336" s="1032"/>
      <c r="AH336" s="959"/>
      <c r="AI336" s="1004"/>
      <c r="AJ336" s="1154"/>
      <c r="AK336" s="1000"/>
    </row>
    <row r="337" spans="1:37" ht="13.5" customHeight="1" x14ac:dyDescent="0.15">
      <c r="A337" s="1805"/>
      <c r="B337" s="192">
        <v>44582</v>
      </c>
      <c r="C337" s="1602" t="str">
        <f t="shared" si="56"/>
        <v>(金)</v>
      </c>
      <c r="D337" s="603" t="s">
        <v>566</v>
      </c>
      <c r="E337" s="603" t="s">
        <v>575</v>
      </c>
      <c r="F337" s="1004">
        <v>0</v>
      </c>
      <c r="G337" s="1486">
        <v>0</v>
      </c>
      <c r="H337" s="1004">
        <v>1</v>
      </c>
      <c r="I337" s="1032">
        <v>4.5</v>
      </c>
      <c r="J337" s="1013">
        <v>0.28472222222222221</v>
      </c>
      <c r="K337" s="953">
        <v>6.4</v>
      </c>
      <c r="L337" s="956">
        <v>8</v>
      </c>
      <c r="M337" s="954">
        <v>7.19</v>
      </c>
      <c r="N337" s="1001">
        <v>0.1</v>
      </c>
      <c r="O337" s="954">
        <v>34.5</v>
      </c>
      <c r="P337" s="957">
        <v>64</v>
      </c>
      <c r="Q337" s="1004">
        <v>33.700000000000003</v>
      </c>
      <c r="R337" s="1004">
        <v>9.5</v>
      </c>
      <c r="S337" s="957">
        <v>136</v>
      </c>
      <c r="T337" s="957">
        <v>86</v>
      </c>
      <c r="U337" s="957">
        <v>50</v>
      </c>
      <c r="V337" s="1167">
        <v>0</v>
      </c>
      <c r="W337" s="1184">
        <v>0</v>
      </c>
      <c r="X337" s="1014">
        <v>260</v>
      </c>
      <c r="Y337" s="603">
        <v>251.8</v>
      </c>
      <c r="Z337" s="956">
        <v>10.199999999999999</v>
      </c>
      <c r="AA337" s="603">
        <v>1.59</v>
      </c>
      <c r="AB337" s="953">
        <v>-1.37</v>
      </c>
      <c r="AC337" s="954">
        <v>4.4000000000000004</v>
      </c>
      <c r="AD337" s="958"/>
      <c r="AE337" s="954"/>
      <c r="AF337" s="1032"/>
      <c r="AG337" s="1032"/>
      <c r="AH337" s="959"/>
      <c r="AI337" s="1004"/>
      <c r="AJ337" s="1154"/>
      <c r="AK337" s="1000"/>
    </row>
    <row r="338" spans="1:37" ht="13.5" customHeight="1" x14ac:dyDescent="0.15">
      <c r="A338" s="1805"/>
      <c r="B338" s="192">
        <v>44583</v>
      </c>
      <c r="C338" s="1602" t="str">
        <f t="shared" si="56"/>
        <v>(土)</v>
      </c>
      <c r="D338" s="603" t="s">
        <v>566</v>
      </c>
      <c r="E338" s="603" t="s">
        <v>584</v>
      </c>
      <c r="F338" s="1004">
        <v>1</v>
      </c>
      <c r="G338" s="1486">
        <v>0</v>
      </c>
      <c r="H338" s="1004">
        <v>-1</v>
      </c>
      <c r="I338" s="1032">
        <v>5</v>
      </c>
      <c r="J338" s="1013">
        <v>0.2986111111111111</v>
      </c>
      <c r="K338" s="953">
        <v>5.7</v>
      </c>
      <c r="L338" s="956">
        <v>7</v>
      </c>
      <c r="M338" s="954">
        <v>7.08</v>
      </c>
      <c r="N338" s="1001">
        <v>0.05</v>
      </c>
      <c r="O338" s="954">
        <v>32.5</v>
      </c>
      <c r="P338" s="957">
        <v>66</v>
      </c>
      <c r="Q338" s="1004">
        <v>33.4</v>
      </c>
      <c r="R338" s="1004">
        <v>8.8000000000000007</v>
      </c>
      <c r="S338" s="957">
        <v>136</v>
      </c>
      <c r="T338" s="957">
        <v>84</v>
      </c>
      <c r="U338" s="957">
        <v>52</v>
      </c>
      <c r="V338" s="1167">
        <v>0</v>
      </c>
      <c r="W338" s="1184"/>
      <c r="X338" s="1014">
        <v>260</v>
      </c>
      <c r="Y338" s="603"/>
      <c r="Z338" s="956"/>
      <c r="AA338" s="603"/>
      <c r="AB338" s="953"/>
      <c r="AC338" s="954"/>
      <c r="AD338" s="958"/>
      <c r="AE338" s="954"/>
      <c r="AF338" s="1032"/>
      <c r="AG338" s="1032"/>
      <c r="AH338" s="959"/>
      <c r="AI338" s="1004"/>
      <c r="AJ338" s="1154"/>
      <c r="AK338" s="1000"/>
    </row>
    <row r="339" spans="1:37" ht="13.5" customHeight="1" x14ac:dyDescent="0.15">
      <c r="A339" s="1805"/>
      <c r="B339" s="192">
        <v>44584</v>
      </c>
      <c r="C339" s="1602" t="str">
        <f t="shared" si="56"/>
        <v>(日)</v>
      </c>
      <c r="D339" s="603" t="s">
        <v>571</v>
      </c>
      <c r="E339" s="603" t="s">
        <v>581</v>
      </c>
      <c r="F339" s="1004">
        <v>1</v>
      </c>
      <c r="G339" s="1486">
        <v>0.9</v>
      </c>
      <c r="H339" s="1004">
        <v>-1</v>
      </c>
      <c r="I339" s="1032">
        <v>6</v>
      </c>
      <c r="J339" s="1013">
        <v>0.2986111111111111</v>
      </c>
      <c r="K339" s="953">
        <v>4.5</v>
      </c>
      <c r="L339" s="956">
        <v>6</v>
      </c>
      <c r="M339" s="954">
        <v>7.15</v>
      </c>
      <c r="N339" s="1001">
        <v>0</v>
      </c>
      <c r="O339" s="954">
        <v>33.4</v>
      </c>
      <c r="P339" s="957">
        <v>62</v>
      </c>
      <c r="Q339" s="1004">
        <v>33.4</v>
      </c>
      <c r="R339" s="1004">
        <v>8.1999999999999993</v>
      </c>
      <c r="S339" s="957">
        <v>132</v>
      </c>
      <c r="T339" s="957">
        <v>78</v>
      </c>
      <c r="U339" s="957">
        <v>54</v>
      </c>
      <c r="V339" s="1167">
        <v>0</v>
      </c>
      <c r="W339" s="1184"/>
      <c r="X339" s="1014">
        <v>260</v>
      </c>
      <c r="Y339" s="603"/>
      <c r="Z339" s="956"/>
      <c r="AA339" s="603"/>
      <c r="AB339" s="953"/>
      <c r="AC339" s="954"/>
      <c r="AD339" s="958"/>
      <c r="AE339" s="954"/>
      <c r="AF339" s="1032"/>
      <c r="AG339" s="1032"/>
      <c r="AH339" s="959"/>
      <c r="AI339" s="1004"/>
      <c r="AJ339" s="1154"/>
      <c r="AK339" s="1000"/>
    </row>
    <row r="340" spans="1:37" ht="13.5" customHeight="1" x14ac:dyDescent="0.15">
      <c r="A340" s="1805"/>
      <c r="B340" s="192">
        <v>44585</v>
      </c>
      <c r="C340" s="1602" t="str">
        <f t="shared" si="56"/>
        <v>(月)</v>
      </c>
      <c r="D340" s="603" t="s">
        <v>566</v>
      </c>
      <c r="E340" s="603" t="s">
        <v>574</v>
      </c>
      <c r="F340" s="1004">
        <v>2</v>
      </c>
      <c r="G340" s="1486">
        <v>0</v>
      </c>
      <c r="H340" s="1004">
        <v>2</v>
      </c>
      <c r="I340" s="1032">
        <v>7.5</v>
      </c>
      <c r="J340" s="1013">
        <v>0.28472222222222221</v>
      </c>
      <c r="K340" s="953">
        <v>5.2</v>
      </c>
      <c r="L340" s="956">
        <v>6.8</v>
      </c>
      <c r="M340" s="954">
        <v>6.99</v>
      </c>
      <c r="N340" s="1001">
        <v>0.05</v>
      </c>
      <c r="O340" s="954">
        <v>35.5</v>
      </c>
      <c r="P340" s="957">
        <v>60</v>
      </c>
      <c r="Q340" s="1004">
        <v>32</v>
      </c>
      <c r="R340" s="1004">
        <v>10</v>
      </c>
      <c r="S340" s="957">
        <v>128</v>
      </c>
      <c r="T340" s="957">
        <v>84</v>
      </c>
      <c r="U340" s="957">
        <v>44</v>
      </c>
      <c r="V340" s="1167">
        <v>0</v>
      </c>
      <c r="W340" s="1184"/>
      <c r="X340" s="1014">
        <v>250</v>
      </c>
      <c r="Y340" s="603"/>
      <c r="Z340" s="956"/>
      <c r="AA340" s="603"/>
      <c r="AB340" s="953"/>
      <c r="AC340" s="954"/>
      <c r="AD340" s="958"/>
      <c r="AE340" s="954"/>
      <c r="AF340" s="1032"/>
      <c r="AG340" s="1032"/>
      <c r="AH340" s="959"/>
      <c r="AI340" s="1004"/>
      <c r="AJ340" s="1154"/>
      <c r="AK340" s="1000"/>
    </row>
    <row r="341" spans="1:37" ht="13.5" customHeight="1" x14ac:dyDescent="0.15">
      <c r="A341" s="1805"/>
      <c r="B341" s="192">
        <v>44586</v>
      </c>
      <c r="C341" s="1602" t="str">
        <f t="shared" si="56"/>
        <v>(火)</v>
      </c>
      <c r="D341" s="603" t="s">
        <v>571</v>
      </c>
      <c r="E341" s="603" t="s">
        <v>581</v>
      </c>
      <c r="F341" s="1004">
        <v>1</v>
      </c>
      <c r="G341" s="1486">
        <v>0.5</v>
      </c>
      <c r="H341" s="1004">
        <v>-4</v>
      </c>
      <c r="I341" s="1032">
        <v>7</v>
      </c>
      <c r="J341" s="1013">
        <v>0.28472222222222221</v>
      </c>
      <c r="K341" s="953">
        <v>4.7</v>
      </c>
      <c r="L341" s="956">
        <v>5.5</v>
      </c>
      <c r="M341" s="954">
        <v>7.03</v>
      </c>
      <c r="N341" s="1001">
        <v>0.1</v>
      </c>
      <c r="O341" s="954">
        <v>33.200000000000003</v>
      </c>
      <c r="P341" s="957">
        <v>58</v>
      </c>
      <c r="Q341" s="1004">
        <v>33.4</v>
      </c>
      <c r="R341" s="1004">
        <v>7</v>
      </c>
      <c r="S341" s="957">
        <v>130</v>
      </c>
      <c r="T341" s="957">
        <v>78</v>
      </c>
      <c r="U341" s="957">
        <v>52</v>
      </c>
      <c r="V341" s="1167">
        <v>0</v>
      </c>
      <c r="W341" s="1184"/>
      <c r="X341" s="1014">
        <v>250</v>
      </c>
      <c r="Y341" s="603"/>
      <c r="Z341" s="956"/>
      <c r="AA341" s="603"/>
      <c r="AB341" s="953"/>
      <c r="AC341" s="954"/>
      <c r="AD341" s="958"/>
      <c r="AE341" s="954"/>
      <c r="AF341" s="1032"/>
      <c r="AG341" s="1032"/>
      <c r="AH341" s="959"/>
      <c r="AI341" s="1004"/>
      <c r="AJ341" s="1154"/>
      <c r="AK341" s="1000"/>
    </row>
    <row r="342" spans="1:37" ht="13.5" customHeight="1" x14ac:dyDescent="0.15">
      <c r="A342" s="1805"/>
      <c r="B342" s="192">
        <v>44587</v>
      </c>
      <c r="C342" s="1602" t="str">
        <f t="shared" si="56"/>
        <v>(水)</v>
      </c>
      <c r="D342" s="603" t="s">
        <v>573</v>
      </c>
      <c r="E342" s="603" t="s">
        <v>581</v>
      </c>
      <c r="F342" s="1004">
        <v>2</v>
      </c>
      <c r="G342" s="1486">
        <v>0.1</v>
      </c>
      <c r="H342" s="1004">
        <v>4</v>
      </c>
      <c r="I342" s="1032">
        <v>7.5</v>
      </c>
      <c r="J342" s="1013">
        <v>0.28472222222222221</v>
      </c>
      <c r="K342" s="953">
        <v>5</v>
      </c>
      <c r="L342" s="956">
        <v>5.9</v>
      </c>
      <c r="M342" s="954">
        <v>7.13</v>
      </c>
      <c r="N342" s="1001">
        <v>0.05</v>
      </c>
      <c r="O342" s="954">
        <v>37.700000000000003</v>
      </c>
      <c r="P342" s="957">
        <v>56</v>
      </c>
      <c r="Q342" s="1004">
        <v>32.700000000000003</v>
      </c>
      <c r="R342" s="1004">
        <v>7.9</v>
      </c>
      <c r="S342" s="957">
        <v>126</v>
      </c>
      <c r="T342" s="957">
        <v>76</v>
      </c>
      <c r="U342" s="957">
        <v>50</v>
      </c>
      <c r="V342" s="1167">
        <v>0</v>
      </c>
      <c r="W342" s="1184"/>
      <c r="X342" s="1014">
        <v>270</v>
      </c>
      <c r="Y342" s="603"/>
      <c r="Z342" s="956"/>
      <c r="AA342" s="603"/>
      <c r="AB342" s="953"/>
      <c r="AC342" s="954"/>
      <c r="AD342" s="958"/>
      <c r="AE342" s="954"/>
      <c r="AF342" s="1032"/>
      <c r="AG342" s="1032"/>
      <c r="AH342" s="959"/>
      <c r="AI342" s="1004"/>
      <c r="AJ342" s="1154"/>
      <c r="AK342" s="1000"/>
    </row>
    <row r="343" spans="1:37" ht="13.5" customHeight="1" x14ac:dyDescent="0.15">
      <c r="A343" s="1805"/>
      <c r="B343" s="192">
        <v>44588</v>
      </c>
      <c r="C343" s="1602" t="str">
        <f t="shared" si="56"/>
        <v>(木)</v>
      </c>
      <c r="D343" s="603" t="s">
        <v>566</v>
      </c>
      <c r="E343" s="603" t="s">
        <v>581</v>
      </c>
      <c r="F343" s="1004">
        <v>1</v>
      </c>
      <c r="G343" s="1486">
        <v>0</v>
      </c>
      <c r="H343" s="1004">
        <v>0</v>
      </c>
      <c r="I343" s="1032">
        <v>7</v>
      </c>
      <c r="J343" s="1013">
        <v>0.29166666666666669</v>
      </c>
      <c r="K343" s="953">
        <v>3.5</v>
      </c>
      <c r="L343" s="956">
        <v>3.6</v>
      </c>
      <c r="M343" s="954">
        <v>7</v>
      </c>
      <c r="N343" s="1001">
        <v>0.05</v>
      </c>
      <c r="O343" s="954">
        <v>39.4</v>
      </c>
      <c r="P343" s="957">
        <v>58</v>
      </c>
      <c r="Q343" s="1004">
        <v>33.4</v>
      </c>
      <c r="R343" s="1004">
        <v>6.6</v>
      </c>
      <c r="S343" s="957">
        <v>130</v>
      </c>
      <c r="T343" s="957">
        <v>78</v>
      </c>
      <c r="U343" s="957">
        <v>52</v>
      </c>
      <c r="V343" s="1167">
        <v>0</v>
      </c>
      <c r="W343" s="1184"/>
      <c r="X343" s="1014">
        <v>260</v>
      </c>
      <c r="Y343" s="603"/>
      <c r="Z343" s="956"/>
      <c r="AA343" s="603"/>
      <c r="AB343" s="953"/>
      <c r="AC343" s="954"/>
      <c r="AD343" s="958"/>
      <c r="AE343" s="954"/>
      <c r="AF343" s="1032"/>
      <c r="AG343" s="1032"/>
      <c r="AH343" s="959"/>
      <c r="AI343" s="1004"/>
      <c r="AJ343" s="1154"/>
      <c r="AK343" s="1000"/>
    </row>
    <row r="344" spans="1:37" ht="13.5" customHeight="1" x14ac:dyDescent="0.15">
      <c r="A344" s="1805"/>
      <c r="B344" s="192">
        <v>44589</v>
      </c>
      <c r="C344" s="1602" t="str">
        <f t="shared" si="56"/>
        <v>(金)</v>
      </c>
      <c r="D344" s="603" t="s">
        <v>618</v>
      </c>
      <c r="E344" s="603" t="s">
        <v>567</v>
      </c>
      <c r="F344" s="1004">
        <v>0</v>
      </c>
      <c r="G344" s="1486">
        <v>0</v>
      </c>
      <c r="H344" s="1004">
        <v>3</v>
      </c>
      <c r="I344" s="1032">
        <v>12.5</v>
      </c>
      <c r="J344" s="1013">
        <v>0.29166666666666669</v>
      </c>
      <c r="K344" s="953">
        <v>4.5999999999999996</v>
      </c>
      <c r="L344" s="956">
        <v>5.0999999999999996</v>
      </c>
      <c r="M344" s="954">
        <v>6.99</v>
      </c>
      <c r="N344" s="1001">
        <v>0.05</v>
      </c>
      <c r="O344" s="954">
        <v>38.4</v>
      </c>
      <c r="P344" s="957">
        <v>62</v>
      </c>
      <c r="Q344" s="1004">
        <v>38</v>
      </c>
      <c r="R344" s="1004">
        <v>7</v>
      </c>
      <c r="S344" s="957">
        <v>130</v>
      </c>
      <c r="T344" s="957">
        <v>83</v>
      </c>
      <c r="U344" s="957">
        <v>47</v>
      </c>
      <c r="V344" s="1167">
        <v>0</v>
      </c>
      <c r="W344" s="1184"/>
      <c r="X344" s="1014">
        <v>270</v>
      </c>
      <c r="Y344" s="603"/>
      <c r="Z344" s="956"/>
      <c r="AA344" s="603"/>
      <c r="AB344" s="953"/>
      <c r="AC344" s="954"/>
      <c r="AD344" s="958"/>
      <c r="AE344" s="954"/>
      <c r="AF344" s="1032"/>
      <c r="AG344" s="1032"/>
      <c r="AH344" s="959"/>
      <c r="AI344" s="1004"/>
      <c r="AJ344" s="1154"/>
      <c r="AK344" s="1000"/>
    </row>
    <row r="345" spans="1:37" ht="13.5" customHeight="1" x14ac:dyDescent="0.15">
      <c r="A345" s="1805"/>
      <c r="B345" s="192">
        <v>44590</v>
      </c>
      <c r="C345" s="1602" t="str">
        <f t="shared" si="56"/>
        <v>(土)</v>
      </c>
      <c r="D345" s="603" t="s">
        <v>566</v>
      </c>
      <c r="E345" s="603" t="s">
        <v>578</v>
      </c>
      <c r="F345" s="1004">
        <v>0</v>
      </c>
      <c r="G345" s="1486">
        <v>0</v>
      </c>
      <c r="H345" s="1004">
        <v>1</v>
      </c>
      <c r="I345" s="1032">
        <v>10</v>
      </c>
      <c r="J345" s="1013">
        <v>0.2986111111111111</v>
      </c>
      <c r="K345" s="953">
        <v>8.6</v>
      </c>
      <c r="L345" s="956">
        <v>8.9</v>
      </c>
      <c r="M345" s="954">
        <v>7.11</v>
      </c>
      <c r="N345" s="1001">
        <v>0.1</v>
      </c>
      <c r="O345" s="954">
        <v>37.700000000000003</v>
      </c>
      <c r="P345" s="957">
        <v>63</v>
      </c>
      <c r="Q345" s="1004">
        <v>35.9</v>
      </c>
      <c r="R345" s="1004">
        <v>9.8000000000000007</v>
      </c>
      <c r="S345" s="957">
        <v>128</v>
      </c>
      <c r="T345" s="957">
        <v>79</v>
      </c>
      <c r="U345" s="957">
        <v>49</v>
      </c>
      <c r="V345" s="1167">
        <v>0</v>
      </c>
      <c r="W345" s="1184"/>
      <c r="X345" s="1014">
        <v>250</v>
      </c>
      <c r="Y345" s="603"/>
      <c r="Z345" s="956"/>
      <c r="AA345" s="603"/>
      <c r="AB345" s="953"/>
      <c r="AC345" s="954"/>
      <c r="AD345" s="958"/>
      <c r="AE345" s="954"/>
      <c r="AF345" s="1032"/>
      <c r="AG345" s="1032"/>
      <c r="AH345" s="959"/>
      <c r="AI345" s="1004"/>
      <c r="AJ345" s="1154"/>
      <c r="AK345" s="1000"/>
    </row>
    <row r="346" spans="1:37" ht="13.5" customHeight="1" x14ac:dyDescent="0.15">
      <c r="A346" s="1805"/>
      <c r="B346" s="192">
        <v>44591</v>
      </c>
      <c r="C346" s="1602" t="str">
        <f t="shared" si="56"/>
        <v>(日)</v>
      </c>
      <c r="D346" s="603" t="s">
        <v>522</v>
      </c>
      <c r="E346" s="603" t="s">
        <v>581</v>
      </c>
      <c r="F346" s="1004">
        <v>0</v>
      </c>
      <c r="G346" s="1486">
        <v>0</v>
      </c>
      <c r="H346" s="1004">
        <v>2</v>
      </c>
      <c r="I346" s="1032">
        <v>8</v>
      </c>
      <c r="J346" s="1013">
        <v>0.28472222222222221</v>
      </c>
      <c r="K346" s="953">
        <v>6.5</v>
      </c>
      <c r="L346" s="956">
        <v>6.9</v>
      </c>
      <c r="M346" s="954">
        <v>7.02</v>
      </c>
      <c r="N346" s="1001">
        <v>0.35</v>
      </c>
      <c r="O346" s="954">
        <v>36</v>
      </c>
      <c r="P346" s="957">
        <v>60</v>
      </c>
      <c r="Q346" s="1004">
        <v>38.299999999999997</v>
      </c>
      <c r="R346" s="1004">
        <v>9.8000000000000007</v>
      </c>
      <c r="S346" s="957">
        <v>130</v>
      </c>
      <c r="T346" s="957">
        <v>79</v>
      </c>
      <c r="U346" s="957">
        <v>51</v>
      </c>
      <c r="V346" s="1167">
        <v>0</v>
      </c>
      <c r="W346" s="1184"/>
      <c r="X346" s="1014">
        <v>250</v>
      </c>
      <c r="Y346" s="603"/>
      <c r="Z346" s="956"/>
      <c r="AA346" s="603"/>
      <c r="AB346" s="953"/>
      <c r="AC346" s="954"/>
      <c r="AD346" s="958"/>
      <c r="AE346" s="954"/>
      <c r="AF346" s="1032"/>
      <c r="AG346" s="1032"/>
      <c r="AH346" s="959"/>
      <c r="AI346" s="1004"/>
      <c r="AJ346" s="1154"/>
      <c r="AK346" s="1000"/>
    </row>
    <row r="347" spans="1:37" ht="13.5" customHeight="1" x14ac:dyDescent="0.15">
      <c r="A347" s="1805"/>
      <c r="B347" s="192">
        <v>44592</v>
      </c>
      <c r="C347" s="1602" t="str">
        <f t="shared" si="56"/>
        <v>(月)</v>
      </c>
      <c r="D347" s="603" t="s">
        <v>566</v>
      </c>
      <c r="E347" s="603" t="s">
        <v>581</v>
      </c>
      <c r="F347" s="1004">
        <v>5</v>
      </c>
      <c r="G347" s="1486">
        <v>0</v>
      </c>
      <c r="H347" s="1004">
        <v>3</v>
      </c>
      <c r="I347" s="1032">
        <v>6.5</v>
      </c>
      <c r="J347" s="1013">
        <v>0.28472222222222221</v>
      </c>
      <c r="K347" s="953">
        <v>5.2</v>
      </c>
      <c r="L347" s="956">
        <v>6.7</v>
      </c>
      <c r="M347" s="954">
        <v>7.05</v>
      </c>
      <c r="N347" s="1001">
        <v>0.05</v>
      </c>
      <c r="O347" s="954">
        <v>34.5</v>
      </c>
      <c r="P347" s="957">
        <v>65</v>
      </c>
      <c r="Q347" s="1004">
        <v>36.6</v>
      </c>
      <c r="R347" s="1004">
        <v>7.9</v>
      </c>
      <c r="S347" s="957">
        <v>132</v>
      </c>
      <c r="T347" s="957">
        <v>83</v>
      </c>
      <c r="U347" s="957">
        <v>49</v>
      </c>
      <c r="V347" s="1167">
        <v>0</v>
      </c>
      <c r="W347" s="1184"/>
      <c r="X347" s="1014">
        <v>250</v>
      </c>
      <c r="Y347" s="603"/>
      <c r="Z347" s="956"/>
      <c r="AA347" s="603"/>
      <c r="AB347" s="953"/>
      <c r="AC347" s="954"/>
      <c r="AD347" s="958"/>
      <c r="AE347" s="954"/>
      <c r="AF347" s="1032"/>
      <c r="AG347" s="1032"/>
      <c r="AH347" s="959"/>
      <c r="AI347" s="1004"/>
      <c r="AJ347" s="1154"/>
      <c r="AK347" s="1000"/>
    </row>
    <row r="348" spans="1:37" ht="13.5" customHeight="1" x14ac:dyDescent="0.15">
      <c r="A348" s="1805"/>
      <c r="B348" s="1783" t="s">
        <v>388</v>
      </c>
      <c r="C348" s="1783"/>
      <c r="D348" s="862"/>
      <c r="E348" s="863"/>
      <c r="F348" s="864">
        <f>MAX(F317:F347)</f>
        <v>5</v>
      </c>
      <c r="G348" s="1478">
        <f>MAX(G317:G347)</f>
        <v>9.6</v>
      </c>
      <c r="H348" s="864">
        <f>MAX(H317:H347)</f>
        <v>6</v>
      </c>
      <c r="I348" s="865">
        <f>MAX(I317:I347)</f>
        <v>12.5</v>
      </c>
      <c r="J348" s="866"/>
      <c r="K348" s="1003">
        <f>MAX(K317:K347)</f>
        <v>8.8000000000000007</v>
      </c>
      <c r="L348" s="1115">
        <f t="shared" ref="L348:M348" si="57">MAX(L317:L347)</f>
        <v>9.5</v>
      </c>
      <c r="M348" s="1122">
        <f t="shared" si="57"/>
        <v>7.4</v>
      </c>
      <c r="N348" s="1005">
        <f>MAX(N317:N347)</f>
        <v>0.35</v>
      </c>
      <c r="O348" s="1122">
        <f t="shared" ref="O348:AK348" si="58">MAX(O317:O347)</f>
        <v>39.4</v>
      </c>
      <c r="P348" s="1134">
        <f t="shared" si="58"/>
        <v>68</v>
      </c>
      <c r="Q348" s="864">
        <f t="shared" si="58"/>
        <v>38.299999999999997</v>
      </c>
      <c r="R348" s="864">
        <f t="shared" si="58"/>
        <v>10</v>
      </c>
      <c r="S348" s="1134">
        <f t="shared" si="58"/>
        <v>136</v>
      </c>
      <c r="T348" s="1134">
        <f t="shared" si="58"/>
        <v>86</v>
      </c>
      <c r="U348" s="1134">
        <f t="shared" si="58"/>
        <v>54</v>
      </c>
      <c r="V348" s="1173">
        <f t="shared" si="58"/>
        <v>0</v>
      </c>
      <c r="W348" s="1190">
        <f t="shared" si="58"/>
        <v>0</v>
      </c>
      <c r="X348" s="1140">
        <f t="shared" si="58"/>
        <v>270</v>
      </c>
      <c r="Y348" s="932">
        <f t="shared" si="58"/>
        <v>251.8</v>
      </c>
      <c r="Z348" s="1115">
        <f t="shared" si="58"/>
        <v>10.199999999999999</v>
      </c>
      <c r="AA348" s="864">
        <f t="shared" si="58"/>
        <v>1.59</v>
      </c>
      <c r="AB348" s="1003">
        <f t="shared" si="58"/>
        <v>-1.37</v>
      </c>
      <c r="AC348" s="1122">
        <f t="shared" si="58"/>
        <v>4.4000000000000004</v>
      </c>
      <c r="AD348" s="871">
        <f t="shared" si="58"/>
        <v>0</v>
      </c>
      <c r="AE348" s="1122">
        <f t="shared" si="58"/>
        <v>62</v>
      </c>
      <c r="AF348" s="865">
        <f t="shared" si="58"/>
        <v>21</v>
      </c>
      <c r="AG348" s="865">
        <f t="shared" si="58"/>
        <v>3.4</v>
      </c>
      <c r="AH348" s="995">
        <f t="shared" si="58"/>
        <v>0.7</v>
      </c>
      <c r="AI348" s="864">
        <f t="shared" si="58"/>
        <v>14</v>
      </c>
      <c r="AJ348" s="872">
        <f t="shared" si="58"/>
        <v>3.6</v>
      </c>
      <c r="AK348" s="915">
        <f t="shared" si="58"/>
        <v>0</v>
      </c>
    </row>
    <row r="349" spans="1:37" ht="13.5" customHeight="1" x14ac:dyDescent="0.15">
      <c r="A349" s="1805"/>
      <c r="B349" s="1807" t="s">
        <v>389</v>
      </c>
      <c r="C349" s="1783"/>
      <c r="D349" s="862"/>
      <c r="E349" s="863"/>
      <c r="F349" s="878"/>
      <c r="G349" s="1483"/>
      <c r="H349" s="864">
        <f>MIN(H317:H347)</f>
        <v>-6</v>
      </c>
      <c r="I349" s="865">
        <f>MIN(I317:I347)</f>
        <v>4</v>
      </c>
      <c r="J349" s="866"/>
      <c r="K349" s="1003">
        <f>MIN(K317:K347)</f>
        <v>3.1</v>
      </c>
      <c r="L349" s="1115">
        <f t="shared" ref="L349:M349" si="59">MIN(L317:L347)</f>
        <v>3.3</v>
      </c>
      <c r="M349" s="1122">
        <f t="shared" si="59"/>
        <v>6.99</v>
      </c>
      <c r="N349" s="1005">
        <f>MIN(N317:N347)</f>
        <v>0</v>
      </c>
      <c r="O349" s="1122">
        <f t="shared" ref="O349:AK349" si="60">MIN(O317:O347)</f>
        <v>30.3</v>
      </c>
      <c r="P349" s="1134">
        <f t="shared" si="60"/>
        <v>54</v>
      </c>
      <c r="Q349" s="864">
        <f t="shared" si="60"/>
        <v>26.3</v>
      </c>
      <c r="R349" s="864">
        <f t="shared" si="60"/>
        <v>6.6</v>
      </c>
      <c r="S349" s="1134">
        <f t="shared" si="60"/>
        <v>119</v>
      </c>
      <c r="T349" s="1134">
        <f t="shared" si="60"/>
        <v>76</v>
      </c>
      <c r="U349" s="1134">
        <f t="shared" si="60"/>
        <v>39</v>
      </c>
      <c r="V349" s="1173">
        <f t="shared" si="60"/>
        <v>0</v>
      </c>
      <c r="W349" s="1190">
        <f t="shared" si="60"/>
        <v>0</v>
      </c>
      <c r="X349" s="1140">
        <f t="shared" si="60"/>
        <v>230</v>
      </c>
      <c r="Y349" s="932">
        <f t="shared" si="60"/>
        <v>251.8</v>
      </c>
      <c r="Z349" s="1115">
        <f t="shared" si="60"/>
        <v>10.199999999999999</v>
      </c>
      <c r="AA349" s="864">
        <f t="shared" si="60"/>
        <v>1.59</v>
      </c>
      <c r="AB349" s="1003">
        <f t="shared" si="60"/>
        <v>-1.37</v>
      </c>
      <c r="AC349" s="1122">
        <f t="shared" si="60"/>
        <v>4.4000000000000004</v>
      </c>
      <c r="AD349" s="871">
        <f t="shared" si="60"/>
        <v>0</v>
      </c>
      <c r="AE349" s="1122">
        <f t="shared" si="60"/>
        <v>62</v>
      </c>
      <c r="AF349" s="865">
        <f t="shared" si="60"/>
        <v>21</v>
      </c>
      <c r="AG349" s="865">
        <f t="shared" si="60"/>
        <v>3.4</v>
      </c>
      <c r="AH349" s="995">
        <f t="shared" si="60"/>
        <v>0.7</v>
      </c>
      <c r="AI349" s="864">
        <f t="shared" si="60"/>
        <v>14</v>
      </c>
      <c r="AJ349" s="872">
        <f t="shared" si="60"/>
        <v>3.6</v>
      </c>
      <c r="AK349" s="915">
        <f t="shared" si="60"/>
        <v>0</v>
      </c>
    </row>
    <row r="350" spans="1:37" ht="13.5" customHeight="1" x14ac:dyDescent="0.15">
      <c r="A350" s="1805"/>
      <c r="B350" s="1783" t="s">
        <v>390</v>
      </c>
      <c r="C350" s="1783"/>
      <c r="D350" s="862"/>
      <c r="E350" s="863"/>
      <c r="F350" s="866"/>
      <c r="G350" s="1483"/>
      <c r="H350" s="864">
        <f>IF(COUNT(H317:H347)=0,0,AVERAGE(H317:H347))</f>
        <v>0.22580645161290322</v>
      </c>
      <c r="I350" s="865">
        <f>IF(COUNT(I317:I347)=0,0,AVERAGE(I317:I347))</f>
        <v>6.645161290322581</v>
      </c>
      <c r="J350" s="866"/>
      <c r="K350" s="1003">
        <f>IF(COUNT(K317:K347)=0,0,AVERAGE(K317:K347))</f>
        <v>5.6451612903225792</v>
      </c>
      <c r="L350" s="1115">
        <f t="shared" ref="L350:M350" si="61">IF(COUNT(L317:L347)=0,0,AVERAGE(L317:L347))</f>
        <v>6.6677419354838712</v>
      </c>
      <c r="M350" s="1122">
        <f t="shared" si="61"/>
        <v>7.1500000000000021</v>
      </c>
      <c r="N350" s="1028"/>
      <c r="O350" s="1122">
        <f t="shared" ref="O350:U350" si="62">IF(COUNT(O317:O347)=0,0,AVERAGE(O317:O347))</f>
        <v>34.164516129032258</v>
      </c>
      <c r="P350" s="1134">
        <f t="shared" si="62"/>
        <v>62.258064516129032</v>
      </c>
      <c r="Q350" s="864">
        <f t="shared" si="62"/>
        <v>31.919354838709676</v>
      </c>
      <c r="R350" s="864">
        <f t="shared" si="62"/>
        <v>8.3516129032258082</v>
      </c>
      <c r="S350" s="1134">
        <f t="shared" si="62"/>
        <v>129.64516129032259</v>
      </c>
      <c r="T350" s="1134">
        <f t="shared" si="62"/>
        <v>80.516129032258064</v>
      </c>
      <c r="U350" s="1134">
        <f t="shared" si="62"/>
        <v>49.12903225806452</v>
      </c>
      <c r="V350" s="1174"/>
      <c r="W350" s="1191"/>
      <c r="X350" s="1140">
        <f t="shared" ref="X350:AJ350" si="63">IF(COUNT(X317:X347)=0,0,AVERAGE(X317:X347))</f>
        <v>251.93548387096774</v>
      </c>
      <c r="Y350" s="932">
        <f t="shared" si="63"/>
        <v>251.8</v>
      </c>
      <c r="Z350" s="1115">
        <f t="shared" si="63"/>
        <v>10.199999999999999</v>
      </c>
      <c r="AA350" s="864">
        <f t="shared" si="63"/>
        <v>1.59</v>
      </c>
      <c r="AB350" s="1003">
        <f t="shared" si="63"/>
        <v>-1.37</v>
      </c>
      <c r="AC350" s="1122">
        <f t="shared" si="63"/>
        <v>4.4000000000000004</v>
      </c>
      <c r="AD350" s="871">
        <f t="shared" si="63"/>
        <v>0</v>
      </c>
      <c r="AE350" s="1122">
        <f t="shared" si="63"/>
        <v>62</v>
      </c>
      <c r="AF350" s="865">
        <f t="shared" si="63"/>
        <v>21</v>
      </c>
      <c r="AG350" s="865">
        <f t="shared" si="63"/>
        <v>3.4</v>
      </c>
      <c r="AH350" s="995">
        <f t="shared" si="63"/>
        <v>0.7</v>
      </c>
      <c r="AI350" s="864">
        <f t="shared" si="63"/>
        <v>14</v>
      </c>
      <c r="AJ350" s="872">
        <f t="shared" si="63"/>
        <v>3.6</v>
      </c>
      <c r="AK350" s="916"/>
    </row>
    <row r="351" spans="1:37" ht="13.5" customHeight="1" x14ac:dyDescent="0.15">
      <c r="A351" s="1805"/>
      <c r="B351" s="1784" t="s">
        <v>391</v>
      </c>
      <c r="C351" s="1784"/>
      <c r="D351" s="876"/>
      <c r="E351" s="876"/>
      <c r="F351" s="877"/>
      <c r="G351" s="1478">
        <f>SUM(G317:G347)</f>
        <v>13.2</v>
      </c>
      <c r="H351" s="878"/>
      <c r="I351" s="866"/>
      <c r="J351" s="878"/>
      <c r="K351" s="1114"/>
      <c r="L351" s="1116"/>
      <c r="M351" s="1123"/>
      <c r="N351" s="1028"/>
      <c r="O351" s="1123"/>
      <c r="P351" s="1135"/>
      <c r="Q351" s="878"/>
      <c r="R351" s="878"/>
      <c r="S351" s="1135"/>
      <c r="T351" s="1135"/>
      <c r="U351" s="1135"/>
      <c r="V351" s="1174"/>
      <c r="W351" s="1191"/>
      <c r="X351" s="1141"/>
      <c r="Y351" s="878"/>
      <c r="Z351" s="1114"/>
      <c r="AA351" s="878"/>
      <c r="AB351" s="1114"/>
      <c r="AC351" s="1165"/>
      <c r="AD351" s="880"/>
      <c r="AE351" s="1123"/>
      <c r="AF351" s="866"/>
      <c r="AG351" s="866"/>
      <c r="AH351" s="997"/>
      <c r="AI351" s="878"/>
      <c r="AJ351" s="904"/>
      <c r="AK351" s="916"/>
    </row>
    <row r="352" spans="1:37" ht="13.5" customHeight="1" x14ac:dyDescent="0.15">
      <c r="A352" s="1790" t="s">
        <v>517</v>
      </c>
      <c r="B352" s="192">
        <v>44593</v>
      </c>
      <c r="C352" s="1602" t="str">
        <f>IF(B352="","",IF(WEEKDAY(B352)=1,"(日)",IF(WEEKDAY(B352)=2,"(月)",IF(WEEKDAY(B352)=3,"(火)",IF(WEEKDAY(B352)=4,"(水)",IF(WEEKDAY(B352)=5,"(木)",IF(WEEKDAY(B352)=6,"(金)","(土)")))))))</f>
        <v>(火)</v>
      </c>
      <c r="D352" s="605" t="s">
        <v>566</v>
      </c>
      <c r="E352" s="605" t="s">
        <v>603</v>
      </c>
      <c r="F352" s="759">
        <v>1</v>
      </c>
      <c r="G352" s="1479" t="s">
        <v>35</v>
      </c>
      <c r="H352" s="760">
        <v>-5</v>
      </c>
      <c r="I352" s="1033">
        <v>8.5</v>
      </c>
      <c r="J352" s="761">
        <v>0.28472222222222221</v>
      </c>
      <c r="K352" s="759">
        <v>4.7</v>
      </c>
      <c r="L352" s="762">
        <v>5.9</v>
      </c>
      <c r="M352" s="760">
        <v>7.11</v>
      </c>
      <c r="N352" s="763">
        <v>0</v>
      </c>
      <c r="O352" s="760">
        <v>31.6</v>
      </c>
      <c r="P352" s="765">
        <v>59</v>
      </c>
      <c r="Q352" s="883">
        <v>34.1</v>
      </c>
      <c r="R352" s="760">
        <v>8.5</v>
      </c>
      <c r="S352" s="765">
        <v>127</v>
      </c>
      <c r="T352" s="765">
        <v>76</v>
      </c>
      <c r="U352" s="765">
        <v>51</v>
      </c>
      <c r="V352" s="1166">
        <v>0</v>
      </c>
      <c r="W352" s="1183" t="s">
        <v>35</v>
      </c>
      <c r="X352" s="1142">
        <v>250</v>
      </c>
      <c r="Y352" s="762" t="s">
        <v>35</v>
      </c>
      <c r="Z352" s="762" t="s">
        <v>35</v>
      </c>
      <c r="AA352" s="759" t="s">
        <v>35</v>
      </c>
      <c r="AB352" s="759" t="s">
        <v>35</v>
      </c>
      <c r="AC352" s="760" t="s">
        <v>35</v>
      </c>
      <c r="AD352" s="829" t="s">
        <v>35</v>
      </c>
      <c r="AE352" s="760" t="s">
        <v>35</v>
      </c>
      <c r="AF352" s="1033" t="s">
        <v>35</v>
      </c>
      <c r="AG352" s="1033" t="s">
        <v>35</v>
      </c>
      <c r="AH352" s="836" t="s">
        <v>35</v>
      </c>
      <c r="AI352" s="883" t="s">
        <v>35</v>
      </c>
      <c r="AJ352" s="1120" t="s">
        <v>35</v>
      </c>
      <c r="AK352" s="913" t="s">
        <v>35</v>
      </c>
    </row>
    <row r="353" spans="1:37" ht="13.5" customHeight="1" x14ac:dyDescent="0.15">
      <c r="A353" s="1791"/>
      <c r="B353" s="192">
        <v>44594</v>
      </c>
      <c r="C353" s="1602" t="str">
        <f t="shared" ref="C353:C379" si="64">IF(B353="","",IF(WEEKDAY(B353)=1,"(日)",IF(WEEKDAY(B353)=2,"(月)",IF(WEEKDAY(B353)=3,"(火)",IF(WEEKDAY(B353)=4,"(水)",IF(WEEKDAY(B353)=5,"(木)",IF(WEEKDAY(B353)=6,"(金)","(土)")))))))</f>
        <v>(水)</v>
      </c>
      <c r="D353" s="603" t="s">
        <v>566</v>
      </c>
      <c r="E353" s="603" t="s">
        <v>592</v>
      </c>
      <c r="F353" s="768">
        <v>2</v>
      </c>
      <c r="G353" s="1480" t="s">
        <v>35</v>
      </c>
      <c r="H353" s="769">
        <v>2</v>
      </c>
      <c r="I353" s="1034">
        <v>7.5</v>
      </c>
      <c r="J353" s="770">
        <v>0.28472222222222221</v>
      </c>
      <c r="K353" s="768">
        <v>6.4</v>
      </c>
      <c r="L353" s="771">
        <v>7.6</v>
      </c>
      <c r="M353" s="769">
        <v>7.16</v>
      </c>
      <c r="N353" s="772">
        <v>0</v>
      </c>
      <c r="O353" s="769">
        <v>34.5</v>
      </c>
      <c r="P353" s="774">
        <v>52</v>
      </c>
      <c r="Q353" s="884">
        <v>34.1</v>
      </c>
      <c r="R353" s="769">
        <v>8.5</v>
      </c>
      <c r="S353" s="774">
        <v>120</v>
      </c>
      <c r="T353" s="774">
        <v>70</v>
      </c>
      <c r="U353" s="774">
        <v>50</v>
      </c>
      <c r="V353" s="1167">
        <v>0</v>
      </c>
      <c r="W353" s="1184" t="s">
        <v>35</v>
      </c>
      <c r="X353" s="1143">
        <v>270</v>
      </c>
      <c r="Y353" s="771" t="s">
        <v>35</v>
      </c>
      <c r="Z353" s="771" t="s">
        <v>35</v>
      </c>
      <c r="AA353" s="768" t="s">
        <v>35</v>
      </c>
      <c r="AB353" s="768" t="s">
        <v>35</v>
      </c>
      <c r="AC353" s="769" t="s">
        <v>35</v>
      </c>
      <c r="AD353" s="830" t="s">
        <v>35</v>
      </c>
      <c r="AE353" s="769" t="s">
        <v>35</v>
      </c>
      <c r="AF353" s="1034" t="s">
        <v>35</v>
      </c>
      <c r="AG353" s="1034" t="s">
        <v>35</v>
      </c>
      <c r="AH353" s="778" t="s">
        <v>35</v>
      </c>
      <c r="AI353" s="884" t="s">
        <v>35</v>
      </c>
      <c r="AJ353" s="1119" t="s">
        <v>35</v>
      </c>
      <c r="AK353" s="777" t="s">
        <v>35</v>
      </c>
    </row>
    <row r="354" spans="1:37" ht="13.5" customHeight="1" x14ac:dyDescent="0.15">
      <c r="A354" s="1791"/>
      <c r="B354" s="192">
        <v>44595</v>
      </c>
      <c r="C354" s="1602" t="str">
        <f t="shared" si="64"/>
        <v>(木)</v>
      </c>
      <c r="D354" s="603" t="s">
        <v>566</v>
      </c>
      <c r="E354" s="603" t="s">
        <v>581</v>
      </c>
      <c r="F354" s="768">
        <v>0</v>
      </c>
      <c r="G354" s="1480" t="s">
        <v>35</v>
      </c>
      <c r="H354" s="769">
        <v>-4</v>
      </c>
      <c r="I354" s="1034">
        <v>7.5</v>
      </c>
      <c r="J354" s="770">
        <v>0.28472222222222221</v>
      </c>
      <c r="K354" s="768">
        <v>7.2</v>
      </c>
      <c r="L354" s="771">
        <v>7.9</v>
      </c>
      <c r="M354" s="769">
        <v>7.32</v>
      </c>
      <c r="N354" s="772">
        <v>0</v>
      </c>
      <c r="O354" s="769">
        <v>34.9</v>
      </c>
      <c r="P354" s="774">
        <v>59</v>
      </c>
      <c r="Q354" s="884">
        <v>34.799999999999997</v>
      </c>
      <c r="R354" s="769">
        <v>9.8000000000000007</v>
      </c>
      <c r="S354" s="774">
        <v>126</v>
      </c>
      <c r="T354" s="774">
        <v>75</v>
      </c>
      <c r="U354" s="774">
        <v>51</v>
      </c>
      <c r="V354" s="1167">
        <v>0</v>
      </c>
      <c r="W354" s="1184" t="s">
        <v>35</v>
      </c>
      <c r="X354" s="1143">
        <v>250</v>
      </c>
      <c r="Y354" s="771" t="s">
        <v>35</v>
      </c>
      <c r="Z354" s="771" t="s">
        <v>35</v>
      </c>
      <c r="AA354" s="768" t="s">
        <v>35</v>
      </c>
      <c r="AB354" s="768" t="s">
        <v>35</v>
      </c>
      <c r="AC354" s="769" t="s">
        <v>35</v>
      </c>
      <c r="AD354" s="830" t="s">
        <v>35</v>
      </c>
      <c r="AE354" s="769" t="s">
        <v>35</v>
      </c>
      <c r="AF354" s="1034" t="s">
        <v>35</v>
      </c>
      <c r="AG354" s="1034" t="s">
        <v>35</v>
      </c>
      <c r="AH354" s="778" t="s">
        <v>35</v>
      </c>
      <c r="AI354" s="884" t="s">
        <v>35</v>
      </c>
      <c r="AJ354" s="1119" t="s">
        <v>35</v>
      </c>
      <c r="AK354" s="777" t="s">
        <v>35</v>
      </c>
    </row>
    <row r="355" spans="1:37" ht="13.5" customHeight="1" x14ac:dyDescent="0.15">
      <c r="A355" s="1791"/>
      <c r="B355" s="192">
        <v>44596</v>
      </c>
      <c r="C355" s="1602" t="str">
        <f t="shared" si="64"/>
        <v>(金)</v>
      </c>
      <c r="D355" s="603" t="s">
        <v>522</v>
      </c>
      <c r="E355" s="603" t="s">
        <v>592</v>
      </c>
      <c r="F355" s="768">
        <v>0</v>
      </c>
      <c r="G355" s="1480" t="s">
        <v>35</v>
      </c>
      <c r="H355" s="769">
        <v>0</v>
      </c>
      <c r="I355" s="1034">
        <v>7.5</v>
      </c>
      <c r="J355" s="770">
        <v>0.2986111111111111</v>
      </c>
      <c r="K355" s="768">
        <v>8.1999999999999993</v>
      </c>
      <c r="L355" s="771">
        <v>9.6</v>
      </c>
      <c r="M355" s="769">
        <v>7.14</v>
      </c>
      <c r="N355" s="772">
        <v>0</v>
      </c>
      <c r="O355" s="769">
        <v>33</v>
      </c>
      <c r="P355" s="774">
        <v>60</v>
      </c>
      <c r="Q355" s="884">
        <v>33.700000000000003</v>
      </c>
      <c r="R355" s="769">
        <v>10</v>
      </c>
      <c r="S355" s="774">
        <v>128</v>
      </c>
      <c r="T355" s="774">
        <v>73</v>
      </c>
      <c r="U355" s="774">
        <v>55</v>
      </c>
      <c r="V355" s="1167">
        <v>0</v>
      </c>
      <c r="W355" s="1184" t="s">
        <v>35</v>
      </c>
      <c r="X355" s="1143">
        <v>260</v>
      </c>
      <c r="Y355" s="771" t="s">
        <v>35</v>
      </c>
      <c r="Z355" s="771" t="s">
        <v>35</v>
      </c>
      <c r="AA355" s="768" t="s">
        <v>35</v>
      </c>
      <c r="AB355" s="768" t="s">
        <v>35</v>
      </c>
      <c r="AC355" s="769" t="s">
        <v>35</v>
      </c>
      <c r="AD355" s="830" t="s">
        <v>35</v>
      </c>
      <c r="AE355" s="769" t="s">
        <v>35</v>
      </c>
      <c r="AF355" s="1034" t="s">
        <v>35</v>
      </c>
      <c r="AG355" s="1034" t="s">
        <v>35</v>
      </c>
      <c r="AH355" s="778" t="s">
        <v>35</v>
      </c>
      <c r="AI355" s="884" t="s">
        <v>35</v>
      </c>
      <c r="AJ355" s="1119" t="s">
        <v>35</v>
      </c>
      <c r="AK355" s="777" t="s">
        <v>35</v>
      </c>
    </row>
    <row r="356" spans="1:37" ht="13.5" customHeight="1" x14ac:dyDescent="0.15">
      <c r="A356" s="1791"/>
      <c r="B356" s="192">
        <v>44597</v>
      </c>
      <c r="C356" s="1602" t="str">
        <f t="shared" si="64"/>
        <v>(土)</v>
      </c>
      <c r="D356" s="603" t="s">
        <v>566</v>
      </c>
      <c r="E356" s="603" t="s">
        <v>584</v>
      </c>
      <c r="F356" s="768">
        <v>4</v>
      </c>
      <c r="G356" s="1480" t="s">
        <v>35</v>
      </c>
      <c r="H356" s="769">
        <v>1</v>
      </c>
      <c r="I356" s="1034">
        <v>7</v>
      </c>
      <c r="J356" s="770">
        <v>0.29166666666666669</v>
      </c>
      <c r="K356" s="768">
        <v>7.3</v>
      </c>
      <c r="L356" s="771">
        <v>8.3000000000000007</v>
      </c>
      <c r="M356" s="769">
        <v>7.1</v>
      </c>
      <c r="N356" s="772">
        <v>0</v>
      </c>
      <c r="O356" s="769">
        <v>34.200000000000003</v>
      </c>
      <c r="P356" s="774">
        <v>60</v>
      </c>
      <c r="Q356" s="884">
        <v>28.1</v>
      </c>
      <c r="R356" s="769">
        <v>9.5</v>
      </c>
      <c r="S356" s="774">
        <v>125</v>
      </c>
      <c r="T356" s="774">
        <v>72</v>
      </c>
      <c r="U356" s="774">
        <v>53</v>
      </c>
      <c r="V356" s="1167">
        <v>0</v>
      </c>
      <c r="W356" s="1184" t="s">
        <v>35</v>
      </c>
      <c r="X356" s="1143">
        <v>260</v>
      </c>
      <c r="Y356" s="771" t="s">
        <v>35</v>
      </c>
      <c r="Z356" s="771" t="s">
        <v>35</v>
      </c>
      <c r="AA356" s="768" t="s">
        <v>35</v>
      </c>
      <c r="AB356" s="768" t="s">
        <v>35</v>
      </c>
      <c r="AC356" s="769" t="s">
        <v>35</v>
      </c>
      <c r="AD356" s="830" t="s">
        <v>35</v>
      </c>
      <c r="AE356" s="769" t="s">
        <v>35</v>
      </c>
      <c r="AF356" s="1034" t="s">
        <v>35</v>
      </c>
      <c r="AG356" s="1034" t="s">
        <v>35</v>
      </c>
      <c r="AH356" s="778" t="s">
        <v>35</v>
      </c>
      <c r="AI356" s="884" t="s">
        <v>35</v>
      </c>
      <c r="AJ356" s="1119" t="s">
        <v>35</v>
      </c>
      <c r="AK356" s="777" t="s">
        <v>35</v>
      </c>
    </row>
    <row r="357" spans="1:37" ht="13.5" customHeight="1" x14ac:dyDescent="0.15">
      <c r="A357" s="1791"/>
      <c r="B357" s="192">
        <v>44598</v>
      </c>
      <c r="C357" s="1602" t="str">
        <f t="shared" si="64"/>
        <v>(日)</v>
      </c>
      <c r="D357" s="603" t="s">
        <v>566</v>
      </c>
      <c r="E357" s="603" t="s">
        <v>584</v>
      </c>
      <c r="F357" s="768">
        <v>0</v>
      </c>
      <c r="G357" s="1480" t="s">
        <v>35</v>
      </c>
      <c r="H357" s="769">
        <v>-5</v>
      </c>
      <c r="I357" s="1034">
        <v>6.5</v>
      </c>
      <c r="J357" s="770">
        <v>0.2986111111111111</v>
      </c>
      <c r="K357" s="768">
        <v>8.8000000000000007</v>
      </c>
      <c r="L357" s="771">
        <v>6.7</v>
      </c>
      <c r="M357" s="769">
        <v>7.23</v>
      </c>
      <c r="N357" s="772">
        <v>0</v>
      </c>
      <c r="O357" s="769">
        <v>35.4</v>
      </c>
      <c r="P357" s="774">
        <v>60</v>
      </c>
      <c r="Q357" s="884">
        <v>38</v>
      </c>
      <c r="R357" s="769">
        <v>9.6</v>
      </c>
      <c r="S357" s="774">
        <v>126</v>
      </c>
      <c r="T357" s="774">
        <v>72</v>
      </c>
      <c r="U357" s="774">
        <v>54</v>
      </c>
      <c r="V357" s="1167">
        <v>0</v>
      </c>
      <c r="W357" s="1184" t="s">
        <v>35</v>
      </c>
      <c r="X357" s="1143">
        <v>250</v>
      </c>
      <c r="Y357" s="771" t="s">
        <v>35</v>
      </c>
      <c r="Z357" s="771" t="s">
        <v>35</v>
      </c>
      <c r="AA357" s="768" t="s">
        <v>35</v>
      </c>
      <c r="AB357" s="768" t="s">
        <v>35</v>
      </c>
      <c r="AC357" s="769" t="s">
        <v>35</v>
      </c>
      <c r="AD357" s="830" t="s">
        <v>35</v>
      </c>
      <c r="AE357" s="769" t="s">
        <v>35</v>
      </c>
      <c r="AF357" s="1034" t="s">
        <v>35</v>
      </c>
      <c r="AG357" s="1034" t="s">
        <v>35</v>
      </c>
      <c r="AH357" s="778" t="s">
        <v>35</v>
      </c>
      <c r="AI357" s="884" t="s">
        <v>35</v>
      </c>
      <c r="AJ357" s="1119" t="s">
        <v>35</v>
      </c>
      <c r="AK357" s="777" t="s">
        <v>35</v>
      </c>
    </row>
    <row r="358" spans="1:37" ht="13.5" customHeight="1" x14ac:dyDescent="0.15">
      <c r="A358" s="1791"/>
      <c r="B358" s="192">
        <v>44599</v>
      </c>
      <c r="C358" s="1602" t="str">
        <f t="shared" si="64"/>
        <v>(月)</v>
      </c>
      <c r="D358" s="603" t="s">
        <v>566</v>
      </c>
      <c r="E358" s="603" t="s">
        <v>593</v>
      </c>
      <c r="F358" s="768">
        <v>2</v>
      </c>
      <c r="G358" s="1480" t="s">
        <v>35</v>
      </c>
      <c r="H358" s="769">
        <v>-1</v>
      </c>
      <c r="I358" s="1034">
        <v>5.5</v>
      </c>
      <c r="J358" s="770">
        <v>0.28472222222222221</v>
      </c>
      <c r="K358" s="768">
        <v>6.2</v>
      </c>
      <c r="L358" s="771">
        <v>7.1</v>
      </c>
      <c r="M358" s="769">
        <v>7.16</v>
      </c>
      <c r="N358" s="772">
        <v>0.05</v>
      </c>
      <c r="O358" s="769">
        <v>33.200000000000003</v>
      </c>
      <c r="P358" s="774">
        <v>51</v>
      </c>
      <c r="Q358" s="884">
        <v>34.799999999999997</v>
      </c>
      <c r="R358" s="769">
        <v>10</v>
      </c>
      <c r="S358" s="774">
        <v>117</v>
      </c>
      <c r="T358" s="774">
        <v>68</v>
      </c>
      <c r="U358" s="774">
        <v>49</v>
      </c>
      <c r="V358" s="1167">
        <v>0</v>
      </c>
      <c r="W358" s="1184" t="s">
        <v>35</v>
      </c>
      <c r="X358" s="1143">
        <v>260</v>
      </c>
      <c r="Y358" s="771" t="s">
        <v>35</v>
      </c>
      <c r="Z358" s="771" t="s">
        <v>35</v>
      </c>
      <c r="AA358" s="768" t="s">
        <v>35</v>
      </c>
      <c r="AB358" s="768" t="s">
        <v>35</v>
      </c>
      <c r="AC358" s="769" t="s">
        <v>35</v>
      </c>
      <c r="AD358" s="830" t="s">
        <v>35</v>
      </c>
      <c r="AE358" s="769" t="s">
        <v>35</v>
      </c>
      <c r="AF358" s="1034" t="s">
        <v>35</v>
      </c>
      <c r="AG358" s="1034" t="s">
        <v>35</v>
      </c>
      <c r="AH358" s="778" t="s">
        <v>35</v>
      </c>
      <c r="AI358" s="884" t="s">
        <v>35</v>
      </c>
      <c r="AJ358" s="1119" t="s">
        <v>35</v>
      </c>
      <c r="AK358" s="777" t="s">
        <v>35</v>
      </c>
    </row>
    <row r="359" spans="1:37" ht="13.5" customHeight="1" x14ac:dyDescent="0.15">
      <c r="A359" s="1791"/>
      <c r="B359" s="192">
        <v>44600</v>
      </c>
      <c r="C359" s="1602" t="str">
        <f>IF(B359="","",IF(WEEKDAY(B359)=1,"(日)",IF(WEEKDAY(B359)=2,"(月)",IF(WEEKDAY(B359)=3,"(火)",IF(WEEKDAY(B359)=4,"(水)",IF(WEEKDAY(B359)=5,"(木)",IF(WEEKDAY(B359)=6,"(金)","(土)")))))))</f>
        <v>(火)</v>
      </c>
      <c r="D359" s="603" t="s">
        <v>596</v>
      </c>
      <c r="E359" s="603" t="s">
        <v>581</v>
      </c>
      <c r="F359" s="768">
        <v>1</v>
      </c>
      <c r="G359" s="1480" t="s">
        <v>35</v>
      </c>
      <c r="H359" s="769">
        <v>1</v>
      </c>
      <c r="I359" s="1034">
        <v>5.5</v>
      </c>
      <c r="J359" s="770">
        <v>0.29166666666666669</v>
      </c>
      <c r="K359" s="768">
        <v>8.1999999999999993</v>
      </c>
      <c r="L359" s="771">
        <v>8.6999999999999993</v>
      </c>
      <c r="M359" s="769">
        <v>7.16</v>
      </c>
      <c r="N359" s="772">
        <v>0</v>
      </c>
      <c r="O359" s="769">
        <v>33.700000000000003</v>
      </c>
      <c r="P359" s="774">
        <v>53</v>
      </c>
      <c r="Q359" s="884">
        <v>37.299999999999997</v>
      </c>
      <c r="R359" s="769">
        <v>10</v>
      </c>
      <c r="S359" s="774">
        <v>122</v>
      </c>
      <c r="T359" s="774">
        <v>70</v>
      </c>
      <c r="U359" s="774">
        <v>52</v>
      </c>
      <c r="V359" s="1167">
        <v>0</v>
      </c>
      <c r="W359" s="1184" t="s">
        <v>35</v>
      </c>
      <c r="X359" s="1143">
        <v>250</v>
      </c>
      <c r="Y359" s="771" t="s">
        <v>35</v>
      </c>
      <c r="Z359" s="771" t="s">
        <v>35</v>
      </c>
      <c r="AA359" s="768" t="s">
        <v>35</v>
      </c>
      <c r="AB359" s="768" t="s">
        <v>35</v>
      </c>
      <c r="AC359" s="769" t="s">
        <v>35</v>
      </c>
      <c r="AD359" s="830" t="s">
        <v>35</v>
      </c>
      <c r="AE359" s="769" t="s">
        <v>35</v>
      </c>
      <c r="AF359" s="1034" t="s">
        <v>35</v>
      </c>
      <c r="AG359" s="1034" t="s">
        <v>35</v>
      </c>
      <c r="AH359" s="778" t="s">
        <v>35</v>
      </c>
      <c r="AI359" s="884" t="s">
        <v>35</v>
      </c>
      <c r="AJ359" s="1119" t="s">
        <v>35</v>
      </c>
      <c r="AK359" s="777" t="s">
        <v>35</v>
      </c>
    </row>
    <row r="360" spans="1:37" ht="13.5" customHeight="1" x14ac:dyDescent="0.15">
      <c r="A360" s="1791"/>
      <c r="B360" s="192">
        <v>44601</v>
      </c>
      <c r="C360" s="1602" t="str">
        <f t="shared" si="64"/>
        <v>(水)</v>
      </c>
      <c r="D360" s="603" t="s">
        <v>566</v>
      </c>
      <c r="E360" s="603" t="s">
        <v>568</v>
      </c>
      <c r="F360" s="768">
        <v>2</v>
      </c>
      <c r="G360" s="1480" t="s">
        <v>35</v>
      </c>
      <c r="H360" s="769">
        <v>-3</v>
      </c>
      <c r="I360" s="1034">
        <v>7</v>
      </c>
      <c r="J360" s="770">
        <v>0.28472222222222221</v>
      </c>
      <c r="K360" s="768">
        <v>9.1999999999999993</v>
      </c>
      <c r="L360" s="771">
        <v>9.4</v>
      </c>
      <c r="M360" s="769">
        <v>7.16</v>
      </c>
      <c r="N360" s="772">
        <v>0.05</v>
      </c>
      <c r="O360" s="769">
        <v>34.5</v>
      </c>
      <c r="P360" s="774">
        <v>68</v>
      </c>
      <c r="Q360" s="884">
        <v>36.200000000000003</v>
      </c>
      <c r="R360" s="769">
        <v>10</v>
      </c>
      <c r="S360" s="774">
        <v>122</v>
      </c>
      <c r="T360" s="774">
        <v>75</v>
      </c>
      <c r="U360" s="774">
        <v>47</v>
      </c>
      <c r="V360" s="1167">
        <v>0</v>
      </c>
      <c r="W360" s="1184" t="s">
        <v>35</v>
      </c>
      <c r="X360" s="1143">
        <v>260</v>
      </c>
      <c r="Y360" s="771" t="s">
        <v>35</v>
      </c>
      <c r="Z360" s="771" t="s">
        <v>35</v>
      </c>
      <c r="AA360" s="768" t="s">
        <v>35</v>
      </c>
      <c r="AB360" s="768" t="s">
        <v>35</v>
      </c>
      <c r="AC360" s="769" t="s">
        <v>35</v>
      </c>
      <c r="AD360" s="830" t="s">
        <v>35</v>
      </c>
      <c r="AE360" s="769" t="s">
        <v>35</v>
      </c>
      <c r="AF360" s="1034" t="s">
        <v>35</v>
      </c>
      <c r="AG360" s="1034" t="s">
        <v>35</v>
      </c>
      <c r="AH360" s="778" t="s">
        <v>35</v>
      </c>
      <c r="AI360" s="884" t="s">
        <v>35</v>
      </c>
      <c r="AJ360" s="1119" t="s">
        <v>35</v>
      </c>
      <c r="AK360" s="777" t="s">
        <v>35</v>
      </c>
    </row>
    <row r="361" spans="1:37" ht="13.5" customHeight="1" x14ac:dyDescent="0.15">
      <c r="A361" s="1791"/>
      <c r="B361" s="192">
        <v>44602</v>
      </c>
      <c r="C361" s="1602" t="str">
        <f t="shared" si="64"/>
        <v>(木)</v>
      </c>
      <c r="D361" s="603" t="s">
        <v>663</v>
      </c>
      <c r="E361" s="603" t="s">
        <v>570</v>
      </c>
      <c r="F361" s="768">
        <v>2</v>
      </c>
      <c r="G361" s="1480">
        <v>16.399999999999999</v>
      </c>
      <c r="H361" s="769">
        <v>4</v>
      </c>
      <c r="I361" s="1034">
        <v>9</v>
      </c>
      <c r="J361" s="770">
        <v>0.2986111111111111</v>
      </c>
      <c r="K361" s="768">
        <v>3.1</v>
      </c>
      <c r="L361" s="771">
        <v>3.9</v>
      </c>
      <c r="M361" s="769">
        <v>6.98</v>
      </c>
      <c r="N361" s="772">
        <v>0.05</v>
      </c>
      <c r="O361" s="769">
        <v>37.5</v>
      </c>
      <c r="P361" s="774">
        <v>54</v>
      </c>
      <c r="Q361" s="884">
        <v>36.6</v>
      </c>
      <c r="R361" s="769">
        <v>7.4</v>
      </c>
      <c r="S361" s="774">
        <v>125</v>
      </c>
      <c r="T361" s="774">
        <v>70</v>
      </c>
      <c r="U361" s="774">
        <v>55</v>
      </c>
      <c r="V361" s="1167">
        <v>0</v>
      </c>
      <c r="W361" s="1184" t="s">
        <v>35</v>
      </c>
      <c r="X361" s="1143">
        <v>260</v>
      </c>
      <c r="Y361" s="771" t="s">
        <v>35</v>
      </c>
      <c r="Z361" s="771" t="s">
        <v>35</v>
      </c>
      <c r="AA361" s="768" t="s">
        <v>35</v>
      </c>
      <c r="AB361" s="768" t="s">
        <v>35</v>
      </c>
      <c r="AC361" s="769" t="s">
        <v>35</v>
      </c>
      <c r="AD361" s="830" t="s">
        <v>35</v>
      </c>
      <c r="AE361" s="769" t="s">
        <v>35</v>
      </c>
      <c r="AF361" s="1034" t="s">
        <v>35</v>
      </c>
      <c r="AG361" s="1034" t="s">
        <v>35</v>
      </c>
      <c r="AH361" s="778" t="s">
        <v>35</v>
      </c>
      <c r="AI361" s="884" t="s">
        <v>35</v>
      </c>
      <c r="AJ361" s="1119" t="s">
        <v>35</v>
      </c>
      <c r="AK361" s="777" t="s">
        <v>35</v>
      </c>
    </row>
    <row r="362" spans="1:37" ht="13.5" customHeight="1" x14ac:dyDescent="0.15">
      <c r="A362" s="1791"/>
      <c r="B362" s="192">
        <v>44603</v>
      </c>
      <c r="C362" s="1602" t="str">
        <f t="shared" si="64"/>
        <v>(金)</v>
      </c>
      <c r="D362" s="603" t="s">
        <v>664</v>
      </c>
      <c r="E362" s="603" t="s">
        <v>570</v>
      </c>
      <c r="F362" s="768">
        <v>5</v>
      </c>
      <c r="G362" s="1480">
        <v>0.2</v>
      </c>
      <c r="H362" s="769">
        <v>1</v>
      </c>
      <c r="I362" s="1034">
        <v>6</v>
      </c>
      <c r="J362" s="770">
        <v>0.29166666666666669</v>
      </c>
      <c r="K362" s="768">
        <v>6.4</v>
      </c>
      <c r="L362" s="771">
        <v>7.8</v>
      </c>
      <c r="M362" s="769">
        <v>6.89</v>
      </c>
      <c r="N362" s="772">
        <v>0.05</v>
      </c>
      <c r="O362" s="769">
        <v>30.7</v>
      </c>
      <c r="P362" s="774">
        <v>52</v>
      </c>
      <c r="Q362" s="884">
        <v>29.1</v>
      </c>
      <c r="R362" s="769">
        <v>7</v>
      </c>
      <c r="S362" s="774">
        <v>122</v>
      </c>
      <c r="T362" s="774">
        <v>72</v>
      </c>
      <c r="U362" s="774">
        <v>50</v>
      </c>
      <c r="V362" s="1167">
        <v>0</v>
      </c>
      <c r="W362" s="1184" t="s">
        <v>35</v>
      </c>
      <c r="X362" s="1143">
        <v>250</v>
      </c>
      <c r="Y362" s="771" t="s">
        <v>35</v>
      </c>
      <c r="Z362" s="771" t="s">
        <v>35</v>
      </c>
      <c r="AA362" s="768" t="s">
        <v>35</v>
      </c>
      <c r="AB362" s="768" t="s">
        <v>35</v>
      </c>
      <c r="AC362" s="769" t="s">
        <v>35</v>
      </c>
      <c r="AD362" s="830" t="s">
        <v>35</v>
      </c>
      <c r="AE362" s="769" t="s">
        <v>35</v>
      </c>
      <c r="AF362" s="1034" t="s">
        <v>35</v>
      </c>
      <c r="AG362" s="1034" t="s">
        <v>35</v>
      </c>
      <c r="AH362" s="778" t="s">
        <v>35</v>
      </c>
      <c r="AI362" s="884" t="s">
        <v>35</v>
      </c>
      <c r="AJ362" s="1119" t="s">
        <v>35</v>
      </c>
      <c r="AK362" s="777" t="s">
        <v>35</v>
      </c>
    </row>
    <row r="363" spans="1:37" ht="13.5" customHeight="1" x14ac:dyDescent="0.15">
      <c r="A363" s="1791"/>
      <c r="B363" s="192">
        <v>44604</v>
      </c>
      <c r="C363" s="1602" t="str">
        <f t="shared" si="64"/>
        <v>(土)</v>
      </c>
      <c r="D363" s="603" t="s">
        <v>566</v>
      </c>
      <c r="E363" s="603" t="s">
        <v>581</v>
      </c>
      <c r="F363" s="768">
        <v>1</v>
      </c>
      <c r="G363" s="1480" t="s">
        <v>35</v>
      </c>
      <c r="H363" s="769">
        <v>-2</v>
      </c>
      <c r="I363" s="1034">
        <v>7.5</v>
      </c>
      <c r="J363" s="770">
        <v>0.2986111111111111</v>
      </c>
      <c r="K363" s="768">
        <v>4.8</v>
      </c>
      <c r="L363" s="771">
        <v>7.1</v>
      </c>
      <c r="M363" s="769">
        <v>6.82</v>
      </c>
      <c r="N363" s="772">
        <v>0</v>
      </c>
      <c r="O363" s="769">
        <v>29.6</v>
      </c>
      <c r="P363" s="774">
        <v>40</v>
      </c>
      <c r="Q363" s="884">
        <v>29.8</v>
      </c>
      <c r="R363" s="769">
        <v>7</v>
      </c>
      <c r="S363" s="774">
        <v>100</v>
      </c>
      <c r="T363" s="774">
        <v>64</v>
      </c>
      <c r="U363" s="774">
        <v>36</v>
      </c>
      <c r="V363" s="1167">
        <v>0</v>
      </c>
      <c r="W363" s="1184" t="s">
        <v>35</v>
      </c>
      <c r="X363" s="1143">
        <v>200</v>
      </c>
      <c r="Y363" s="771" t="s">
        <v>35</v>
      </c>
      <c r="Z363" s="771" t="s">
        <v>35</v>
      </c>
      <c r="AA363" s="768" t="s">
        <v>35</v>
      </c>
      <c r="AB363" s="768" t="s">
        <v>35</v>
      </c>
      <c r="AC363" s="769" t="s">
        <v>35</v>
      </c>
      <c r="AD363" s="830" t="s">
        <v>35</v>
      </c>
      <c r="AE363" s="769" t="s">
        <v>35</v>
      </c>
      <c r="AF363" s="1034" t="s">
        <v>35</v>
      </c>
      <c r="AG363" s="1034" t="s">
        <v>35</v>
      </c>
      <c r="AH363" s="778" t="s">
        <v>35</v>
      </c>
      <c r="AI363" s="884" t="s">
        <v>35</v>
      </c>
      <c r="AJ363" s="1119" t="s">
        <v>35</v>
      </c>
      <c r="AK363" s="777" t="s">
        <v>35</v>
      </c>
    </row>
    <row r="364" spans="1:37" ht="13.5" customHeight="1" x14ac:dyDescent="0.15">
      <c r="A364" s="1791"/>
      <c r="B364" s="192">
        <v>44605</v>
      </c>
      <c r="C364" s="1602" t="str">
        <f t="shared" si="64"/>
        <v>(日)</v>
      </c>
      <c r="D364" s="603" t="s">
        <v>571</v>
      </c>
      <c r="E364" s="603" t="s">
        <v>581</v>
      </c>
      <c r="F364" s="768">
        <v>2</v>
      </c>
      <c r="G364" s="1480">
        <v>19.2</v>
      </c>
      <c r="H364" s="769">
        <v>-2</v>
      </c>
      <c r="I364" s="1034">
        <v>8</v>
      </c>
      <c r="J364" s="770">
        <v>0.2986111111111111</v>
      </c>
      <c r="K364" s="768">
        <v>9.8000000000000007</v>
      </c>
      <c r="L364" s="771">
        <v>11.4</v>
      </c>
      <c r="M364" s="769">
        <v>7.1</v>
      </c>
      <c r="N364" s="772">
        <v>0</v>
      </c>
      <c r="O364" s="769">
        <v>27</v>
      </c>
      <c r="P364" s="774">
        <v>54</v>
      </c>
      <c r="Q364" s="884">
        <v>29.8</v>
      </c>
      <c r="R364" s="769">
        <v>9.5</v>
      </c>
      <c r="S364" s="774">
        <v>102</v>
      </c>
      <c r="T364" s="774">
        <v>62</v>
      </c>
      <c r="U364" s="774">
        <v>40</v>
      </c>
      <c r="V364" s="1167">
        <v>0</v>
      </c>
      <c r="W364" s="1184" t="s">
        <v>35</v>
      </c>
      <c r="X364" s="1143">
        <v>200</v>
      </c>
      <c r="Y364" s="771" t="s">
        <v>35</v>
      </c>
      <c r="Z364" s="771" t="s">
        <v>35</v>
      </c>
      <c r="AA364" s="768" t="s">
        <v>35</v>
      </c>
      <c r="AB364" s="768" t="s">
        <v>35</v>
      </c>
      <c r="AC364" s="769" t="s">
        <v>35</v>
      </c>
      <c r="AD364" s="830" t="s">
        <v>35</v>
      </c>
      <c r="AE364" s="769" t="s">
        <v>35</v>
      </c>
      <c r="AF364" s="1034" t="s">
        <v>35</v>
      </c>
      <c r="AG364" s="1034" t="s">
        <v>35</v>
      </c>
      <c r="AH364" s="778" t="s">
        <v>35</v>
      </c>
      <c r="AI364" s="884" t="s">
        <v>35</v>
      </c>
      <c r="AJ364" s="1119" t="s">
        <v>35</v>
      </c>
      <c r="AK364" s="777" t="s">
        <v>35</v>
      </c>
    </row>
    <row r="365" spans="1:37" ht="13.5" customHeight="1" x14ac:dyDescent="0.15">
      <c r="A365" s="1791"/>
      <c r="B365" s="192">
        <v>44606</v>
      </c>
      <c r="C365" s="1602" t="str">
        <f t="shared" si="64"/>
        <v>(月)</v>
      </c>
      <c r="D365" s="603" t="s">
        <v>580</v>
      </c>
      <c r="E365" s="603" t="s">
        <v>574</v>
      </c>
      <c r="F365" s="768">
        <v>5</v>
      </c>
      <c r="G365" s="1480">
        <v>8.1999999999999993</v>
      </c>
      <c r="H365" s="769">
        <v>2</v>
      </c>
      <c r="I365" s="1034">
        <v>8</v>
      </c>
      <c r="J365" s="770">
        <v>0.28472222222222221</v>
      </c>
      <c r="K365" s="768">
        <v>3.1</v>
      </c>
      <c r="L365" s="771">
        <v>3.9</v>
      </c>
      <c r="M365" s="769">
        <v>6.84</v>
      </c>
      <c r="N365" s="772">
        <v>0</v>
      </c>
      <c r="O365" s="769">
        <v>26.9</v>
      </c>
      <c r="P365" s="774">
        <v>40</v>
      </c>
      <c r="Q365" s="884">
        <v>29.5</v>
      </c>
      <c r="R365" s="769">
        <v>7.5</v>
      </c>
      <c r="S365" s="774">
        <v>97</v>
      </c>
      <c r="T365" s="774">
        <v>60</v>
      </c>
      <c r="U365" s="774">
        <v>37</v>
      </c>
      <c r="V365" s="1167">
        <v>0</v>
      </c>
      <c r="W365" s="1184" t="s">
        <v>35</v>
      </c>
      <c r="X365" s="1143">
        <v>200</v>
      </c>
      <c r="Y365" s="771" t="s">
        <v>35</v>
      </c>
      <c r="Z365" s="771" t="s">
        <v>35</v>
      </c>
      <c r="AA365" s="768" t="s">
        <v>35</v>
      </c>
      <c r="AB365" s="768" t="s">
        <v>35</v>
      </c>
      <c r="AC365" s="769" t="s">
        <v>35</v>
      </c>
      <c r="AD365" s="830" t="s">
        <v>35</v>
      </c>
      <c r="AE365" s="769" t="s">
        <v>35</v>
      </c>
      <c r="AF365" s="1034" t="s">
        <v>35</v>
      </c>
      <c r="AG365" s="1034" t="s">
        <v>35</v>
      </c>
      <c r="AH365" s="778" t="s">
        <v>35</v>
      </c>
      <c r="AI365" s="884" t="s">
        <v>35</v>
      </c>
      <c r="AJ365" s="1119" t="s">
        <v>35</v>
      </c>
      <c r="AK365" s="777" t="s">
        <v>35</v>
      </c>
    </row>
    <row r="366" spans="1:37" ht="13.5" customHeight="1" x14ac:dyDescent="0.15">
      <c r="A366" s="1791"/>
      <c r="B366" s="192">
        <v>44607</v>
      </c>
      <c r="C366" s="1602" t="str">
        <f t="shared" si="64"/>
        <v>(火)</v>
      </c>
      <c r="D366" s="603" t="s">
        <v>566</v>
      </c>
      <c r="E366" s="603" t="s">
        <v>567</v>
      </c>
      <c r="F366" s="768">
        <v>1</v>
      </c>
      <c r="G366" s="1480" t="s">
        <v>35</v>
      </c>
      <c r="H366" s="769">
        <v>-1</v>
      </c>
      <c r="I366" s="1034">
        <v>6.5</v>
      </c>
      <c r="J366" s="770">
        <v>0.28472222222222221</v>
      </c>
      <c r="K366" s="768">
        <v>8.1</v>
      </c>
      <c r="L366" s="771">
        <v>11.7</v>
      </c>
      <c r="M366" s="769">
        <v>6.91</v>
      </c>
      <c r="N366" s="772">
        <v>0</v>
      </c>
      <c r="O366" s="769">
        <v>24.4</v>
      </c>
      <c r="P366" s="774">
        <v>44</v>
      </c>
      <c r="Q366" s="884">
        <v>22</v>
      </c>
      <c r="R366" s="769">
        <v>9.5</v>
      </c>
      <c r="S366" s="774">
        <v>92</v>
      </c>
      <c r="T366" s="774">
        <v>56</v>
      </c>
      <c r="U366" s="774">
        <v>36</v>
      </c>
      <c r="V366" s="1167">
        <v>0</v>
      </c>
      <c r="W366" s="1184" t="s">
        <v>35</v>
      </c>
      <c r="X366" s="1143">
        <v>210</v>
      </c>
      <c r="Y366" s="771" t="s">
        <v>35</v>
      </c>
      <c r="Z366" s="771" t="s">
        <v>35</v>
      </c>
      <c r="AA366" s="768" t="s">
        <v>35</v>
      </c>
      <c r="AB366" s="768" t="s">
        <v>35</v>
      </c>
      <c r="AC366" s="769" t="s">
        <v>35</v>
      </c>
      <c r="AD366" s="830" t="s">
        <v>35</v>
      </c>
      <c r="AE366" s="769" t="s">
        <v>35</v>
      </c>
      <c r="AF366" s="1034" t="s">
        <v>35</v>
      </c>
      <c r="AG366" s="1034" t="s">
        <v>35</v>
      </c>
      <c r="AH366" s="778" t="s">
        <v>35</v>
      </c>
      <c r="AI366" s="884" t="s">
        <v>35</v>
      </c>
      <c r="AJ366" s="1119" t="s">
        <v>35</v>
      </c>
      <c r="AK366" s="777" t="s">
        <v>35</v>
      </c>
    </row>
    <row r="367" spans="1:37" ht="13.5" customHeight="1" x14ac:dyDescent="0.15">
      <c r="A367" s="1791"/>
      <c r="B367" s="192">
        <v>44608</v>
      </c>
      <c r="C367" s="1602" t="str">
        <f t="shared" si="64"/>
        <v>(水)</v>
      </c>
      <c r="D367" s="603" t="s">
        <v>566</v>
      </c>
      <c r="E367" s="603" t="s">
        <v>575</v>
      </c>
      <c r="F367" s="768">
        <v>2</v>
      </c>
      <c r="G367" s="1480" t="s">
        <v>35</v>
      </c>
      <c r="H367" s="769">
        <v>3</v>
      </c>
      <c r="I367" s="1034">
        <v>8</v>
      </c>
      <c r="J367" s="770">
        <v>0.29166666666666669</v>
      </c>
      <c r="K367" s="768">
        <v>6.9</v>
      </c>
      <c r="L367" s="771">
        <v>8</v>
      </c>
      <c r="M367" s="769">
        <v>7.04</v>
      </c>
      <c r="N367" s="772">
        <v>0</v>
      </c>
      <c r="O367" s="769">
        <v>26.8</v>
      </c>
      <c r="P367" s="774">
        <v>50</v>
      </c>
      <c r="Q367" s="884">
        <v>27</v>
      </c>
      <c r="R367" s="769">
        <v>9</v>
      </c>
      <c r="S367" s="774">
        <v>99</v>
      </c>
      <c r="T367" s="774">
        <v>61</v>
      </c>
      <c r="U367" s="774">
        <v>38</v>
      </c>
      <c r="V367" s="1167">
        <v>0</v>
      </c>
      <c r="W367" s="1184" t="s">
        <v>35</v>
      </c>
      <c r="X367" s="1143">
        <v>200</v>
      </c>
      <c r="Y367" s="771" t="s">
        <v>35</v>
      </c>
      <c r="Z367" s="771" t="s">
        <v>35</v>
      </c>
      <c r="AA367" s="768" t="s">
        <v>35</v>
      </c>
      <c r="AB367" s="768" t="s">
        <v>35</v>
      </c>
      <c r="AC367" s="769" t="s">
        <v>35</v>
      </c>
      <c r="AD367" s="830">
        <v>0</v>
      </c>
      <c r="AE367" s="769">
        <v>42</v>
      </c>
      <c r="AF367" s="1034">
        <v>17</v>
      </c>
      <c r="AG367" s="1034">
        <v>4.4000000000000004</v>
      </c>
      <c r="AH367" s="778">
        <v>1.3</v>
      </c>
      <c r="AI367" s="884">
        <v>13</v>
      </c>
      <c r="AJ367" s="1119">
        <v>3</v>
      </c>
      <c r="AK367" s="777">
        <v>0</v>
      </c>
    </row>
    <row r="368" spans="1:37" ht="13.5" customHeight="1" x14ac:dyDescent="0.15">
      <c r="A368" s="1791"/>
      <c r="B368" s="192">
        <v>44609</v>
      </c>
      <c r="C368" s="1602" t="str">
        <f t="shared" si="64"/>
        <v>(木)</v>
      </c>
      <c r="D368" s="603" t="s">
        <v>566</v>
      </c>
      <c r="E368" s="603" t="s">
        <v>581</v>
      </c>
      <c r="F368" s="768">
        <v>5</v>
      </c>
      <c r="G368" s="1480" t="s">
        <v>35</v>
      </c>
      <c r="H368" s="769">
        <v>4</v>
      </c>
      <c r="I368" s="1034">
        <v>7.5</v>
      </c>
      <c r="J368" s="770">
        <v>0.28472222222222221</v>
      </c>
      <c r="K368" s="768">
        <v>6.8</v>
      </c>
      <c r="L368" s="771">
        <v>9.9</v>
      </c>
      <c r="M368" s="769">
        <v>7.11</v>
      </c>
      <c r="N368" s="772">
        <v>0</v>
      </c>
      <c r="O368" s="769">
        <v>30.5</v>
      </c>
      <c r="P368" s="774">
        <v>56</v>
      </c>
      <c r="Q368" s="884">
        <v>26.3</v>
      </c>
      <c r="R368" s="769">
        <v>9.8000000000000007</v>
      </c>
      <c r="S368" s="774">
        <v>110</v>
      </c>
      <c r="T368" s="774">
        <v>70</v>
      </c>
      <c r="U368" s="774">
        <v>40</v>
      </c>
      <c r="V368" s="1167">
        <v>0</v>
      </c>
      <c r="W368" s="1184" t="s">
        <v>35</v>
      </c>
      <c r="X368" s="1143">
        <v>210</v>
      </c>
      <c r="Y368" s="771" t="s">
        <v>35</v>
      </c>
      <c r="Z368" s="771" t="s">
        <v>35</v>
      </c>
      <c r="AA368" s="768" t="s">
        <v>35</v>
      </c>
      <c r="AB368" s="768" t="s">
        <v>35</v>
      </c>
      <c r="AC368" s="769" t="s">
        <v>35</v>
      </c>
      <c r="AD368" s="830" t="s">
        <v>35</v>
      </c>
      <c r="AE368" s="769" t="s">
        <v>35</v>
      </c>
      <c r="AF368" s="1034" t="s">
        <v>35</v>
      </c>
      <c r="AG368" s="1034" t="s">
        <v>35</v>
      </c>
      <c r="AH368" s="778" t="s">
        <v>35</v>
      </c>
      <c r="AI368" s="884" t="s">
        <v>35</v>
      </c>
      <c r="AJ368" s="1119" t="s">
        <v>35</v>
      </c>
      <c r="AK368" s="777" t="s">
        <v>35</v>
      </c>
    </row>
    <row r="369" spans="1:37" ht="13.5" customHeight="1" x14ac:dyDescent="0.15">
      <c r="A369" s="1791"/>
      <c r="B369" s="192">
        <v>44610</v>
      </c>
      <c r="C369" s="1602" t="str">
        <f t="shared" si="64"/>
        <v>(金)</v>
      </c>
      <c r="D369" s="603" t="s">
        <v>566</v>
      </c>
      <c r="E369" s="603" t="s">
        <v>581</v>
      </c>
      <c r="F369" s="768">
        <v>10</v>
      </c>
      <c r="G369" s="1480" t="s">
        <v>35</v>
      </c>
      <c r="H369" s="769">
        <v>4</v>
      </c>
      <c r="I369" s="1034">
        <v>8.5</v>
      </c>
      <c r="J369" s="770">
        <v>0.29166666666666669</v>
      </c>
      <c r="K369" s="768">
        <v>4.7</v>
      </c>
      <c r="L369" s="771">
        <v>6.9</v>
      </c>
      <c r="M369" s="769">
        <v>7.15</v>
      </c>
      <c r="N369" s="772">
        <v>0</v>
      </c>
      <c r="O369" s="769">
        <v>30</v>
      </c>
      <c r="P369" s="774">
        <v>52</v>
      </c>
      <c r="Q369" s="884">
        <v>28.8</v>
      </c>
      <c r="R369" s="769">
        <v>7.9</v>
      </c>
      <c r="S369" s="774">
        <v>116</v>
      </c>
      <c r="T369" s="774">
        <v>71</v>
      </c>
      <c r="U369" s="774">
        <v>45</v>
      </c>
      <c r="V369" s="1167">
        <v>0</v>
      </c>
      <c r="W369" s="1184" t="s">
        <v>35</v>
      </c>
      <c r="X369" s="1143">
        <v>190</v>
      </c>
      <c r="Y369" s="771" t="s">
        <v>35</v>
      </c>
      <c r="Z369" s="771" t="s">
        <v>35</v>
      </c>
      <c r="AA369" s="768" t="s">
        <v>35</v>
      </c>
      <c r="AB369" s="768" t="s">
        <v>35</v>
      </c>
      <c r="AC369" s="769" t="s">
        <v>35</v>
      </c>
      <c r="AD369" s="830" t="s">
        <v>35</v>
      </c>
      <c r="AE369" s="769" t="s">
        <v>35</v>
      </c>
      <c r="AF369" s="1034" t="s">
        <v>35</v>
      </c>
      <c r="AG369" s="1034" t="s">
        <v>35</v>
      </c>
      <c r="AH369" s="778" t="s">
        <v>35</v>
      </c>
      <c r="AI369" s="884" t="s">
        <v>35</v>
      </c>
      <c r="AJ369" s="1119" t="s">
        <v>35</v>
      </c>
      <c r="AK369" s="777" t="s">
        <v>35</v>
      </c>
    </row>
    <row r="370" spans="1:37" ht="13.5" customHeight="1" x14ac:dyDescent="0.15">
      <c r="A370" s="1791"/>
      <c r="B370" s="192">
        <v>44611</v>
      </c>
      <c r="C370" s="1602" t="str">
        <f t="shared" si="64"/>
        <v>(土)</v>
      </c>
      <c r="D370" s="603" t="s">
        <v>571</v>
      </c>
      <c r="E370" s="603" t="s">
        <v>581</v>
      </c>
      <c r="F370" s="768">
        <v>1</v>
      </c>
      <c r="G370" s="1480">
        <v>6.1</v>
      </c>
      <c r="H370" s="769">
        <v>1</v>
      </c>
      <c r="I370" s="1034">
        <v>9</v>
      </c>
      <c r="J370" s="770">
        <v>0.2986111111111111</v>
      </c>
      <c r="K370" s="768">
        <v>6.2</v>
      </c>
      <c r="L370" s="771">
        <v>7.5</v>
      </c>
      <c r="M370" s="769">
        <v>7.04</v>
      </c>
      <c r="N370" s="772">
        <v>0.05</v>
      </c>
      <c r="O370" s="769">
        <v>29.8</v>
      </c>
      <c r="P370" s="774">
        <v>47</v>
      </c>
      <c r="Q370" s="884">
        <v>30.9</v>
      </c>
      <c r="R370" s="769">
        <v>9.1999999999999993</v>
      </c>
      <c r="S370" s="774">
        <v>107</v>
      </c>
      <c r="T370" s="774">
        <v>67</v>
      </c>
      <c r="U370" s="774">
        <v>40</v>
      </c>
      <c r="V370" s="1167">
        <v>0</v>
      </c>
      <c r="W370" s="1184" t="s">
        <v>35</v>
      </c>
      <c r="X370" s="1143">
        <v>200</v>
      </c>
      <c r="Y370" s="771" t="s">
        <v>35</v>
      </c>
      <c r="Z370" s="771" t="s">
        <v>35</v>
      </c>
      <c r="AA370" s="768" t="s">
        <v>35</v>
      </c>
      <c r="AB370" s="768" t="s">
        <v>35</v>
      </c>
      <c r="AC370" s="769" t="s">
        <v>35</v>
      </c>
      <c r="AD370" s="830" t="s">
        <v>35</v>
      </c>
      <c r="AE370" s="769" t="s">
        <v>35</v>
      </c>
      <c r="AF370" s="1034" t="s">
        <v>35</v>
      </c>
      <c r="AG370" s="1034" t="s">
        <v>35</v>
      </c>
      <c r="AH370" s="778" t="s">
        <v>35</v>
      </c>
      <c r="AI370" s="884" t="s">
        <v>35</v>
      </c>
      <c r="AJ370" s="1119" t="s">
        <v>35</v>
      </c>
      <c r="AK370" s="777" t="s">
        <v>35</v>
      </c>
    </row>
    <row r="371" spans="1:37" ht="13.5" customHeight="1" x14ac:dyDescent="0.15">
      <c r="A371" s="1791"/>
      <c r="B371" s="192">
        <v>44612</v>
      </c>
      <c r="C371" s="1602" t="str">
        <f t="shared" si="64"/>
        <v>(日)</v>
      </c>
      <c r="D371" s="603" t="s">
        <v>573</v>
      </c>
      <c r="E371" s="603" t="s">
        <v>606</v>
      </c>
      <c r="F371" s="768">
        <v>1</v>
      </c>
      <c r="G371" s="1480">
        <v>11.9</v>
      </c>
      <c r="H371" s="769">
        <v>4</v>
      </c>
      <c r="I371" s="1034">
        <v>9</v>
      </c>
      <c r="J371" s="770">
        <v>0.2986111111111111</v>
      </c>
      <c r="K371" s="768">
        <v>3.3</v>
      </c>
      <c r="L371" s="771">
        <v>5.0999999999999996</v>
      </c>
      <c r="M371" s="769">
        <v>7.06</v>
      </c>
      <c r="N371" s="772">
        <v>0.15</v>
      </c>
      <c r="O371" s="769">
        <v>28.8</v>
      </c>
      <c r="P371" s="774">
        <v>50</v>
      </c>
      <c r="Q371" s="884">
        <v>28.4</v>
      </c>
      <c r="R371" s="769">
        <v>7</v>
      </c>
      <c r="S371" s="774">
        <v>108</v>
      </c>
      <c r="T371" s="774">
        <v>66</v>
      </c>
      <c r="U371" s="774">
        <v>42</v>
      </c>
      <c r="V371" s="1167">
        <v>0</v>
      </c>
      <c r="W371" s="1184" t="s">
        <v>35</v>
      </c>
      <c r="X371" s="1143">
        <v>200</v>
      </c>
      <c r="Y371" s="771" t="s">
        <v>35</v>
      </c>
      <c r="Z371" s="771" t="s">
        <v>35</v>
      </c>
      <c r="AA371" s="768" t="s">
        <v>35</v>
      </c>
      <c r="AB371" s="768" t="s">
        <v>35</v>
      </c>
      <c r="AC371" s="769" t="s">
        <v>35</v>
      </c>
      <c r="AD371" s="830" t="s">
        <v>35</v>
      </c>
      <c r="AE371" s="769" t="s">
        <v>35</v>
      </c>
      <c r="AF371" s="1034" t="s">
        <v>35</v>
      </c>
      <c r="AG371" s="1034" t="s">
        <v>35</v>
      </c>
      <c r="AH371" s="778" t="s">
        <v>35</v>
      </c>
      <c r="AI371" s="884" t="s">
        <v>35</v>
      </c>
      <c r="AJ371" s="1119" t="s">
        <v>35</v>
      </c>
      <c r="AK371" s="777" t="s">
        <v>35</v>
      </c>
    </row>
    <row r="372" spans="1:37" ht="13.5" customHeight="1" x14ac:dyDescent="0.15">
      <c r="A372" s="1791"/>
      <c r="B372" s="192">
        <v>44613</v>
      </c>
      <c r="C372" s="1602" t="str">
        <f t="shared" si="64"/>
        <v>(月)</v>
      </c>
      <c r="D372" s="603" t="s">
        <v>566</v>
      </c>
      <c r="E372" s="603" t="s">
        <v>581</v>
      </c>
      <c r="F372" s="768">
        <v>2</v>
      </c>
      <c r="G372" s="1480" t="s">
        <v>35</v>
      </c>
      <c r="H372" s="769">
        <v>1</v>
      </c>
      <c r="I372" s="1034">
        <v>7</v>
      </c>
      <c r="J372" s="770">
        <v>0.28472222222222221</v>
      </c>
      <c r="K372" s="768">
        <v>2.9</v>
      </c>
      <c r="L372" s="771">
        <v>4.0999999999999996</v>
      </c>
      <c r="M372" s="769">
        <v>6.86</v>
      </c>
      <c r="N372" s="772">
        <v>0</v>
      </c>
      <c r="O372" s="769">
        <v>28.7</v>
      </c>
      <c r="P372" s="774">
        <v>42</v>
      </c>
      <c r="Q372" s="884">
        <v>24.1</v>
      </c>
      <c r="R372" s="769">
        <v>7</v>
      </c>
      <c r="S372" s="774">
        <v>106</v>
      </c>
      <c r="T372" s="774">
        <v>62</v>
      </c>
      <c r="U372" s="774">
        <v>44</v>
      </c>
      <c r="V372" s="1167">
        <v>0</v>
      </c>
      <c r="W372" s="1184" t="s">
        <v>35</v>
      </c>
      <c r="X372" s="1143">
        <v>210</v>
      </c>
      <c r="Y372" s="771" t="s">
        <v>35</v>
      </c>
      <c r="Z372" s="771" t="s">
        <v>35</v>
      </c>
      <c r="AA372" s="768" t="s">
        <v>35</v>
      </c>
      <c r="AB372" s="768" t="s">
        <v>35</v>
      </c>
      <c r="AC372" s="769" t="s">
        <v>35</v>
      </c>
      <c r="AD372" s="830" t="s">
        <v>35</v>
      </c>
      <c r="AE372" s="769" t="s">
        <v>35</v>
      </c>
      <c r="AF372" s="1034" t="s">
        <v>35</v>
      </c>
      <c r="AG372" s="1034" t="s">
        <v>35</v>
      </c>
      <c r="AH372" s="778" t="s">
        <v>35</v>
      </c>
      <c r="AI372" s="884" t="s">
        <v>35</v>
      </c>
      <c r="AJ372" s="1119" t="s">
        <v>35</v>
      </c>
      <c r="AK372" s="777" t="s">
        <v>35</v>
      </c>
    </row>
    <row r="373" spans="1:37" ht="13.5" customHeight="1" x14ac:dyDescent="0.15">
      <c r="A373" s="1791"/>
      <c r="B373" s="192">
        <v>44614</v>
      </c>
      <c r="C373" s="1602" t="str">
        <f t="shared" si="64"/>
        <v>(火)</v>
      </c>
      <c r="D373" s="603" t="s">
        <v>566</v>
      </c>
      <c r="E373" s="603" t="s">
        <v>583</v>
      </c>
      <c r="F373" s="768">
        <v>0</v>
      </c>
      <c r="G373" s="1480" t="s">
        <v>35</v>
      </c>
      <c r="H373" s="769">
        <v>-1</v>
      </c>
      <c r="I373" s="1034">
        <v>6.5</v>
      </c>
      <c r="J373" s="770">
        <v>0.29166666666666669</v>
      </c>
      <c r="K373" s="768">
        <v>5.3</v>
      </c>
      <c r="L373" s="771">
        <v>6.5</v>
      </c>
      <c r="M373" s="769">
        <v>7.08</v>
      </c>
      <c r="N373" s="772">
        <v>0.05</v>
      </c>
      <c r="O373" s="769">
        <v>27.7</v>
      </c>
      <c r="P373" s="774">
        <v>54</v>
      </c>
      <c r="Q373" s="884">
        <v>26.3</v>
      </c>
      <c r="R373" s="769">
        <v>8.3000000000000007</v>
      </c>
      <c r="S373" s="774">
        <v>108</v>
      </c>
      <c r="T373" s="774">
        <v>68</v>
      </c>
      <c r="U373" s="774">
        <v>40</v>
      </c>
      <c r="V373" s="1167">
        <v>0</v>
      </c>
      <c r="W373" s="1184">
        <v>0</v>
      </c>
      <c r="X373" s="1143">
        <v>200</v>
      </c>
      <c r="Y373" s="771">
        <v>216.6</v>
      </c>
      <c r="Z373" s="771">
        <v>9.4</v>
      </c>
      <c r="AA373" s="768">
        <v>1.77</v>
      </c>
      <c r="AB373" s="768">
        <v>-1.62</v>
      </c>
      <c r="AC373" s="769">
        <v>3.4</v>
      </c>
      <c r="AD373" s="830" t="s">
        <v>35</v>
      </c>
      <c r="AE373" s="769" t="s">
        <v>35</v>
      </c>
      <c r="AF373" s="1034" t="s">
        <v>35</v>
      </c>
      <c r="AG373" s="1034" t="s">
        <v>35</v>
      </c>
      <c r="AH373" s="778" t="s">
        <v>35</v>
      </c>
      <c r="AI373" s="884" t="s">
        <v>35</v>
      </c>
      <c r="AJ373" s="1119" t="s">
        <v>35</v>
      </c>
      <c r="AK373" s="777" t="s">
        <v>35</v>
      </c>
    </row>
    <row r="374" spans="1:37" ht="13.5" customHeight="1" x14ac:dyDescent="0.15">
      <c r="A374" s="1791"/>
      <c r="B374" s="192">
        <v>44615</v>
      </c>
      <c r="C374" s="1602" t="str">
        <f t="shared" si="64"/>
        <v>(水)</v>
      </c>
      <c r="D374" s="603" t="s">
        <v>566</v>
      </c>
      <c r="E374" s="603" t="s">
        <v>570</v>
      </c>
      <c r="F374" s="768">
        <v>1</v>
      </c>
      <c r="G374" s="1480" t="s">
        <v>35</v>
      </c>
      <c r="H374" s="769">
        <v>2</v>
      </c>
      <c r="I374" s="1034">
        <v>8.5</v>
      </c>
      <c r="J374" s="770">
        <v>0.28472222222222221</v>
      </c>
      <c r="K374" s="768">
        <v>5.0999999999999996</v>
      </c>
      <c r="L374" s="771">
        <v>6.5</v>
      </c>
      <c r="M374" s="769">
        <v>7.18</v>
      </c>
      <c r="N374" s="772">
        <v>0.05</v>
      </c>
      <c r="O374" s="769">
        <v>29.5</v>
      </c>
      <c r="P374" s="774">
        <v>48</v>
      </c>
      <c r="Q374" s="884">
        <v>24.9</v>
      </c>
      <c r="R374" s="769">
        <v>7.9</v>
      </c>
      <c r="S374" s="774">
        <v>110</v>
      </c>
      <c r="T374" s="774">
        <v>68</v>
      </c>
      <c r="U374" s="774">
        <v>42</v>
      </c>
      <c r="V374" s="1167">
        <v>0</v>
      </c>
      <c r="W374" s="1184" t="s">
        <v>35</v>
      </c>
      <c r="X374" s="1143">
        <v>210</v>
      </c>
      <c r="Y374" s="771" t="s">
        <v>35</v>
      </c>
      <c r="Z374" s="771" t="s">
        <v>35</v>
      </c>
      <c r="AA374" s="768" t="s">
        <v>35</v>
      </c>
      <c r="AB374" s="768" t="s">
        <v>35</v>
      </c>
      <c r="AC374" s="769" t="s">
        <v>35</v>
      </c>
      <c r="AD374" s="830" t="s">
        <v>35</v>
      </c>
      <c r="AE374" s="769" t="s">
        <v>35</v>
      </c>
      <c r="AF374" s="1034" t="s">
        <v>35</v>
      </c>
      <c r="AG374" s="1034" t="s">
        <v>35</v>
      </c>
      <c r="AH374" s="778" t="s">
        <v>35</v>
      </c>
      <c r="AI374" s="884" t="s">
        <v>35</v>
      </c>
      <c r="AJ374" s="1119" t="s">
        <v>35</v>
      </c>
      <c r="AK374" s="777" t="s">
        <v>35</v>
      </c>
    </row>
    <row r="375" spans="1:37" ht="13.5" customHeight="1" x14ac:dyDescent="0.15">
      <c r="A375" s="1791"/>
      <c r="B375" s="192">
        <v>44616</v>
      </c>
      <c r="C375" s="1605" t="str">
        <f t="shared" si="64"/>
        <v>(木)</v>
      </c>
      <c r="D375" s="604" t="s">
        <v>566</v>
      </c>
      <c r="E375" s="604" t="s">
        <v>570</v>
      </c>
      <c r="F375" s="779">
        <v>2</v>
      </c>
      <c r="G375" s="1481" t="s">
        <v>35</v>
      </c>
      <c r="H375" s="780">
        <v>0</v>
      </c>
      <c r="I375" s="1035">
        <v>6.5</v>
      </c>
      <c r="J375" s="781">
        <v>0.27777777777777779</v>
      </c>
      <c r="K375" s="779">
        <v>6</v>
      </c>
      <c r="L375" s="782">
        <v>8</v>
      </c>
      <c r="M375" s="780">
        <v>7.24</v>
      </c>
      <c r="N375" s="783">
        <v>0.05</v>
      </c>
      <c r="O375" s="780">
        <v>29.4</v>
      </c>
      <c r="P375" s="785">
        <v>58</v>
      </c>
      <c r="Q375" s="887">
        <v>23</v>
      </c>
      <c r="R375" s="780">
        <v>9.1999999999999993</v>
      </c>
      <c r="S375" s="785">
        <v>114</v>
      </c>
      <c r="T375" s="785">
        <v>74</v>
      </c>
      <c r="U375" s="785">
        <v>40</v>
      </c>
      <c r="V375" s="1168">
        <v>0</v>
      </c>
      <c r="W375" s="1185" t="s">
        <v>35</v>
      </c>
      <c r="X375" s="1144">
        <v>200</v>
      </c>
      <c r="Y375" s="782" t="s">
        <v>35</v>
      </c>
      <c r="Z375" s="782" t="s">
        <v>35</v>
      </c>
      <c r="AA375" s="779" t="s">
        <v>35</v>
      </c>
      <c r="AB375" s="779" t="s">
        <v>35</v>
      </c>
      <c r="AC375" s="780" t="s">
        <v>35</v>
      </c>
      <c r="AD375" s="831" t="s">
        <v>35</v>
      </c>
      <c r="AE375" s="780" t="s">
        <v>35</v>
      </c>
      <c r="AF375" s="1035" t="s">
        <v>35</v>
      </c>
      <c r="AG375" s="1035" t="s">
        <v>35</v>
      </c>
      <c r="AH375" s="837" t="s">
        <v>35</v>
      </c>
      <c r="AI375" s="887" t="s">
        <v>35</v>
      </c>
      <c r="AJ375" s="1121" t="s">
        <v>35</v>
      </c>
      <c r="AK375" s="914" t="s">
        <v>35</v>
      </c>
    </row>
    <row r="376" spans="1:37" ht="13.5" customHeight="1" x14ac:dyDescent="0.15">
      <c r="A376" s="1791"/>
      <c r="B376" s="192">
        <v>44617</v>
      </c>
      <c r="C376" s="1605" t="str">
        <f t="shared" si="64"/>
        <v>(金)</v>
      </c>
      <c r="D376" s="604" t="s">
        <v>566</v>
      </c>
      <c r="E376" s="604" t="s">
        <v>592</v>
      </c>
      <c r="F376" s="779">
        <v>1</v>
      </c>
      <c r="G376" s="1481" t="s">
        <v>35</v>
      </c>
      <c r="H376" s="780">
        <v>3</v>
      </c>
      <c r="I376" s="1035">
        <v>7</v>
      </c>
      <c r="J376" s="781">
        <v>0.28472222222222221</v>
      </c>
      <c r="K376" s="779">
        <v>4.5999999999999996</v>
      </c>
      <c r="L376" s="782">
        <v>5.6</v>
      </c>
      <c r="M376" s="780">
        <v>7.12</v>
      </c>
      <c r="N376" s="783">
        <v>0.05</v>
      </c>
      <c r="O376" s="780">
        <v>28.5</v>
      </c>
      <c r="P376" s="785">
        <v>46</v>
      </c>
      <c r="Q376" s="887">
        <v>24.9</v>
      </c>
      <c r="R376" s="780">
        <v>7.6</v>
      </c>
      <c r="S376" s="785">
        <v>115</v>
      </c>
      <c r="T376" s="785">
        <v>76</v>
      </c>
      <c r="U376" s="785">
        <v>39</v>
      </c>
      <c r="V376" s="1168">
        <v>0</v>
      </c>
      <c r="W376" s="1185" t="s">
        <v>35</v>
      </c>
      <c r="X376" s="1144">
        <v>210</v>
      </c>
      <c r="Y376" s="782" t="s">
        <v>35</v>
      </c>
      <c r="Z376" s="782" t="s">
        <v>35</v>
      </c>
      <c r="AA376" s="779" t="s">
        <v>35</v>
      </c>
      <c r="AB376" s="779" t="s">
        <v>35</v>
      </c>
      <c r="AC376" s="780" t="s">
        <v>35</v>
      </c>
      <c r="AD376" s="831" t="s">
        <v>35</v>
      </c>
      <c r="AE376" s="780" t="s">
        <v>35</v>
      </c>
      <c r="AF376" s="1035" t="s">
        <v>35</v>
      </c>
      <c r="AG376" s="1035" t="s">
        <v>35</v>
      </c>
      <c r="AH376" s="837" t="s">
        <v>35</v>
      </c>
      <c r="AI376" s="887" t="s">
        <v>35</v>
      </c>
      <c r="AJ376" s="1121" t="s">
        <v>35</v>
      </c>
      <c r="AK376" s="914" t="s">
        <v>35</v>
      </c>
    </row>
    <row r="377" spans="1:37" s="355" customFormat="1" ht="13.5" customHeight="1" x14ac:dyDescent="0.15">
      <c r="A377" s="1791"/>
      <c r="B377" s="192">
        <v>44618</v>
      </c>
      <c r="C377" s="1602" t="str">
        <f t="shared" si="64"/>
        <v>(土)</v>
      </c>
      <c r="D377" s="603" t="s">
        <v>566</v>
      </c>
      <c r="E377" s="603" t="s">
        <v>567</v>
      </c>
      <c r="F377" s="768">
        <v>0</v>
      </c>
      <c r="G377" s="1480" t="s">
        <v>35</v>
      </c>
      <c r="H377" s="769">
        <v>-2</v>
      </c>
      <c r="I377" s="1034">
        <v>11</v>
      </c>
      <c r="J377" s="770">
        <v>0.28472222222222221</v>
      </c>
      <c r="K377" s="768">
        <v>6.1</v>
      </c>
      <c r="L377" s="771">
        <v>6.6</v>
      </c>
      <c r="M377" s="769">
        <v>7.12</v>
      </c>
      <c r="N377" s="772">
        <v>0</v>
      </c>
      <c r="O377" s="769">
        <v>30.3</v>
      </c>
      <c r="P377" s="774">
        <v>50</v>
      </c>
      <c r="Q377" s="884">
        <v>29.1</v>
      </c>
      <c r="R377" s="769">
        <v>9</v>
      </c>
      <c r="S377" s="774">
        <v>116</v>
      </c>
      <c r="T377" s="774">
        <v>72</v>
      </c>
      <c r="U377" s="774">
        <v>44</v>
      </c>
      <c r="V377" s="1167">
        <v>0</v>
      </c>
      <c r="W377" s="1184" t="s">
        <v>35</v>
      </c>
      <c r="X377" s="1143">
        <v>210</v>
      </c>
      <c r="Y377" s="771" t="s">
        <v>35</v>
      </c>
      <c r="Z377" s="771" t="s">
        <v>35</v>
      </c>
      <c r="AA377" s="768" t="s">
        <v>35</v>
      </c>
      <c r="AB377" s="768" t="s">
        <v>35</v>
      </c>
      <c r="AC377" s="769" t="s">
        <v>35</v>
      </c>
      <c r="AD377" s="830" t="s">
        <v>35</v>
      </c>
      <c r="AE377" s="769" t="s">
        <v>35</v>
      </c>
      <c r="AF377" s="1034" t="s">
        <v>35</v>
      </c>
      <c r="AG377" s="1034" t="s">
        <v>35</v>
      </c>
      <c r="AH377" s="778" t="s">
        <v>35</v>
      </c>
      <c r="AI377" s="884" t="s">
        <v>35</v>
      </c>
      <c r="AJ377" s="1119" t="s">
        <v>35</v>
      </c>
      <c r="AK377" s="777" t="s">
        <v>35</v>
      </c>
    </row>
    <row r="378" spans="1:37" s="355" customFormat="1" ht="13.5" customHeight="1" x14ac:dyDescent="0.15">
      <c r="A378" s="1791"/>
      <c r="B378" s="192">
        <v>44619</v>
      </c>
      <c r="C378" s="1602" t="str">
        <f t="shared" si="64"/>
        <v>(日)</v>
      </c>
      <c r="D378" s="603" t="s">
        <v>566</v>
      </c>
      <c r="E378" s="603" t="s">
        <v>575</v>
      </c>
      <c r="F378" s="768">
        <v>2</v>
      </c>
      <c r="G378" s="1480" t="s">
        <v>35</v>
      </c>
      <c r="H378" s="769">
        <v>7</v>
      </c>
      <c r="I378" s="1034">
        <v>8</v>
      </c>
      <c r="J378" s="770">
        <v>0.29166666666666669</v>
      </c>
      <c r="K378" s="768">
        <v>3.7</v>
      </c>
      <c r="L378" s="771">
        <v>5.2</v>
      </c>
      <c r="M378" s="769">
        <v>7.04</v>
      </c>
      <c r="N378" s="772">
        <v>0.1</v>
      </c>
      <c r="O378" s="769">
        <v>28.6</v>
      </c>
      <c r="P378" s="774">
        <v>50</v>
      </c>
      <c r="Q378" s="884">
        <v>29.1</v>
      </c>
      <c r="R378" s="769">
        <v>8.1999999999999993</v>
      </c>
      <c r="S378" s="774">
        <v>111</v>
      </c>
      <c r="T378" s="774">
        <v>71</v>
      </c>
      <c r="U378" s="774">
        <v>40</v>
      </c>
      <c r="V378" s="1167">
        <v>0</v>
      </c>
      <c r="W378" s="1184" t="s">
        <v>35</v>
      </c>
      <c r="X378" s="1143">
        <v>200</v>
      </c>
      <c r="Y378" s="771" t="s">
        <v>35</v>
      </c>
      <c r="Z378" s="771" t="s">
        <v>35</v>
      </c>
      <c r="AA378" s="768" t="s">
        <v>35</v>
      </c>
      <c r="AB378" s="768" t="s">
        <v>35</v>
      </c>
      <c r="AC378" s="769" t="s">
        <v>35</v>
      </c>
      <c r="AD378" s="830" t="s">
        <v>35</v>
      </c>
      <c r="AE378" s="769" t="s">
        <v>35</v>
      </c>
      <c r="AF378" s="1034" t="s">
        <v>35</v>
      </c>
      <c r="AG378" s="1034" t="s">
        <v>35</v>
      </c>
      <c r="AH378" s="778" t="s">
        <v>35</v>
      </c>
      <c r="AI378" s="884" t="s">
        <v>35</v>
      </c>
      <c r="AJ378" s="1119" t="s">
        <v>35</v>
      </c>
      <c r="AK378" s="777" t="s">
        <v>35</v>
      </c>
    </row>
    <row r="379" spans="1:37" s="355" customFormat="1" ht="13.5" customHeight="1" x14ac:dyDescent="0.15">
      <c r="A379" s="1791"/>
      <c r="B379" s="192">
        <v>44620</v>
      </c>
      <c r="C379" s="1602" t="str">
        <f t="shared" si="64"/>
        <v>(月)</v>
      </c>
      <c r="D379" s="603" t="s">
        <v>566</v>
      </c>
      <c r="E379" s="603" t="s">
        <v>578</v>
      </c>
      <c r="F379" s="768">
        <v>0</v>
      </c>
      <c r="G379" s="1480" t="s">
        <v>35</v>
      </c>
      <c r="H379" s="769">
        <v>-2</v>
      </c>
      <c r="I379" s="1034">
        <v>10</v>
      </c>
      <c r="J379" s="770">
        <v>0.27777777777777779</v>
      </c>
      <c r="K379" s="768">
        <v>5</v>
      </c>
      <c r="L379" s="771">
        <v>7.8</v>
      </c>
      <c r="M379" s="769">
        <v>7.1</v>
      </c>
      <c r="N379" s="772">
        <v>0</v>
      </c>
      <c r="O379" s="769">
        <v>31.6</v>
      </c>
      <c r="P379" s="774">
        <v>51</v>
      </c>
      <c r="Q379" s="884">
        <v>29.1</v>
      </c>
      <c r="R379" s="769">
        <v>8.5</v>
      </c>
      <c r="S379" s="774">
        <v>116</v>
      </c>
      <c r="T379" s="774">
        <v>75</v>
      </c>
      <c r="U379" s="774">
        <v>41</v>
      </c>
      <c r="V379" s="1167">
        <v>0</v>
      </c>
      <c r="W379" s="1184" t="s">
        <v>35</v>
      </c>
      <c r="X379" s="1143">
        <v>210</v>
      </c>
      <c r="Y379" s="771" t="s">
        <v>35</v>
      </c>
      <c r="Z379" s="771" t="s">
        <v>35</v>
      </c>
      <c r="AA379" s="768" t="s">
        <v>35</v>
      </c>
      <c r="AB379" s="768" t="s">
        <v>35</v>
      </c>
      <c r="AC379" s="769" t="s">
        <v>35</v>
      </c>
      <c r="AD379" s="830" t="s">
        <v>35</v>
      </c>
      <c r="AE379" s="769" t="s">
        <v>35</v>
      </c>
      <c r="AF379" s="1034" t="s">
        <v>35</v>
      </c>
      <c r="AG379" s="1034" t="s">
        <v>35</v>
      </c>
      <c r="AH379" s="778" t="s">
        <v>35</v>
      </c>
      <c r="AI379" s="884" t="s">
        <v>35</v>
      </c>
      <c r="AJ379" s="1119" t="s">
        <v>35</v>
      </c>
      <c r="AK379" s="777" t="s">
        <v>35</v>
      </c>
    </row>
    <row r="380" spans="1:37" s="355" customFormat="1" ht="13.5" customHeight="1" x14ac:dyDescent="0.15">
      <c r="A380" s="1791"/>
      <c r="B380" s="1783" t="s">
        <v>388</v>
      </c>
      <c r="C380" s="1783"/>
      <c r="D380" s="862"/>
      <c r="E380" s="863"/>
      <c r="F380" s="864">
        <f>MAX(F352:F379)</f>
        <v>10</v>
      </c>
      <c r="G380" s="1478">
        <f>MAX(G352:G379)</f>
        <v>19.2</v>
      </c>
      <c r="H380" s="864">
        <f>MAX(H352:H379)</f>
        <v>7</v>
      </c>
      <c r="I380" s="865">
        <f>MAX(I352:I379)</f>
        <v>11</v>
      </c>
      <c r="J380" s="866"/>
      <c r="K380" s="1003">
        <f t="shared" ref="K380:AK380" si="65">MAX(K352:K379)</f>
        <v>9.8000000000000007</v>
      </c>
      <c r="L380" s="1115">
        <f t="shared" si="65"/>
        <v>11.7</v>
      </c>
      <c r="M380" s="1122">
        <f t="shared" si="65"/>
        <v>7.32</v>
      </c>
      <c r="N380" s="1005">
        <f t="shared" si="65"/>
        <v>0.15</v>
      </c>
      <c r="O380" s="1122">
        <f t="shared" si="65"/>
        <v>37.5</v>
      </c>
      <c r="P380" s="1134">
        <f t="shared" si="65"/>
        <v>68</v>
      </c>
      <c r="Q380" s="864">
        <f t="shared" si="65"/>
        <v>38</v>
      </c>
      <c r="R380" s="864">
        <f t="shared" si="65"/>
        <v>10</v>
      </c>
      <c r="S380" s="1134">
        <f t="shared" si="65"/>
        <v>128</v>
      </c>
      <c r="T380" s="1134">
        <f t="shared" si="65"/>
        <v>76</v>
      </c>
      <c r="U380" s="1134">
        <f t="shared" si="65"/>
        <v>55</v>
      </c>
      <c r="V380" s="1173">
        <f t="shared" si="65"/>
        <v>0</v>
      </c>
      <c r="W380" s="1190">
        <f t="shared" si="65"/>
        <v>0</v>
      </c>
      <c r="X380" s="1140">
        <f t="shared" si="65"/>
        <v>270</v>
      </c>
      <c r="Y380" s="932">
        <f t="shared" si="65"/>
        <v>216.6</v>
      </c>
      <c r="Z380" s="1115">
        <f t="shared" si="65"/>
        <v>9.4</v>
      </c>
      <c r="AA380" s="864">
        <f t="shared" si="65"/>
        <v>1.77</v>
      </c>
      <c r="AB380" s="1003">
        <f t="shared" si="65"/>
        <v>-1.62</v>
      </c>
      <c r="AC380" s="1122">
        <f t="shared" si="65"/>
        <v>3.4</v>
      </c>
      <c r="AD380" s="871">
        <f t="shared" si="65"/>
        <v>0</v>
      </c>
      <c r="AE380" s="1122">
        <f t="shared" si="65"/>
        <v>42</v>
      </c>
      <c r="AF380" s="865">
        <f t="shared" si="65"/>
        <v>17</v>
      </c>
      <c r="AG380" s="865">
        <f t="shared" si="65"/>
        <v>4.4000000000000004</v>
      </c>
      <c r="AH380" s="995">
        <f t="shared" si="65"/>
        <v>1.3</v>
      </c>
      <c r="AI380" s="864">
        <f t="shared" si="65"/>
        <v>13</v>
      </c>
      <c r="AJ380" s="872">
        <f t="shared" si="65"/>
        <v>3</v>
      </c>
      <c r="AK380" s="915">
        <f t="shared" si="65"/>
        <v>0</v>
      </c>
    </row>
    <row r="381" spans="1:37" s="355" customFormat="1" ht="13.5" customHeight="1" x14ac:dyDescent="0.15">
      <c r="A381" s="1791"/>
      <c r="B381" s="1807" t="s">
        <v>389</v>
      </c>
      <c r="C381" s="1783"/>
      <c r="D381" s="862"/>
      <c r="E381" s="863"/>
      <c r="F381" s="878"/>
      <c r="G381" s="1483"/>
      <c r="H381" s="864">
        <f>MIN(H352:H379)</f>
        <v>-5</v>
      </c>
      <c r="I381" s="865">
        <f>MIN(I352:I379)</f>
        <v>5.5</v>
      </c>
      <c r="J381" s="866"/>
      <c r="K381" s="1003">
        <f t="shared" ref="K381:AK381" si="66">MIN(K352:K379)</f>
        <v>2.9</v>
      </c>
      <c r="L381" s="1115">
        <f t="shared" si="66"/>
        <v>3.9</v>
      </c>
      <c r="M381" s="1122">
        <f t="shared" si="66"/>
        <v>6.82</v>
      </c>
      <c r="N381" s="1005">
        <f t="shared" si="66"/>
        <v>0</v>
      </c>
      <c r="O381" s="1122">
        <f t="shared" si="66"/>
        <v>24.4</v>
      </c>
      <c r="P381" s="1134">
        <f t="shared" si="66"/>
        <v>40</v>
      </c>
      <c r="Q381" s="864">
        <f t="shared" si="66"/>
        <v>22</v>
      </c>
      <c r="R381" s="864">
        <f t="shared" si="66"/>
        <v>7</v>
      </c>
      <c r="S381" s="1134">
        <f t="shared" si="66"/>
        <v>92</v>
      </c>
      <c r="T381" s="1134">
        <f t="shared" si="66"/>
        <v>56</v>
      </c>
      <c r="U381" s="1134">
        <f t="shared" si="66"/>
        <v>36</v>
      </c>
      <c r="V381" s="1173">
        <f t="shared" si="66"/>
        <v>0</v>
      </c>
      <c r="W381" s="1190">
        <f t="shared" si="66"/>
        <v>0</v>
      </c>
      <c r="X381" s="1140">
        <f t="shared" si="66"/>
        <v>190</v>
      </c>
      <c r="Y381" s="932">
        <f t="shared" si="66"/>
        <v>216.6</v>
      </c>
      <c r="Z381" s="1115">
        <f t="shared" si="66"/>
        <v>9.4</v>
      </c>
      <c r="AA381" s="864">
        <f t="shared" si="66"/>
        <v>1.77</v>
      </c>
      <c r="AB381" s="1003">
        <f t="shared" si="66"/>
        <v>-1.62</v>
      </c>
      <c r="AC381" s="1122">
        <f t="shared" si="66"/>
        <v>3.4</v>
      </c>
      <c r="AD381" s="871">
        <f t="shared" si="66"/>
        <v>0</v>
      </c>
      <c r="AE381" s="1122">
        <f t="shared" si="66"/>
        <v>42</v>
      </c>
      <c r="AF381" s="865">
        <f t="shared" si="66"/>
        <v>17</v>
      </c>
      <c r="AG381" s="865">
        <f t="shared" si="66"/>
        <v>4.4000000000000004</v>
      </c>
      <c r="AH381" s="995">
        <f t="shared" si="66"/>
        <v>1.3</v>
      </c>
      <c r="AI381" s="864">
        <f t="shared" si="66"/>
        <v>13</v>
      </c>
      <c r="AJ381" s="872">
        <f t="shared" si="66"/>
        <v>3</v>
      </c>
      <c r="AK381" s="915">
        <f t="shared" si="66"/>
        <v>0</v>
      </c>
    </row>
    <row r="382" spans="1:37" s="355" customFormat="1" ht="13.5" customHeight="1" x14ac:dyDescent="0.15">
      <c r="A382" s="1791"/>
      <c r="B382" s="1783" t="s">
        <v>390</v>
      </c>
      <c r="C382" s="1783"/>
      <c r="D382" s="862"/>
      <c r="E382" s="863"/>
      <c r="F382" s="866"/>
      <c r="G382" s="1483"/>
      <c r="H382" s="864">
        <f>IF(COUNT(H352:H379)=0,0,AVERAGE(H352:H379))</f>
        <v>0.42857142857142855</v>
      </c>
      <c r="I382" s="865">
        <f>IF(COUNT(I352:I379)=0,0,AVERAGE(I352:I379))</f>
        <v>7.6428571428571432</v>
      </c>
      <c r="J382" s="866"/>
      <c r="K382" s="1003">
        <f>IF(COUNT(K352:K379)=0,0,AVERAGE(K352:K379))</f>
        <v>6.0035714285714281</v>
      </c>
      <c r="L382" s="1115">
        <f>IF(COUNT(L352:L379)=0,0,AVERAGE(L352:L379))</f>
        <v>7.3107142857142851</v>
      </c>
      <c r="M382" s="1122">
        <f>IF(COUNT(M352:M379)=0,0,AVERAGE(M352:M379))</f>
        <v>7.0792857142857155</v>
      </c>
      <c r="N382" s="1028"/>
      <c r="O382" s="1122">
        <f t="shared" ref="O382:U382" si="67">IF(COUNT(O352:O379)=0,0,AVERAGE(O352:O379))</f>
        <v>30.760714285714283</v>
      </c>
      <c r="P382" s="1134">
        <f t="shared" si="67"/>
        <v>52.142857142857146</v>
      </c>
      <c r="Q382" s="864">
        <f t="shared" si="67"/>
        <v>29.99285714285714</v>
      </c>
      <c r="R382" s="864">
        <f t="shared" si="67"/>
        <v>8.6571428571428566</v>
      </c>
      <c r="S382" s="1134">
        <f t="shared" si="67"/>
        <v>113.82142857142857</v>
      </c>
      <c r="T382" s="1134">
        <f t="shared" si="67"/>
        <v>69.142857142857139</v>
      </c>
      <c r="U382" s="1134">
        <f t="shared" si="67"/>
        <v>44.678571428571431</v>
      </c>
      <c r="V382" s="1174"/>
      <c r="W382" s="1191"/>
      <c r="X382" s="1140">
        <f t="shared" ref="X382:AJ382" si="68">IF(COUNT(X352:X379)=0,0,AVERAGE(X352:X379))</f>
        <v>224.28571428571428</v>
      </c>
      <c r="Y382" s="932">
        <f t="shared" si="68"/>
        <v>216.6</v>
      </c>
      <c r="Z382" s="1115">
        <f t="shared" si="68"/>
        <v>9.4</v>
      </c>
      <c r="AA382" s="864">
        <f t="shared" si="68"/>
        <v>1.77</v>
      </c>
      <c r="AB382" s="1003">
        <f t="shared" si="68"/>
        <v>-1.62</v>
      </c>
      <c r="AC382" s="1122">
        <f t="shared" si="68"/>
        <v>3.4</v>
      </c>
      <c r="AD382" s="871">
        <f t="shared" si="68"/>
        <v>0</v>
      </c>
      <c r="AE382" s="1122">
        <f t="shared" si="68"/>
        <v>42</v>
      </c>
      <c r="AF382" s="865">
        <f t="shared" si="68"/>
        <v>17</v>
      </c>
      <c r="AG382" s="865">
        <f t="shared" si="68"/>
        <v>4.4000000000000004</v>
      </c>
      <c r="AH382" s="995">
        <f t="shared" si="68"/>
        <v>1.3</v>
      </c>
      <c r="AI382" s="864">
        <f t="shared" si="68"/>
        <v>13</v>
      </c>
      <c r="AJ382" s="872">
        <f t="shared" si="68"/>
        <v>3</v>
      </c>
      <c r="AK382" s="916"/>
    </row>
    <row r="383" spans="1:37" s="355" customFormat="1" ht="13.5" customHeight="1" x14ac:dyDescent="0.15">
      <c r="A383" s="1806"/>
      <c r="B383" s="1784" t="s">
        <v>391</v>
      </c>
      <c r="C383" s="1784"/>
      <c r="D383" s="876"/>
      <c r="E383" s="876"/>
      <c r="F383" s="877"/>
      <c r="G383" s="1478">
        <f>SUM(G352:G379)</f>
        <v>62</v>
      </c>
      <c r="H383" s="878"/>
      <c r="I383" s="866"/>
      <c r="J383" s="878"/>
      <c r="K383" s="1114"/>
      <c r="L383" s="1116"/>
      <c r="M383" s="1123"/>
      <c r="N383" s="1028"/>
      <c r="O383" s="1123"/>
      <c r="P383" s="1135"/>
      <c r="Q383" s="878"/>
      <c r="R383" s="878"/>
      <c r="S383" s="1135"/>
      <c r="T383" s="1135"/>
      <c r="U383" s="1135"/>
      <c r="V383" s="1174"/>
      <c r="W383" s="1191"/>
      <c r="X383" s="1141"/>
      <c r="Y383" s="878"/>
      <c r="Z383" s="1116"/>
      <c r="AA383" s="878"/>
      <c r="AB383" s="1114"/>
      <c r="AC383" s="1165"/>
      <c r="AD383" s="880"/>
      <c r="AE383" s="1123"/>
      <c r="AF383" s="866"/>
      <c r="AG383" s="866"/>
      <c r="AH383" s="997"/>
      <c r="AI383" s="878"/>
      <c r="AJ383" s="904"/>
      <c r="AK383" s="916"/>
    </row>
    <row r="384" spans="1:37" s="355" customFormat="1" ht="13.5" customHeight="1" x14ac:dyDescent="0.15">
      <c r="A384" s="1790" t="s">
        <v>521</v>
      </c>
      <c r="B384" s="1604">
        <v>44621</v>
      </c>
      <c r="C384" s="1602" t="str">
        <f>IF(B384="","",IF(WEEKDAY(B384)=1,"(日)",IF(WEEKDAY(B384)=2,"(月)",IF(WEEKDAY(B384)=3,"(火)",IF(WEEKDAY(B384)=4,"(水)",IF(WEEKDAY(B384)=5,"(木)",IF(WEEKDAY(B384)=6,"(金)","(土)")))))))</f>
        <v>(火)</v>
      </c>
      <c r="D384" s="605" t="s">
        <v>566</v>
      </c>
      <c r="E384" s="605" t="s">
        <v>581</v>
      </c>
      <c r="F384" s="1010">
        <v>2</v>
      </c>
      <c r="G384" s="1485">
        <v>0</v>
      </c>
      <c r="H384" s="1010">
        <v>6</v>
      </c>
      <c r="I384" s="1031">
        <v>9.5</v>
      </c>
      <c r="J384" s="1011">
        <v>0.29166666666666669</v>
      </c>
      <c r="K384" s="946">
        <v>3.7</v>
      </c>
      <c r="L384" s="949">
        <v>5.2</v>
      </c>
      <c r="M384" s="947">
        <v>6.95</v>
      </c>
      <c r="N384" s="1006">
        <v>0</v>
      </c>
      <c r="O384" s="947">
        <v>28.8</v>
      </c>
      <c r="P384" s="950">
        <v>46</v>
      </c>
      <c r="Q384" s="1010">
        <v>28.8</v>
      </c>
      <c r="R384" s="1010">
        <v>8.1999999999999993</v>
      </c>
      <c r="S384" s="950">
        <v>111</v>
      </c>
      <c r="T384" s="950">
        <v>69</v>
      </c>
      <c r="U384" s="950">
        <v>42</v>
      </c>
      <c r="V384" s="1166">
        <v>0</v>
      </c>
      <c r="W384" s="1183" t="s">
        <v>35</v>
      </c>
      <c r="X384" s="1012">
        <v>220</v>
      </c>
      <c r="Y384" s="605" t="s">
        <v>35</v>
      </c>
      <c r="Z384" s="949" t="s">
        <v>35</v>
      </c>
      <c r="AA384" s="1010" t="s">
        <v>35</v>
      </c>
      <c r="AB384" s="946" t="s">
        <v>35</v>
      </c>
      <c r="AC384" s="947" t="s">
        <v>35</v>
      </c>
      <c r="AD384" s="951" t="s">
        <v>35</v>
      </c>
      <c r="AE384" s="947" t="s">
        <v>35</v>
      </c>
      <c r="AF384" s="1031" t="s">
        <v>35</v>
      </c>
      <c r="AG384" s="1031" t="s">
        <v>35</v>
      </c>
      <c r="AH384" s="952" t="s">
        <v>35</v>
      </c>
      <c r="AI384" s="1010" t="s">
        <v>35</v>
      </c>
      <c r="AJ384" s="1153" t="s">
        <v>35</v>
      </c>
      <c r="AK384" s="1008" t="s">
        <v>35</v>
      </c>
    </row>
    <row r="385" spans="1:37" s="355" customFormat="1" ht="13.5" customHeight="1" x14ac:dyDescent="0.15">
      <c r="A385" s="1791"/>
      <c r="B385" s="1604">
        <v>44622</v>
      </c>
      <c r="C385" s="1602" t="str">
        <f t="shared" ref="C385:C414" si="69">IF(B385="","",IF(WEEKDAY(B385)=1,"(日)",IF(WEEKDAY(B385)=2,"(月)",IF(WEEKDAY(B385)=3,"(火)",IF(WEEKDAY(B385)=4,"(水)",IF(WEEKDAY(B385)=5,"(木)",IF(WEEKDAY(B385)=6,"(金)","(土)")))))))</f>
        <v>(水)</v>
      </c>
      <c r="D385" s="603" t="s">
        <v>566</v>
      </c>
      <c r="E385" s="603" t="s">
        <v>575</v>
      </c>
      <c r="F385" s="1004">
        <v>1</v>
      </c>
      <c r="G385" s="1486">
        <v>0</v>
      </c>
      <c r="H385" s="1004">
        <v>4</v>
      </c>
      <c r="I385" s="1032">
        <v>11.5</v>
      </c>
      <c r="J385" s="1013">
        <v>0.28472222222222221</v>
      </c>
      <c r="K385" s="953">
        <v>5.0999999999999996</v>
      </c>
      <c r="L385" s="956">
        <v>7.4</v>
      </c>
      <c r="M385" s="954">
        <v>7</v>
      </c>
      <c r="N385" s="1001">
        <v>0</v>
      </c>
      <c r="O385" s="954">
        <v>29.5</v>
      </c>
      <c r="P385" s="957">
        <v>47</v>
      </c>
      <c r="Q385" s="1004">
        <v>27.7</v>
      </c>
      <c r="R385" s="1004">
        <v>9.6</v>
      </c>
      <c r="S385" s="957">
        <v>107</v>
      </c>
      <c r="T385" s="957">
        <v>67</v>
      </c>
      <c r="U385" s="957">
        <v>40</v>
      </c>
      <c r="V385" s="1167">
        <v>0</v>
      </c>
      <c r="W385" s="1184" t="s">
        <v>35</v>
      </c>
      <c r="X385" s="1014">
        <v>230</v>
      </c>
      <c r="Y385" s="603" t="s">
        <v>35</v>
      </c>
      <c r="Z385" s="956" t="s">
        <v>35</v>
      </c>
      <c r="AA385" s="603" t="s">
        <v>35</v>
      </c>
      <c r="AB385" s="953" t="s">
        <v>35</v>
      </c>
      <c r="AC385" s="954" t="s">
        <v>35</v>
      </c>
      <c r="AD385" s="958" t="s">
        <v>35</v>
      </c>
      <c r="AE385" s="954" t="s">
        <v>35</v>
      </c>
      <c r="AF385" s="1032" t="s">
        <v>35</v>
      </c>
      <c r="AG385" s="1032" t="s">
        <v>35</v>
      </c>
      <c r="AH385" s="959" t="s">
        <v>35</v>
      </c>
      <c r="AI385" s="1004" t="s">
        <v>35</v>
      </c>
      <c r="AJ385" s="1154" t="s">
        <v>35</v>
      </c>
      <c r="AK385" s="1000" t="s">
        <v>35</v>
      </c>
    </row>
    <row r="386" spans="1:37" s="355" customFormat="1" ht="13.5" customHeight="1" x14ac:dyDescent="0.15">
      <c r="A386" s="1791"/>
      <c r="B386" s="1604">
        <v>44623</v>
      </c>
      <c r="C386" s="1602" t="str">
        <f t="shared" si="69"/>
        <v>(木)</v>
      </c>
      <c r="D386" s="603" t="s">
        <v>566</v>
      </c>
      <c r="E386" s="603" t="s">
        <v>581</v>
      </c>
      <c r="F386" s="1004">
        <v>0</v>
      </c>
      <c r="G386" s="1486">
        <v>0</v>
      </c>
      <c r="H386" s="1004">
        <v>3</v>
      </c>
      <c r="I386" s="1032">
        <v>11.5</v>
      </c>
      <c r="J386" s="1013">
        <v>0.28472222222222221</v>
      </c>
      <c r="K386" s="953">
        <v>4.5999999999999996</v>
      </c>
      <c r="L386" s="956">
        <v>5.8</v>
      </c>
      <c r="M386" s="954">
        <v>7.01</v>
      </c>
      <c r="N386" s="1001">
        <v>0</v>
      </c>
      <c r="O386" s="954">
        <v>29.7</v>
      </c>
      <c r="P386" s="957">
        <v>49</v>
      </c>
      <c r="Q386" s="1004">
        <v>28.4</v>
      </c>
      <c r="R386" s="1004">
        <v>8.5</v>
      </c>
      <c r="S386" s="957">
        <v>120</v>
      </c>
      <c r="T386" s="957">
        <v>65</v>
      </c>
      <c r="U386" s="957">
        <v>55</v>
      </c>
      <c r="V386" s="1167">
        <v>0</v>
      </c>
      <c r="W386" s="1184" t="s">
        <v>35</v>
      </c>
      <c r="X386" s="1014">
        <v>220</v>
      </c>
      <c r="Y386" s="603" t="s">
        <v>35</v>
      </c>
      <c r="Z386" s="956" t="s">
        <v>35</v>
      </c>
      <c r="AA386" s="603" t="s">
        <v>35</v>
      </c>
      <c r="AB386" s="953" t="s">
        <v>35</v>
      </c>
      <c r="AC386" s="954" t="s">
        <v>35</v>
      </c>
      <c r="AD386" s="958" t="s">
        <v>35</v>
      </c>
      <c r="AE386" s="954" t="s">
        <v>35</v>
      </c>
      <c r="AF386" s="1032" t="s">
        <v>35</v>
      </c>
      <c r="AG386" s="1032" t="s">
        <v>35</v>
      </c>
      <c r="AH386" s="959" t="s">
        <v>35</v>
      </c>
      <c r="AI386" s="1004" t="s">
        <v>35</v>
      </c>
      <c r="AJ386" s="1154" t="s">
        <v>35</v>
      </c>
      <c r="AK386" s="1000" t="s">
        <v>35</v>
      </c>
    </row>
    <row r="387" spans="1:37" s="355" customFormat="1" ht="13.5" customHeight="1" x14ac:dyDescent="0.15">
      <c r="A387" s="1791"/>
      <c r="B387" s="1604">
        <v>44624</v>
      </c>
      <c r="C387" s="1602" t="str">
        <f t="shared" si="69"/>
        <v>(金)</v>
      </c>
      <c r="D387" s="603" t="s">
        <v>576</v>
      </c>
      <c r="E387" s="603" t="s">
        <v>567</v>
      </c>
      <c r="F387" s="1004">
        <v>1</v>
      </c>
      <c r="G387" s="1486">
        <v>1.3</v>
      </c>
      <c r="H387" s="1004">
        <v>4</v>
      </c>
      <c r="I387" s="1032">
        <v>11</v>
      </c>
      <c r="J387" s="1013">
        <v>0.29166666666666669</v>
      </c>
      <c r="K387" s="953">
        <v>4.0999999999999996</v>
      </c>
      <c r="L387" s="956">
        <v>5.4</v>
      </c>
      <c r="M387" s="954">
        <v>6.98</v>
      </c>
      <c r="N387" s="1001">
        <v>0.05</v>
      </c>
      <c r="O387" s="954">
        <v>29.8</v>
      </c>
      <c r="P387" s="957">
        <v>41</v>
      </c>
      <c r="Q387" s="1004">
        <v>27.7</v>
      </c>
      <c r="R387" s="1004">
        <v>8.8000000000000007</v>
      </c>
      <c r="S387" s="957">
        <v>104</v>
      </c>
      <c r="T387" s="957">
        <v>60</v>
      </c>
      <c r="U387" s="957">
        <v>44</v>
      </c>
      <c r="V387" s="1167">
        <v>0</v>
      </c>
      <c r="W387" s="1184" t="s">
        <v>35</v>
      </c>
      <c r="X387" s="1014">
        <v>230</v>
      </c>
      <c r="Y387" s="1004" t="s">
        <v>35</v>
      </c>
      <c r="Z387" s="956" t="s">
        <v>35</v>
      </c>
      <c r="AA387" s="1004" t="s">
        <v>35</v>
      </c>
      <c r="AB387" s="953" t="s">
        <v>35</v>
      </c>
      <c r="AC387" s="954" t="s">
        <v>35</v>
      </c>
      <c r="AD387" s="958" t="s">
        <v>35</v>
      </c>
      <c r="AE387" s="954" t="s">
        <v>35</v>
      </c>
      <c r="AF387" s="1032" t="s">
        <v>35</v>
      </c>
      <c r="AG387" s="1032" t="s">
        <v>35</v>
      </c>
      <c r="AH387" s="959" t="s">
        <v>35</v>
      </c>
      <c r="AI387" s="1004" t="s">
        <v>35</v>
      </c>
      <c r="AJ387" s="1154" t="s">
        <v>35</v>
      </c>
      <c r="AK387" s="1000" t="s">
        <v>35</v>
      </c>
    </row>
    <row r="388" spans="1:37" s="355" customFormat="1" ht="13.5" customHeight="1" x14ac:dyDescent="0.15">
      <c r="A388" s="1791"/>
      <c r="B388" s="1604">
        <v>44625</v>
      </c>
      <c r="C388" s="1602" t="str">
        <f t="shared" si="69"/>
        <v>(土)</v>
      </c>
      <c r="D388" s="603" t="s">
        <v>566</v>
      </c>
      <c r="E388" s="603" t="s">
        <v>570</v>
      </c>
      <c r="F388" s="1004">
        <v>2</v>
      </c>
      <c r="G388" s="1486">
        <v>0</v>
      </c>
      <c r="H388" s="1004">
        <v>6</v>
      </c>
      <c r="I388" s="1032">
        <v>13</v>
      </c>
      <c r="J388" s="1013">
        <v>0.29166666666666669</v>
      </c>
      <c r="K388" s="953">
        <v>3.7</v>
      </c>
      <c r="L388" s="956">
        <v>5.0999999999999996</v>
      </c>
      <c r="M388" s="954">
        <v>6.99</v>
      </c>
      <c r="N388" s="1001">
        <v>0.1</v>
      </c>
      <c r="O388" s="954">
        <v>28.3</v>
      </c>
      <c r="P388" s="957">
        <v>48</v>
      </c>
      <c r="Q388" s="1004">
        <v>27</v>
      </c>
      <c r="R388" s="1004">
        <v>8.8000000000000007</v>
      </c>
      <c r="S388" s="957">
        <v>110</v>
      </c>
      <c r="T388" s="957">
        <v>68</v>
      </c>
      <c r="U388" s="957">
        <v>42</v>
      </c>
      <c r="V388" s="1167">
        <v>0</v>
      </c>
      <c r="W388" s="1184" t="s">
        <v>35</v>
      </c>
      <c r="X388" s="1014">
        <v>230</v>
      </c>
      <c r="Y388" s="1004" t="s">
        <v>35</v>
      </c>
      <c r="Z388" s="956" t="s">
        <v>35</v>
      </c>
      <c r="AA388" s="1004" t="s">
        <v>35</v>
      </c>
      <c r="AB388" s="953" t="s">
        <v>35</v>
      </c>
      <c r="AC388" s="954" t="s">
        <v>35</v>
      </c>
      <c r="AD388" s="958" t="s">
        <v>35</v>
      </c>
      <c r="AE388" s="954" t="s">
        <v>35</v>
      </c>
      <c r="AF388" s="1032" t="s">
        <v>35</v>
      </c>
      <c r="AG388" s="1032" t="s">
        <v>35</v>
      </c>
      <c r="AH388" s="959" t="s">
        <v>35</v>
      </c>
      <c r="AI388" s="1004" t="s">
        <v>35</v>
      </c>
      <c r="AJ388" s="1154" t="s">
        <v>35</v>
      </c>
      <c r="AK388" s="1000" t="s">
        <v>35</v>
      </c>
    </row>
    <row r="389" spans="1:37" s="355" customFormat="1" ht="13.5" customHeight="1" x14ac:dyDescent="0.15">
      <c r="A389" s="1791"/>
      <c r="B389" s="1604">
        <v>44626</v>
      </c>
      <c r="C389" s="1602" t="str">
        <f t="shared" si="69"/>
        <v>(日)</v>
      </c>
      <c r="D389" s="603" t="s">
        <v>566</v>
      </c>
      <c r="E389" s="603" t="s">
        <v>581</v>
      </c>
      <c r="F389" s="1004">
        <v>5</v>
      </c>
      <c r="G389" s="1486">
        <v>0</v>
      </c>
      <c r="H389" s="1004">
        <v>5</v>
      </c>
      <c r="I389" s="1032">
        <v>13</v>
      </c>
      <c r="J389" s="1013">
        <v>0.2986111111111111</v>
      </c>
      <c r="K389" s="953">
        <v>4.4000000000000004</v>
      </c>
      <c r="L389" s="956">
        <v>5.7</v>
      </c>
      <c r="M389" s="954">
        <v>7.12</v>
      </c>
      <c r="N389" s="1001">
        <v>0</v>
      </c>
      <c r="O389" s="954">
        <v>29.9</v>
      </c>
      <c r="P389" s="957">
        <v>43</v>
      </c>
      <c r="Q389" s="1004">
        <v>29.1</v>
      </c>
      <c r="R389" s="1004">
        <v>9.5</v>
      </c>
      <c r="S389" s="957">
        <v>107</v>
      </c>
      <c r="T389" s="957">
        <v>62</v>
      </c>
      <c r="U389" s="957">
        <v>45</v>
      </c>
      <c r="V389" s="1167">
        <v>0</v>
      </c>
      <c r="W389" s="1184" t="s">
        <v>35</v>
      </c>
      <c r="X389" s="1014">
        <v>230</v>
      </c>
      <c r="Y389" s="1004" t="s">
        <v>35</v>
      </c>
      <c r="Z389" s="956" t="s">
        <v>35</v>
      </c>
      <c r="AA389" s="1004" t="s">
        <v>35</v>
      </c>
      <c r="AB389" s="953" t="s">
        <v>35</v>
      </c>
      <c r="AC389" s="954" t="s">
        <v>35</v>
      </c>
      <c r="AD389" s="958" t="s">
        <v>35</v>
      </c>
      <c r="AE389" s="954" t="s">
        <v>35</v>
      </c>
      <c r="AF389" s="1032" t="s">
        <v>35</v>
      </c>
      <c r="AG389" s="1032" t="s">
        <v>35</v>
      </c>
      <c r="AH389" s="959" t="s">
        <v>35</v>
      </c>
      <c r="AI389" s="1004" t="s">
        <v>35</v>
      </c>
      <c r="AJ389" s="1154" t="s">
        <v>35</v>
      </c>
      <c r="AK389" s="1000" t="s">
        <v>35</v>
      </c>
    </row>
    <row r="390" spans="1:37" s="355" customFormat="1" ht="13.5" customHeight="1" x14ac:dyDescent="0.15">
      <c r="A390" s="1791"/>
      <c r="B390" s="1604">
        <v>44627</v>
      </c>
      <c r="C390" s="1602" t="str">
        <f t="shared" si="69"/>
        <v>(月)</v>
      </c>
      <c r="D390" s="603" t="s">
        <v>566</v>
      </c>
      <c r="E390" s="603" t="s">
        <v>592</v>
      </c>
      <c r="F390" s="1004">
        <v>2</v>
      </c>
      <c r="G390" s="1486">
        <v>0</v>
      </c>
      <c r="H390" s="1004">
        <v>6</v>
      </c>
      <c r="I390" s="1032">
        <v>10</v>
      </c>
      <c r="J390" s="1013">
        <v>0.28472222222222221</v>
      </c>
      <c r="K390" s="953">
        <v>3.8</v>
      </c>
      <c r="L390" s="956">
        <v>7.9</v>
      </c>
      <c r="M390" s="954">
        <v>6.96</v>
      </c>
      <c r="N390" s="1001">
        <v>0</v>
      </c>
      <c r="O390" s="954">
        <v>31.9</v>
      </c>
      <c r="P390" s="957">
        <v>46</v>
      </c>
      <c r="Q390" s="1004">
        <v>29.8</v>
      </c>
      <c r="R390" s="1004">
        <v>8.5</v>
      </c>
      <c r="S390" s="957">
        <v>116</v>
      </c>
      <c r="T390" s="957">
        <v>68</v>
      </c>
      <c r="U390" s="957">
        <v>48</v>
      </c>
      <c r="V390" s="1167">
        <v>0</v>
      </c>
      <c r="W390" s="1184" t="s">
        <v>35</v>
      </c>
      <c r="X390" s="1014">
        <v>230</v>
      </c>
      <c r="Y390" s="1004" t="s">
        <v>35</v>
      </c>
      <c r="Z390" s="956" t="s">
        <v>35</v>
      </c>
      <c r="AA390" s="1004" t="s">
        <v>35</v>
      </c>
      <c r="AB390" s="953" t="s">
        <v>35</v>
      </c>
      <c r="AC390" s="954" t="s">
        <v>35</v>
      </c>
      <c r="AD390" s="958" t="s">
        <v>35</v>
      </c>
      <c r="AE390" s="954" t="s">
        <v>35</v>
      </c>
      <c r="AF390" s="1032" t="s">
        <v>35</v>
      </c>
      <c r="AG390" s="1032" t="s">
        <v>35</v>
      </c>
      <c r="AH390" s="959" t="s">
        <v>35</v>
      </c>
      <c r="AI390" s="1004" t="s">
        <v>35</v>
      </c>
      <c r="AJ390" s="1154" t="s">
        <v>35</v>
      </c>
      <c r="AK390" s="1000" t="s">
        <v>35</v>
      </c>
    </row>
    <row r="391" spans="1:37" s="355" customFormat="1" ht="13.5" customHeight="1" x14ac:dyDescent="0.15">
      <c r="A391" s="1791"/>
      <c r="B391" s="1604">
        <v>44628</v>
      </c>
      <c r="C391" s="1602" t="str">
        <f>IF(B391="","",IF(WEEKDAY(B391)=1,"(日)",IF(WEEKDAY(B391)=2,"(月)",IF(WEEKDAY(B391)=3,"(火)",IF(WEEKDAY(B391)=4,"(水)",IF(WEEKDAY(B391)=5,"(木)",IF(WEEKDAY(B391)=6,"(金)","(土)")))))))</f>
        <v>(火)</v>
      </c>
      <c r="D391" s="603" t="s">
        <v>573</v>
      </c>
      <c r="E391" s="603" t="s">
        <v>584</v>
      </c>
      <c r="F391" s="1004">
        <v>3</v>
      </c>
      <c r="G391" s="1486">
        <v>0.1</v>
      </c>
      <c r="H391" s="1004">
        <v>5</v>
      </c>
      <c r="I391" s="1032">
        <v>11</v>
      </c>
      <c r="J391" s="1013">
        <v>0.29166666666666669</v>
      </c>
      <c r="K391" s="953">
        <v>4.7</v>
      </c>
      <c r="L391" s="956">
        <v>7.2</v>
      </c>
      <c r="M391" s="954">
        <v>7.02</v>
      </c>
      <c r="N391" s="1001">
        <v>0.05</v>
      </c>
      <c r="O391" s="954">
        <v>30.7</v>
      </c>
      <c r="P391" s="957">
        <v>54</v>
      </c>
      <c r="Q391" s="1004">
        <v>31.2</v>
      </c>
      <c r="R391" s="1004">
        <v>9.5</v>
      </c>
      <c r="S391" s="957">
        <v>112</v>
      </c>
      <c r="T391" s="957">
        <v>68</v>
      </c>
      <c r="U391" s="957">
        <v>44</v>
      </c>
      <c r="V391" s="1167">
        <v>0</v>
      </c>
      <c r="W391" s="1184" t="s">
        <v>35</v>
      </c>
      <c r="X391" s="1014">
        <v>240</v>
      </c>
      <c r="Y391" s="1004" t="s">
        <v>35</v>
      </c>
      <c r="Z391" s="956" t="s">
        <v>35</v>
      </c>
      <c r="AA391" s="1004" t="s">
        <v>35</v>
      </c>
      <c r="AB391" s="953" t="s">
        <v>35</v>
      </c>
      <c r="AC391" s="954" t="s">
        <v>35</v>
      </c>
      <c r="AD391" s="958" t="s">
        <v>35</v>
      </c>
      <c r="AE391" s="954" t="s">
        <v>35</v>
      </c>
      <c r="AF391" s="1032" t="s">
        <v>35</v>
      </c>
      <c r="AG391" s="1032" t="s">
        <v>35</v>
      </c>
      <c r="AH391" s="959" t="s">
        <v>35</v>
      </c>
      <c r="AI391" s="1004" t="s">
        <v>35</v>
      </c>
      <c r="AJ391" s="1154" t="s">
        <v>35</v>
      </c>
      <c r="AK391" s="1000" t="s">
        <v>35</v>
      </c>
    </row>
    <row r="392" spans="1:37" s="355" customFormat="1" ht="13.5" customHeight="1" x14ac:dyDescent="0.15">
      <c r="A392" s="1791"/>
      <c r="B392" s="1604">
        <v>44629</v>
      </c>
      <c r="C392" s="1602" t="str">
        <f t="shared" si="69"/>
        <v>(水)</v>
      </c>
      <c r="D392" s="603" t="s">
        <v>566</v>
      </c>
      <c r="E392" s="603" t="s">
        <v>568</v>
      </c>
      <c r="F392" s="1004">
        <v>0</v>
      </c>
      <c r="G392" s="1486">
        <v>0</v>
      </c>
      <c r="H392" s="1004">
        <v>5</v>
      </c>
      <c r="I392" s="1032">
        <v>10.5</v>
      </c>
      <c r="J392" s="1013">
        <v>0.2986111111111111</v>
      </c>
      <c r="K392" s="953">
        <v>3.8</v>
      </c>
      <c r="L392" s="956">
        <v>7.9</v>
      </c>
      <c r="M392" s="954">
        <v>6.97</v>
      </c>
      <c r="N392" s="1001">
        <v>0</v>
      </c>
      <c r="O392" s="954">
        <v>32.799999999999997</v>
      </c>
      <c r="P392" s="957">
        <v>62</v>
      </c>
      <c r="Q392" s="1004">
        <v>30.5</v>
      </c>
      <c r="R392" s="1004">
        <v>10</v>
      </c>
      <c r="S392" s="957">
        <v>139</v>
      </c>
      <c r="T392" s="957">
        <v>73</v>
      </c>
      <c r="U392" s="957">
        <v>66</v>
      </c>
      <c r="V392" s="1167">
        <v>0</v>
      </c>
      <c r="W392" s="1184" t="s">
        <v>35</v>
      </c>
      <c r="X392" s="1014">
        <v>240</v>
      </c>
      <c r="Y392" s="1004" t="s">
        <v>35</v>
      </c>
      <c r="Z392" s="956" t="s">
        <v>35</v>
      </c>
      <c r="AA392" s="1004" t="s">
        <v>35</v>
      </c>
      <c r="AB392" s="953" t="s">
        <v>35</v>
      </c>
      <c r="AC392" s="954" t="s">
        <v>35</v>
      </c>
      <c r="AD392" s="958" t="s">
        <v>35</v>
      </c>
      <c r="AE392" s="954" t="s">
        <v>35</v>
      </c>
      <c r="AF392" s="1032" t="s">
        <v>35</v>
      </c>
      <c r="AG392" s="1032" t="s">
        <v>35</v>
      </c>
      <c r="AH392" s="959" t="s">
        <v>35</v>
      </c>
      <c r="AI392" s="1004" t="s">
        <v>35</v>
      </c>
      <c r="AJ392" s="1154" t="s">
        <v>35</v>
      </c>
      <c r="AK392" s="1000" t="s">
        <v>35</v>
      </c>
    </row>
    <row r="393" spans="1:37" s="355" customFormat="1" ht="13.5" customHeight="1" x14ac:dyDescent="0.15">
      <c r="A393" s="1791"/>
      <c r="B393" s="1604">
        <v>44630</v>
      </c>
      <c r="C393" s="1602" t="str">
        <f t="shared" si="69"/>
        <v>(木)</v>
      </c>
      <c r="D393" s="603" t="s">
        <v>566</v>
      </c>
      <c r="E393" s="603" t="s">
        <v>570</v>
      </c>
      <c r="F393" s="1004">
        <v>0</v>
      </c>
      <c r="G393" s="1486">
        <v>0</v>
      </c>
      <c r="H393" s="1004">
        <v>6</v>
      </c>
      <c r="I393" s="1032">
        <v>10.5</v>
      </c>
      <c r="J393" s="1013">
        <v>0.29166666666666669</v>
      </c>
      <c r="K393" s="953">
        <v>4.2</v>
      </c>
      <c r="L393" s="956">
        <v>6.4</v>
      </c>
      <c r="M393" s="954">
        <v>6.93</v>
      </c>
      <c r="N393" s="1001">
        <v>0</v>
      </c>
      <c r="O393" s="954">
        <v>32.4</v>
      </c>
      <c r="P393" s="957">
        <v>56</v>
      </c>
      <c r="Q393" s="1004">
        <v>31.6</v>
      </c>
      <c r="R393" s="1004">
        <v>9.8000000000000007</v>
      </c>
      <c r="S393" s="957">
        <v>116</v>
      </c>
      <c r="T393" s="957">
        <v>72</v>
      </c>
      <c r="U393" s="957">
        <v>44</v>
      </c>
      <c r="V393" s="1167">
        <v>0</v>
      </c>
      <c r="W393" s="1184" t="s">
        <v>35</v>
      </c>
      <c r="X393" s="1014">
        <v>240</v>
      </c>
      <c r="Y393" s="1004" t="s">
        <v>35</v>
      </c>
      <c r="Z393" s="956" t="s">
        <v>35</v>
      </c>
      <c r="AA393" s="1004" t="s">
        <v>35</v>
      </c>
      <c r="AB393" s="953" t="s">
        <v>35</v>
      </c>
      <c r="AC393" s="954" t="s">
        <v>35</v>
      </c>
      <c r="AD393" s="958">
        <v>0</v>
      </c>
      <c r="AE393" s="954">
        <v>63</v>
      </c>
      <c r="AF393" s="1032">
        <v>15</v>
      </c>
      <c r="AG393" s="1032">
        <v>4.8</v>
      </c>
      <c r="AH393" s="959">
        <v>1.3</v>
      </c>
      <c r="AI393" s="1004">
        <v>12</v>
      </c>
      <c r="AJ393" s="1154">
        <v>2.9</v>
      </c>
      <c r="AK393" s="1000">
        <v>0</v>
      </c>
    </row>
    <row r="394" spans="1:37" s="355" customFormat="1" ht="13.5" customHeight="1" x14ac:dyDescent="0.15">
      <c r="A394" s="1791"/>
      <c r="B394" s="1604">
        <v>44631</v>
      </c>
      <c r="C394" s="1602" t="str">
        <f t="shared" si="69"/>
        <v>(金)</v>
      </c>
      <c r="D394" s="603" t="s">
        <v>566</v>
      </c>
      <c r="E394" s="603" t="s">
        <v>575</v>
      </c>
      <c r="F394" s="1004">
        <v>0</v>
      </c>
      <c r="G394" s="1486">
        <v>0</v>
      </c>
      <c r="H394" s="1004">
        <v>8</v>
      </c>
      <c r="I394" s="1032">
        <v>11.5</v>
      </c>
      <c r="J394" s="1013">
        <v>0.2986111111111111</v>
      </c>
      <c r="K394" s="953">
        <v>4.5</v>
      </c>
      <c r="L394" s="956">
        <v>10.5</v>
      </c>
      <c r="M394" s="954">
        <v>6.98</v>
      </c>
      <c r="N394" s="1001">
        <v>0</v>
      </c>
      <c r="O394" s="954">
        <v>31.2</v>
      </c>
      <c r="P394" s="957">
        <v>54</v>
      </c>
      <c r="Q394" s="1004">
        <v>29.8</v>
      </c>
      <c r="R394" s="1004">
        <v>9.5</v>
      </c>
      <c r="S394" s="957">
        <v>118</v>
      </c>
      <c r="T394" s="957">
        <v>72</v>
      </c>
      <c r="U394" s="957">
        <v>46</v>
      </c>
      <c r="V394" s="1167">
        <v>0</v>
      </c>
      <c r="W394" s="1184" t="s">
        <v>35</v>
      </c>
      <c r="X394" s="1014">
        <v>230</v>
      </c>
      <c r="Y394" s="1004" t="s">
        <v>35</v>
      </c>
      <c r="Z394" s="956" t="s">
        <v>35</v>
      </c>
      <c r="AA394" s="1004" t="s">
        <v>35</v>
      </c>
      <c r="AB394" s="953" t="s">
        <v>35</v>
      </c>
      <c r="AC394" s="954" t="s">
        <v>35</v>
      </c>
      <c r="AD394" s="958" t="s">
        <v>35</v>
      </c>
      <c r="AE394" s="954" t="s">
        <v>35</v>
      </c>
      <c r="AF394" s="1032" t="s">
        <v>35</v>
      </c>
      <c r="AG394" s="1032" t="s">
        <v>35</v>
      </c>
      <c r="AH394" s="959" t="s">
        <v>35</v>
      </c>
      <c r="AI394" s="1004" t="s">
        <v>35</v>
      </c>
      <c r="AJ394" s="1154" t="s">
        <v>35</v>
      </c>
      <c r="AK394" s="1000" t="s">
        <v>35</v>
      </c>
    </row>
    <row r="395" spans="1:37" s="355" customFormat="1" ht="13.5" customHeight="1" x14ac:dyDescent="0.15">
      <c r="A395" s="1791"/>
      <c r="B395" s="1604">
        <v>44632</v>
      </c>
      <c r="C395" s="1602" t="str">
        <f t="shared" si="69"/>
        <v>(土)</v>
      </c>
      <c r="D395" s="603" t="s">
        <v>566</v>
      </c>
      <c r="E395" s="603" t="s">
        <v>570</v>
      </c>
      <c r="F395" s="1004">
        <v>1</v>
      </c>
      <c r="G395" s="1486">
        <v>0</v>
      </c>
      <c r="H395" s="1004">
        <v>10</v>
      </c>
      <c r="I395" s="1032">
        <v>13</v>
      </c>
      <c r="J395" s="1013">
        <v>0.2986111111111111</v>
      </c>
      <c r="K395" s="953">
        <v>4.2</v>
      </c>
      <c r="L395" s="956">
        <v>7.3</v>
      </c>
      <c r="M395" s="954">
        <v>7.03</v>
      </c>
      <c r="N395" s="1001">
        <v>0.05</v>
      </c>
      <c r="O395" s="954">
        <v>31</v>
      </c>
      <c r="P395" s="957">
        <v>52</v>
      </c>
      <c r="Q395" s="1004">
        <v>31.6</v>
      </c>
      <c r="R395" s="1004">
        <v>7.7</v>
      </c>
      <c r="S395" s="957">
        <v>113</v>
      </c>
      <c r="T395" s="957">
        <v>71</v>
      </c>
      <c r="U395" s="957">
        <v>42</v>
      </c>
      <c r="V395" s="1167">
        <v>0</v>
      </c>
      <c r="W395" s="1184" t="s">
        <v>35</v>
      </c>
      <c r="X395" s="1014">
        <v>240</v>
      </c>
      <c r="Y395" s="1004" t="s">
        <v>35</v>
      </c>
      <c r="Z395" s="956" t="s">
        <v>35</v>
      </c>
      <c r="AA395" s="1004" t="s">
        <v>35</v>
      </c>
      <c r="AB395" s="953" t="s">
        <v>35</v>
      </c>
      <c r="AC395" s="954" t="s">
        <v>35</v>
      </c>
      <c r="AD395" s="958" t="s">
        <v>35</v>
      </c>
      <c r="AE395" s="954" t="s">
        <v>35</v>
      </c>
      <c r="AF395" s="1032" t="s">
        <v>35</v>
      </c>
      <c r="AG395" s="1032" t="s">
        <v>35</v>
      </c>
      <c r="AH395" s="959" t="s">
        <v>35</v>
      </c>
      <c r="AI395" s="1004" t="s">
        <v>35</v>
      </c>
      <c r="AJ395" s="1154" t="s">
        <v>35</v>
      </c>
      <c r="AK395" s="1000" t="s">
        <v>35</v>
      </c>
    </row>
    <row r="396" spans="1:37" s="355" customFormat="1" ht="13.5" customHeight="1" x14ac:dyDescent="0.15">
      <c r="A396" s="1791"/>
      <c r="B396" s="1604">
        <v>44633</v>
      </c>
      <c r="C396" s="1602" t="str">
        <f t="shared" si="69"/>
        <v>(日)</v>
      </c>
      <c r="D396" s="603" t="s">
        <v>566</v>
      </c>
      <c r="E396" s="603" t="s">
        <v>574</v>
      </c>
      <c r="F396" s="1004">
        <v>3</v>
      </c>
      <c r="G396" s="1486">
        <v>0</v>
      </c>
      <c r="H396" s="1004">
        <v>9</v>
      </c>
      <c r="I396" s="1032">
        <v>14</v>
      </c>
      <c r="J396" s="1013">
        <v>0.29166666666666669</v>
      </c>
      <c r="K396" s="953">
        <v>4.0999999999999996</v>
      </c>
      <c r="L396" s="956">
        <v>8.3000000000000007</v>
      </c>
      <c r="M396" s="954">
        <v>7.03</v>
      </c>
      <c r="N396" s="1001">
        <v>0</v>
      </c>
      <c r="O396" s="954">
        <v>34.5</v>
      </c>
      <c r="P396" s="957">
        <v>56</v>
      </c>
      <c r="Q396" s="1004">
        <v>33.4</v>
      </c>
      <c r="R396" s="1004">
        <v>10</v>
      </c>
      <c r="S396" s="957">
        <v>118</v>
      </c>
      <c r="T396" s="957">
        <v>72</v>
      </c>
      <c r="U396" s="957">
        <v>46</v>
      </c>
      <c r="V396" s="1167">
        <v>0</v>
      </c>
      <c r="W396" s="1184" t="s">
        <v>35</v>
      </c>
      <c r="X396" s="1014">
        <v>240</v>
      </c>
      <c r="Y396" s="1004" t="s">
        <v>35</v>
      </c>
      <c r="Z396" s="956" t="s">
        <v>35</v>
      </c>
      <c r="AA396" s="1004" t="s">
        <v>35</v>
      </c>
      <c r="AB396" s="953" t="s">
        <v>35</v>
      </c>
      <c r="AC396" s="954" t="s">
        <v>35</v>
      </c>
      <c r="AD396" s="958" t="s">
        <v>35</v>
      </c>
      <c r="AE396" s="954" t="s">
        <v>35</v>
      </c>
      <c r="AF396" s="1032" t="s">
        <v>35</v>
      </c>
      <c r="AG396" s="1032" t="s">
        <v>35</v>
      </c>
      <c r="AH396" s="959" t="s">
        <v>35</v>
      </c>
      <c r="AI396" s="1004" t="s">
        <v>35</v>
      </c>
      <c r="AJ396" s="1154" t="s">
        <v>35</v>
      </c>
      <c r="AK396" s="1000" t="s">
        <v>35</v>
      </c>
    </row>
    <row r="397" spans="1:37" s="355" customFormat="1" ht="13.5" customHeight="1" x14ac:dyDescent="0.15">
      <c r="A397" s="1791"/>
      <c r="B397" s="1604">
        <v>44634</v>
      </c>
      <c r="C397" s="1602" t="str">
        <f t="shared" si="69"/>
        <v>(月)</v>
      </c>
      <c r="D397" s="603" t="s">
        <v>580</v>
      </c>
      <c r="E397" s="603" t="s">
        <v>578</v>
      </c>
      <c r="F397" s="1004">
        <v>2</v>
      </c>
      <c r="G397" s="1486">
        <v>1.4</v>
      </c>
      <c r="H397" s="1004">
        <v>15</v>
      </c>
      <c r="I397" s="1032">
        <v>14</v>
      </c>
      <c r="J397" s="1013">
        <v>0.27777777777777779</v>
      </c>
      <c r="K397" s="953">
        <v>3.7</v>
      </c>
      <c r="L397" s="956">
        <v>7.6</v>
      </c>
      <c r="M397" s="954">
        <v>7.02</v>
      </c>
      <c r="N397" s="1001">
        <v>0</v>
      </c>
      <c r="O397" s="954">
        <v>34.1</v>
      </c>
      <c r="P397" s="957">
        <v>62</v>
      </c>
      <c r="Q397" s="1004">
        <v>33.700000000000003</v>
      </c>
      <c r="R397" s="1004">
        <v>9.8000000000000007</v>
      </c>
      <c r="S397" s="957">
        <v>120</v>
      </c>
      <c r="T397" s="957">
        <v>74</v>
      </c>
      <c r="U397" s="957">
        <v>46</v>
      </c>
      <c r="V397" s="1167">
        <v>0</v>
      </c>
      <c r="W397" s="1184" t="s">
        <v>35</v>
      </c>
      <c r="X397" s="1014">
        <v>260</v>
      </c>
      <c r="Y397" s="1004" t="s">
        <v>35</v>
      </c>
      <c r="Z397" s="956" t="s">
        <v>35</v>
      </c>
      <c r="AA397" s="1004" t="s">
        <v>35</v>
      </c>
      <c r="AB397" s="953" t="s">
        <v>35</v>
      </c>
      <c r="AC397" s="954" t="s">
        <v>35</v>
      </c>
      <c r="AD397" s="958" t="s">
        <v>35</v>
      </c>
      <c r="AE397" s="954" t="s">
        <v>35</v>
      </c>
      <c r="AF397" s="1032" t="s">
        <v>35</v>
      </c>
      <c r="AG397" s="1032" t="s">
        <v>35</v>
      </c>
      <c r="AH397" s="959" t="s">
        <v>35</v>
      </c>
      <c r="AI397" s="1004" t="s">
        <v>35</v>
      </c>
      <c r="AJ397" s="1154" t="s">
        <v>35</v>
      </c>
      <c r="AK397" s="1000" t="s">
        <v>35</v>
      </c>
    </row>
    <row r="398" spans="1:37" s="355" customFormat="1" ht="13.5" customHeight="1" x14ac:dyDescent="0.15">
      <c r="A398" s="1791"/>
      <c r="B398" s="1604">
        <v>44635</v>
      </c>
      <c r="C398" s="1602" t="str">
        <f t="shared" si="69"/>
        <v>(火)</v>
      </c>
      <c r="D398" s="603" t="s">
        <v>580</v>
      </c>
      <c r="E398" s="603" t="s">
        <v>570</v>
      </c>
      <c r="F398" s="1004">
        <v>1</v>
      </c>
      <c r="G398" s="1486">
        <v>0.1</v>
      </c>
      <c r="H398" s="1004">
        <v>7</v>
      </c>
      <c r="I398" s="1032">
        <v>14.5</v>
      </c>
      <c r="J398" s="1013">
        <v>0.28472222222222221</v>
      </c>
      <c r="K398" s="953">
        <v>5</v>
      </c>
      <c r="L398" s="956">
        <v>9.5</v>
      </c>
      <c r="M398" s="954">
        <v>7</v>
      </c>
      <c r="N398" s="1001">
        <v>0.05</v>
      </c>
      <c r="O398" s="954">
        <v>33.700000000000003</v>
      </c>
      <c r="P398" s="957">
        <v>61</v>
      </c>
      <c r="Q398" s="1004">
        <v>35.9</v>
      </c>
      <c r="R398" s="1004">
        <v>10</v>
      </c>
      <c r="S398" s="957">
        <v>119</v>
      </c>
      <c r="T398" s="957">
        <v>73</v>
      </c>
      <c r="U398" s="957">
        <v>46</v>
      </c>
      <c r="V398" s="1167">
        <v>0</v>
      </c>
      <c r="W398" s="1184" t="s">
        <v>35</v>
      </c>
      <c r="X398" s="1014">
        <v>240</v>
      </c>
      <c r="Y398" s="1004" t="s">
        <v>35</v>
      </c>
      <c r="Z398" s="956" t="s">
        <v>35</v>
      </c>
      <c r="AA398" s="1004" t="s">
        <v>35</v>
      </c>
      <c r="AB398" s="953" t="s">
        <v>35</v>
      </c>
      <c r="AC398" s="954" t="s">
        <v>35</v>
      </c>
      <c r="AD398" s="958" t="s">
        <v>35</v>
      </c>
      <c r="AE398" s="954" t="s">
        <v>35</v>
      </c>
      <c r="AF398" s="1032" t="s">
        <v>35</v>
      </c>
      <c r="AG398" s="1032" t="s">
        <v>35</v>
      </c>
      <c r="AH398" s="959" t="s">
        <v>35</v>
      </c>
      <c r="AI398" s="1004" t="s">
        <v>35</v>
      </c>
      <c r="AJ398" s="1154" t="s">
        <v>35</v>
      </c>
      <c r="AK398" s="1000" t="s">
        <v>35</v>
      </c>
    </row>
    <row r="399" spans="1:37" s="355" customFormat="1" ht="13.5" customHeight="1" x14ac:dyDescent="0.15">
      <c r="A399" s="1791"/>
      <c r="B399" s="1604">
        <v>44636</v>
      </c>
      <c r="C399" s="1602" t="str">
        <f t="shared" si="69"/>
        <v>(水)</v>
      </c>
      <c r="D399" s="603" t="s">
        <v>522</v>
      </c>
      <c r="E399" s="603" t="s">
        <v>570</v>
      </c>
      <c r="F399" s="1004">
        <v>3</v>
      </c>
      <c r="G399" s="1486">
        <v>0</v>
      </c>
      <c r="H399" s="1004">
        <v>9</v>
      </c>
      <c r="I399" s="1032">
        <v>15</v>
      </c>
      <c r="J399" s="1013">
        <v>0.28472222222222221</v>
      </c>
      <c r="K399" s="953">
        <v>4.9000000000000004</v>
      </c>
      <c r="L399" s="956">
        <v>8.8000000000000007</v>
      </c>
      <c r="M399" s="954">
        <v>7.02</v>
      </c>
      <c r="N399" s="1001">
        <v>0.15</v>
      </c>
      <c r="O399" s="954">
        <v>34.799999999999997</v>
      </c>
      <c r="P399" s="957">
        <v>59</v>
      </c>
      <c r="Q399" s="1004">
        <v>32.700000000000003</v>
      </c>
      <c r="R399" s="1004">
        <v>10</v>
      </c>
      <c r="S399" s="957">
        <v>115</v>
      </c>
      <c r="T399" s="957">
        <v>71</v>
      </c>
      <c r="U399" s="957">
        <v>44</v>
      </c>
      <c r="V399" s="1167">
        <v>0</v>
      </c>
      <c r="W399" s="1184" t="s">
        <v>35</v>
      </c>
      <c r="X399" s="1014">
        <v>260</v>
      </c>
      <c r="Y399" s="1004" t="s">
        <v>35</v>
      </c>
      <c r="Z399" s="956" t="s">
        <v>35</v>
      </c>
      <c r="AA399" s="1004" t="s">
        <v>35</v>
      </c>
      <c r="AB399" s="953" t="s">
        <v>35</v>
      </c>
      <c r="AC399" s="954" t="s">
        <v>35</v>
      </c>
      <c r="AD399" s="958" t="s">
        <v>35</v>
      </c>
      <c r="AE399" s="954" t="s">
        <v>35</v>
      </c>
      <c r="AF399" s="1032" t="s">
        <v>35</v>
      </c>
      <c r="AG399" s="1032" t="s">
        <v>35</v>
      </c>
      <c r="AH399" s="959" t="s">
        <v>35</v>
      </c>
      <c r="AI399" s="1004" t="s">
        <v>35</v>
      </c>
      <c r="AJ399" s="1154" t="s">
        <v>35</v>
      </c>
      <c r="AK399" s="1000" t="s">
        <v>35</v>
      </c>
    </row>
    <row r="400" spans="1:37" s="355" customFormat="1" ht="13.5" customHeight="1" x14ac:dyDescent="0.15">
      <c r="A400" s="1791"/>
      <c r="B400" s="1604">
        <v>44637</v>
      </c>
      <c r="C400" s="1602" t="str">
        <f t="shared" si="69"/>
        <v>(木)</v>
      </c>
      <c r="D400" s="603" t="s">
        <v>566</v>
      </c>
      <c r="E400" s="603" t="s">
        <v>570</v>
      </c>
      <c r="F400" s="1004">
        <v>1</v>
      </c>
      <c r="G400" s="1486">
        <v>0</v>
      </c>
      <c r="H400" s="1004">
        <v>7</v>
      </c>
      <c r="I400" s="1032">
        <v>14.5</v>
      </c>
      <c r="J400" s="1013">
        <v>0.29166666666666669</v>
      </c>
      <c r="K400" s="953">
        <v>5</v>
      </c>
      <c r="L400" s="956">
        <v>9.9</v>
      </c>
      <c r="M400" s="954">
        <v>7.09</v>
      </c>
      <c r="N400" s="1001">
        <v>0</v>
      </c>
      <c r="O400" s="954">
        <v>33.6</v>
      </c>
      <c r="P400" s="957">
        <v>62</v>
      </c>
      <c r="Q400" s="1004">
        <v>34.1</v>
      </c>
      <c r="R400" s="1004">
        <v>10</v>
      </c>
      <c r="S400" s="957">
        <v>119</v>
      </c>
      <c r="T400" s="957">
        <v>72</v>
      </c>
      <c r="U400" s="957">
        <v>47</v>
      </c>
      <c r="V400" s="1167">
        <v>0</v>
      </c>
      <c r="W400" s="1184" t="s">
        <v>35</v>
      </c>
      <c r="X400" s="1014">
        <v>260</v>
      </c>
      <c r="Y400" s="1004" t="s">
        <v>35</v>
      </c>
      <c r="Z400" s="956" t="s">
        <v>35</v>
      </c>
      <c r="AA400" s="1004" t="s">
        <v>35</v>
      </c>
      <c r="AB400" s="953" t="s">
        <v>35</v>
      </c>
      <c r="AC400" s="954" t="s">
        <v>35</v>
      </c>
      <c r="AD400" s="958" t="s">
        <v>35</v>
      </c>
      <c r="AE400" s="954" t="s">
        <v>35</v>
      </c>
      <c r="AF400" s="1032" t="s">
        <v>35</v>
      </c>
      <c r="AG400" s="1032" t="s">
        <v>35</v>
      </c>
      <c r="AH400" s="959" t="s">
        <v>35</v>
      </c>
      <c r="AI400" s="1004" t="s">
        <v>35</v>
      </c>
      <c r="AJ400" s="1154" t="s">
        <v>35</v>
      </c>
      <c r="AK400" s="1000" t="s">
        <v>35</v>
      </c>
    </row>
    <row r="401" spans="1:37" s="355" customFormat="1" ht="13.5" customHeight="1" x14ac:dyDescent="0.15">
      <c r="A401" s="1791"/>
      <c r="B401" s="1604">
        <v>44638</v>
      </c>
      <c r="C401" s="1602" t="str">
        <f t="shared" si="69"/>
        <v>(金)</v>
      </c>
      <c r="D401" s="603" t="s">
        <v>595</v>
      </c>
      <c r="E401" s="603" t="s">
        <v>570</v>
      </c>
      <c r="F401" s="1004">
        <v>5</v>
      </c>
      <c r="G401" s="1486">
        <v>27.1</v>
      </c>
      <c r="H401" s="1004">
        <v>5</v>
      </c>
      <c r="I401" s="1032">
        <v>14.5</v>
      </c>
      <c r="J401" s="1013">
        <v>0.29166666666666669</v>
      </c>
      <c r="K401" s="953">
        <v>4.5999999999999996</v>
      </c>
      <c r="L401" s="956">
        <v>10.6</v>
      </c>
      <c r="M401" s="954">
        <v>7.03</v>
      </c>
      <c r="N401" s="1001">
        <v>0</v>
      </c>
      <c r="O401" s="954">
        <v>33.4</v>
      </c>
      <c r="P401" s="957">
        <v>58</v>
      </c>
      <c r="Q401" s="1004">
        <v>33.4</v>
      </c>
      <c r="R401" s="1004">
        <v>10</v>
      </c>
      <c r="S401" s="957">
        <v>118</v>
      </c>
      <c r="T401" s="957">
        <v>70</v>
      </c>
      <c r="U401" s="957">
        <v>48</v>
      </c>
      <c r="V401" s="1167">
        <v>0</v>
      </c>
      <c r="W401" s="1184" t="s">
        <v>35</v>
      </c>
      <c r="X401" s="1014">
        <v>250</v>
      </c>
      <c r="Y401" s="603" t="s">
        <v>35</v>
      </c>
      <c r="Z401" s="956" t="s">
        <v>35</v>
      </c>
      <c r="AA401" s="603" t="s">
        <v>35</v>
      </c>
      <c r="AB401" s="953" t="s">
        <v>35</v>
      </c>
      <c r="AC401" s="954" t="s">
        <v>35</v>
      </c>
      <c r="AD401" s="958" t="s">
        <v>35</v>
      </c>
      <c r="AE401" s="954" t="s">
        <v>35</v>
      </c>
      <c r="AF401" s="1032" t="s">
        <v>35</v>
      </c>
      <c r="AG401" s="1032" t="s">
        <v>35</v>
      </c>
      <c r="AH401" s="959" t="s">
        <v>35</v>
      </c>
      <c r="AI401" s="1004" t="s">
        <v>35</v>
      </c>
      <c r="AJ401" s="1154" t="s">
        <v>35</v>
      </c>
      <c r="AK401" s="1000" t="s">
        <v>35</v>
      </c>
    </row>
    <row r="402" spans="1:37" s="355" customFormat="1" ht="13.5" customHeight="1" x14ac:dyDescent="0.15">
      <c r="A402" s="1791"/>
      <c r="B402" s="1604">
        <v>44639</v>
      </c>
      <c r="C402" s="1602" t="str">
        <f t="shared" si="69"/>
        <v>(土)</v>
      </c>
      <c r="D402" s="603" t="s">
        <v>580</v>
      </c>
      <c r="E402" s="603" t="s">
        <v>591</v>
      </c>
      <c r="F402" s="1004">
        <v>0</v>
      </c>
      <c r="G402" s="1486">
        <v>25.5</v>
      </c>
      <c r="H402" s="1004">
        <v>7</v>
      </c>
      <c r="I402" s="1032">
        <v>11</v>
      </c>
      <c r="J402" s="1013">
        <v>0.28472222222222221</v>
      </c>
      <c r="K402" s="953">
        <v>3.6</v>
      </c>
      <c r="L402" s="956">
        <v>7.5</v>
      </c>
      <c r="M402" s="954">
        <v>6.89</v>
      </c>
      <c r="N402" s="1001">
        <v>0</v>
      </c>
      <c r="O402" s="954">
        <v>30.5</v>
      </c>
      <c r="P402" s="957">
        <v>50</v>
      </c>
      <c r="Q402" s="1004">
        <v>29.5</v>
      </c>
      <c r="R402" s="1004">
        <v>8.1999999999999993</v>
      </c>
      <c r="S402" s="957">
        <v>108</v>
      </c>
      <c r="T402" s="957">
        <v>67</v>
      </c>
      <c r="U402" s="957">
        <v>41</v>
      </c>
      <c r="V402" s="1167">
        <v>0</v>
      </c>
      <c r="W402" s="1184" t="s">
        <v>35</v>
      </c>
      <c r="X402" s="1014">
        <v>250</v>
      </c>
      <c r="Y402" s="1004" t="s">
        <v>35</v>
      </c>
      <c r="Z402" s="956" t="s">
        <v>35</v>
      </c>
      <c r="AA402" s="1004" t="s">
        <v>35</v>
      </c>
      <c r="AB402" s="953" t="s">
        <v>35</v>
      </c>
      <c r="AC402" s="954" t="s">
        <v>35</v>
      </c>
      <c r="AD402" s="958" t="s">
        <v>35</v>
      </c>
      <c r="AE402" s="954" t="s">
        <v>35</v>
      </c>
      <c r="AF402" s="1032" t="s">
        <v>35</v>
      </c>
      <c r="AG402" s="1032" t="s">
        <v>35</v>
      </c>
      <c r="AH402" s="959" t="s">
        <v>35</v>
      </c>
      <c r="AI402" s="1004" t="s">
        <v>35</v>
      </c>
      <c r="AJ402" s="1154" t="s">
        <v>35</v>
      </c>
      <c r="AK402" s="1000" t="s">
        <v>35</v>
      </c>
    </row>
    <row r="403" spans="1:37" s="355" customFormat="1" ht="13.5" customHeight="1" x14ac:dyDescent="0.15">
      <c r="A403" s="1791"/>
      <c r="B403" s="1604">
        <v>44640</v>
      </c>
      <c r="C403" s="1602" t="str">
        <f t="shared" si="69"/>
        <v>(日)</v>
      </c>
      <c r="D403" s="603" t="s">
        <v>566</v>
      </c>
      <c r="E403" s="603" t="s">
        <v>581</v>
      </c>
      <c r="F403" s="1004">
        <v>4</v>
      </c>
      <c r="G403" s="1486">
        <v>0</v>
      </c>
      <c r="H403" s="1004">
        <v>9</v>
      </c>
      <c r="I403" s="1032">
        <v>11.5</v>
      </c>
      <c r="J403" s="1013">
        <v>0.27777777777777779</v>
      </c>
      <c r="K403" s="953">
        <v>6</v>
      </c>
      <c r="L403" s="956">
        <v>10.8</v>
      </c>
      <c r="M403" s="954">
        <v>7.09</v>
      </c>
      <c r="N403" s="1001">
        <v>0.05</v>
      </c>
      <c r="O403" s="954">
        <v>28.6</v>
      </c>
      <c r="P403" s="957">
        <v>54</v>
      </c>
      <c r="Q403" s="1004">
        <v>31.6</v>
      </c>
      <c r="R403" s="1004">
        <v>10</v>
      </c>
      <c r="S403" s="957">
        <v>110</v>
      </c>
      <c r="T403" s="957">
        <v>65</v>
      </c>
      <c r="U403" s="957">
        <v>45</v>
      </c>
      <c r="V403" s="1167">
        <v>0</v>
      </c>
      <c r="W403" s="1184" t="s">
        <v>35</v>
      </c>
      <c r="X403" s="1014">
        <v>250</v>
      </c>
      <c r="Y403" s="1004" t="s">
        <v>35</v>
      </c>
      <c r="Z403" s="956" t="s">
        <v>35</v>
      </c>
      <c r="AA403" s="1004" t="s">
        <v>35</v>
      </c>
      <c r="AB403" s="953" t="s">
        <v>35</v>
      </c>
      <c r="AC403" s="954" t="s">
        <v>35</v>
      </c>
      <c r="AD403" s="958" t="s">
        <v>35</v>
      </c>
      <c r="AE403" s="954" t="s">
        <v>35</v>
      </c>
      <c r="AF403" s="1032" t="s">
        <v>35</v>
      </c>
      <c r="AG403" s="1032" t="s">
        <v>35</v>
      </c>
      <c r="AH403" s="959" t="s">
        <v>35</v>
      </c>
      <c r="AI403" s="1004" t="s">
        <v>35</v>
      </c>
      <c r="AJ403" s="1154" t="s">
        <v>35</v>
      </c>
      <c r="AK403" s="1000" t="s">
        <v>35</v>
      </c>
    </row>
    <row r="404" spans="1:37" s="355" customFormat="1" ht="13.5" customHeight="1" x14ac:dyDescent="0.15">
      <c r="A404" s="1791"/>
      <c r="B404" s="1604">
        <v>44641</v>
      </c>
      <c r="C404" s="1602" t="str">
        <f t="shared" si="69"/>
        <v>(月)</v>
      </c>
      <c r="D404" s="603" t="s">
        <v>580</v>
      </c>
      <c r="E404" s="603" t="s">
        <v>598</v>
      </c>
      <c r="F404" s="1004">
        <v>3</v>
      </c>
      <c r="G404" s="1486">
        <v>11.4</v>
      </c>
      <c r="H404" s="1004">
        <v>5</v>
      </c>
      <c r="I404" s="1032">
        <v>12.5</v>
      </c>
      <c r="J404" s="1013">
        <v>0.29166666666666669</v>
      </c>
      <c r="K404" s="953">
        <v>6.3</v>
      </c>
      <c r="L404" s="956">
        <v>8.1</v>
      </c>
      <c r="M404" s="954">
        <v>6.96</v>
      </c>
      <c r="N404" s="1001">
        <v>0.05</v>
      </c>
      <c r="O404" s="954">
        <v>27.6</v>
      </c>
      <c r="P404" s="957">
        <v>41</v>
      </c>
      <c r="Q404" s="1004">
        <v>29.1</v>
      </c>
      <c r="R404" s="1004">
        <v>9.5</v>
      </c>
      <c r="S404" s="957">
        <v>98</v>
      </c>
      <c r="T404" s="957">
        <v>59</v>
      </c>
      <c r="U404" s="957">
        <v>39</v>
      </c>
      <c r="V404" s="1167">
        <v>0</v>
      </c>
      <c r="W404" s="1184" t="s">
        <v>35</v>
      </c>
      <c r="X404" s="1014">
        <v>250</v>
      </c>
      <c r="Y404" s="1004" t="s">
        <v>35</v>
      </c>
      <c r="Z404" s="956" t="s">
        <v>35</v>
      </c>
      <c r="AA404" s="1004" t="s">
        <v>35</v>
      </c>
      <c r="AB404" s="953" t="s">
        <v>35</v>
      </c>
      <c r="AC404" s="954" t="s">
        <v>35</v>
      </c>
      <c r="AD404" s="958" t="s">
        <v>35</v>
      </c>
      <c r="AE404" s="954" t="s">
        <v>35</v>
      </c>
      <c r="AF404" s="1032" t="s">
        <v>35</v>
      </c>
      <c r="AG404" s="1032" t="s">
        <v>35</v>
      </c>
      <c r="AH404" s="959" t="s">
        <v>35</v>
      </c>
      <c r="AI404" s="1004" t="s">
        <v>35</v>
      </c>
      <c r="AJ404" s="1154" t="s">
        <v>35</v>
      </c>
      <c r="AK404" s="1000" t="s">
        <v>35</v>
      </c>
    </row>
    <row r="405" spans="1:37" s="355" customFormat="1" ht="13.5" customHeight="1" x14ac:dyDescent="0.15">
      <c r="A405" s="1791"/>
      <c r="B405" s="1604">
        <v>44642</v>
      </c>
      <c r="C405" s="1602" t="str">
        <f t="shared" si="69"/>
        <v>(火)</v>
      </c>
      <c r="D405" s="603" t="s">
        <v>579</v>
      </c>
      <c r="E405" s="603" t="s">
        <v>593</v>
      </c>
      <c r="F405" s="1004">
        <v>6</v>
      </c>
      <c r="G405" s="1486">
        <v>20.6</v>
      </c>
      <c r="H405" s="1004">
        <v>5</v>
      </c>
      <c r="I405" s="1032">
        <v>12.5</v>
      </c>
      <c r="J405" s="1013">
        <v>0.2986111111111111</v>
      </c>
      <c r="K405" s="953">
        <v>4.0999999999999996</v>
      </c>
      <c r="L405" s="956">
        <v>7.6</v>
      </c>
      <c r="M405" s="954">
        <v>7.01</v>
      </c>
      <c r="N405" s="1001">
        <v>0</v>
      </c>
      <c r="O405" s="954">
        <v>28.3</v>
      </c>
      <c r="P405" s="957">
        <v>45</v>
      </c>
      <c r="Q405" s="1004">
        <v>28</v>
      </c>
      <c r="R405" s="1004">
        <v>9.3000000000000007</v>
      </c>
      <c r="S405" s="957">
        <v>105</v>
      </c>
      <c r="T405" s="957">
        <v>64</v>
      </c>
      <c r="U405" s="957">
        <v>41</v>
      </c>
      <c r="V405" s="1167">
        <v>0</v>
      </c>
      <c r="W405" s="1184" t="s">
        <v>35</v>
      </c>
      <c r="X405" s="1014">
        <v>180</v>
      </c>
      <c r="Y405" s="1004" t="s">
        <v>35</v>
      </c>
      <c r="Z405" s="956" t="s">
        <v>35</v>
      </c>
      <c r="AA405" s="1004" t="s">
        <v>35</v>
      </c>
      <c r="AB405" s="953" t="s">
        <v>35</v>
      </c>
      <c r="AC405" s="954" t="s">
        <v>35</v>
      </c>
      <c r="AD405" s="958" t="s">
        <v>35</v>
      </c>
      <c r="AE405" s="954" t="s">
        <v>35</v>
      </c>
      <c r="AF405" s="1032" t="s">
        <v>35</v>
      </c>
      <c r="AG405" s="1032" t="s">
        <v>35</v>
      </c>
      <c r="AH405" s="959" t="s">
        <v>35</v>
      </c>
      <c r="AI405" s="1004" t="s">
        <v>35</v>
      </c>
      <c r="AJ405" s="1154" t="s">
        <v>35</v>
      </c>
      <c r="AK405" s="1000" t="s">
        <v>35</v>
      </c>
    </row>
    <row r="406" spans="1:37" s="355" customFormat="1" ht="13.5" customHeight="1" x14ac:dyDescent="0.15">
      <c r="A406" s="1791"/>
      <c r="B406" s="1604">
        <v>44643</v>
      </c>
      <c r="C406" s="1602" t="str">
        <f t="shared" si="69"/>
        <v>(水)</v>
      </c>
      <c r="D406" s="603" t="s">
        <v>576</v>
      </c>
      <c r="E406" s="603" t="s">
        <v>574</v>
      </c>
      <c r="F406" s="1004">
        <v>1</v>
      </c>
      <c r="G406" s="1486">
        <v>1.3</v>
      </c>
      <c r="H406" s="1004">
        <v>0</v>
      </c>
      <c r="I406" s="1032">
        <v>9</v>
      </c>
      <c r="J406" s="1013">
        <v>0.2986111111111111</v>
      </c>
      <c r="K406" s="953">
        <v>5</v>
      </c>
      <c r="L406" s="956">
        <v>7.1</v>
      </c>
      <c r="M406" s="954">
        <v>6.95</v>
      </c>
      <c r="N406" s="1001">
        <v>0.1</v>
      </c>
      <c r="O406" s="954">
        <v>25.6</v>
      </c>
      <c r="P406" s="957">
        <v>42</v>
      </c>
      <c r="Q406" s="1004">
        <v>27</v>
      </c>
      <c r="R406" s="1004">
        <v>8.6999999999999993</v>
      </c>
      <c r="S406" s="957">
        <v>91</v>
      </c>
      <c r="T406" s="957">
        <v>58</v>
      </c>
      <c r="U406" s="957">
        <v>33</v>
      </c>
      <c r="V406" s="1167">
        <v>0</v>
      </c>
      <c r="W406" s="1184" t="s">
        <v>35</v>
      </c>
      <c r="X406" s="1014">
        <v>180</v>
      </c>
      <c r="Y406" s="1515" t="s">
        <v>35</v>
      </c>
      <c r="Z406" s="956" t="s">
        <v>35</v>
      </c>
      <c r="AA406" s="1004" t="s">
        <v>35</v>
      </c>
      <c r="AB406" s="953" t="s">
        <v>35</v>
      </c>
      <c r="AC406" s="954" t="s">
        <v>35</v>
      </c>
      <c r="AD406" s="958" t="s">
        <v>35</v>
      </c>
      <c r="AE406" s="954" t="s">
        <v>35</v>
      </c>
      <c r="AF406" s="1032" t="s">
        <v>35</v>
      </c>
      <c r="AG406" s="1032" t="s">
        <v>35</v>
      </c>
      <c r="AH406" s="959" t="s">
        <v>35</v>
      </c>
      <c r="AI406" s="1004" t="s">
        <v>35</v>
      </c>
      <c r="AJ406" s="1154" t="s">
        <v>35</v>
      </c>
      <c r="AK406" s="1000" t="s">
        <v>35</v>
      </c>
    </row>
    <row r="407" spans="1:37" s="355" customFormat="1" ht="13.5" customHeight="1" x14ac:dyDescent="0.15">
      <c r="A407" s="1791"/>
      <c r="B407" s="1604">
        <v>44644</v>
      </c>
      <c r="C407" s="1602" t="str">
        <f t="shared" si="69"/>
        <v>(木)</v>
      </c>
      <c r="D407" s="603" t="s">
        <v>566</v>
      </c>
      <c r="E407" s="603" t="s">
        <v>581</v>
      </c>
      <c r="F407" s="1004">
        <v>2</v>
      </c>
      <c r="G407" s="1486">
        <v>0</v>
      </c>
      <c r="H407" s="1004">
        <v>4</v>
      </c>
      <c r="I407" s="1032">
        <v>10.5</v>
      </c>
      <c r="J407" s="1013">
        <v>0.29166666666666669</v>
      </c>
      <c r="K407" s="953">
        <v>4.5999999999999996</v>
      </c>
      <c r="L407" s="956">
        <v>7.5</v>
      </c>
      <c r="M407" s="954">
        <v>6.97</v>
      </c>
      <c r="N407" s="1001">
        <v>0.05</v>
      </c>
      <c r="O407" s="954">
        <v>26.8</v>
      </c>
      <c r="P407" s="957">
        <v>47</v>
      </c>
      <c r="Q407" s="1004">
        <v>22</v>
      </c>
      <c r="R407" s="1004">
        <v>8.5</v>
      </c>
      <c r="S407" s="957">
        <v>98</v>
      </c>
      <c r="T407" s="957">
        <v>62</v>
      </c>
      <c r="U407" s="957">
        <v>36</v>
      </c>
      <c r="V407" s="1167">
        <v>0</v>
      </c>
      <c r="W407" s="1184" t="s">
        <v>35</v>
      </c>
      <c r="X407" s="1014">
        <v>190</v>
      </c>
      <c r="Y407" s="603" t="s">
        <v>35</v>
      </c>
      <c r="Z407" s="956" t="s">
        <v>35</v>
      </c>
      <c r="AA407" s="603" t="s">
        <v>35</v>
      </c>
      <c r="AB407" s="953" t="s">
        <v>35</v>
      </c>
      <c r="AC407" s="954" t="s">
        <v>35</v>
      </c>
      <c r="AD407" s="958" t="s">
        <v>35</v>
      </c>
      <c r="AE407" s="954" t="s">
        <v>35</v>
      </c>
      <c r="AF407" s="1032" t="s">
        <v>35</v>
      </c>
      <c r="AG407" s="1032" t="s">
        <v>35</v>
      </c>
      <c r="AH407" s="959" t="s">
        <v>35</v>
      </c>
      <c r="AI407" s="1004" t="s">
        <v>35</v>
      </c>
      <c r="AJ407" s="1154" t="s">
        <v>35</v>
      </c>
      <c r="AK407" s="1000" t="s">
        <v>35</v>
      </c>
    </row>
    <row r="408" spans="1:37" s="355" customFormat="1" ht="13.5" customHeight="1" x14ac:dyDescent="0.15">
      <c r="A408" s="1791"/>
      <c r="B408" s="1604">
        <v>44645</v>
      </c>
      <c r="C408" s="1602" t="str">
        <f t="shared" si="69"/>
        <v>(金)</v>
      </c>
      <c r="D408" s="603" t="s">
        <v>566</v>
      </c>
      <c r="E408" s="603" t="s">
        <v>592</v>
      </c>
      <c r="F408" s="1004">
        <v>1</v>
      </c>
      <c r="G408" s="1486">
        <v>0</v>
      </c>
      <c r="H408" s="1004">
        <v>3</v>
      </c>
      <c r="I408" s="1032">
        <v>12</v>
      </c>
      <c r="J408" s="1013">
        <v>0.29166666666666669</v>
      </c>
      <c r="K408" s="953">
        <v>5.7</v>
      </c>
      <c r="L408" s="956">
        <v>8.1999999999999993</v>
      </c>
      <c r="M408" s="954">
        <v>7.14</v>
      </c>
      <c r="N408" s="1001">
        <v>0</v>
      </c>
      <c r="O408" s="954">
        <v>23.3</v>
      </c>
      <c r="P408" s="957">
        <v>44</v>
      </c>
      <c r="Q408" s="1004">
        <v>22</v>
      </c>
      <c r="R408" s="1004">
        <v>9.5</v>
      </c>
      <c r="S408" s="957">
        <v>98</v>
      </c>
      <c r="T408" s="957">
        <v>60</v>
      </c>
      <c r="U408" s="957">
        <v>38</v>
      </c>
      <c r="V408" s="1167">
        <v>0</v>
      </c>
      <c r="W408" s="1184">
        <v>0</v>
      </c>
      <c r="X408" s="1014">
        <v>200</v>
      </c>
      <c r="Y408" s="603">
        <v>190</v>
      </c>
      <c r="Z408" s="956">
        <v>8</v>
      </c>
      <c r="AA408" s="603">
        <v>1.4</v>
      </c>
      <c r="AB408" s="953">
        <v>-1.55</v>
      </c>
      <c r="AC408" s="954">
        <v>3.3</v>
      </c>
      <c r="AD408" s="958" t="s">
        <v>35</v>
      </c>
      <c r="AE408" s="954" t="s">
        <v>35</v>
      </c>
      <c r="AF408" s="1032" t="s">
        <v>35</v>
      </c>
      <c r="AG408" s="1032" t="s">
        <v>35</v>
      </c>
      <c r="AH408" s="959" t="s">
        <v>35</v>
      </c>
      <c r="AI408" s="1004" t="s">
        <v>35</v>
      </c>
      <c r="AJ408" s="1154" t="s">
        <v>35</v>
      </c>
      <c r="AK408" s="1000" t="s">
        <v>35</v>
      </c>
    </row>
    <row r="409" spans="1:37" s="355" customFormat="1" ht="13.5" customHeight="1" x14ac:dyDescent="0.15">
      <c r="A409" s="1791"/>
      <c r="B409" s="1604">
        <v>44646</v>
      </c>
      <c r="C409" s="1602" t="str">
        <f t="shared" si="69"/>
        <v>(土)</v>
      </c>
      <c r="D409" s="603" t="s">
        <v>595</v>
      </c>
      <c r="E409" s="603" t="s">
        <v>567</v>
      </c>
      <c r="F409" s="1004">
        <v>1</v>
      </c>
      <c r="G409" s="1486">
        <v>2.2999999999999998</v>
      </c>
      <c r="H409" s="1004">
        <v>14</v>
      </c>
      <c r="I409" s="1032">
        <v>13</v>
      </c>
      <c r="J409" s="1013">
        <v>0.2986111111111111</v>
      </c>
      <c r="K409" s="953">
        <v>4.9000000000000004</v>
      </c>
      <c r="L409" s="956">
        <v>6.9</v>
      </c>
      <c r="M409" s="954">
        <v>7.11</v>
      </c>
      <c r="N409" s="1001">
        <v>0.05</v>
      </c>
      <c r="O409" s="954">
        <v>24.6</v>
      </c>
      <c r="P409" s="957">
        <v>42</v>
      </c>
      <c r="Q409" s="1004">
        <v>22</v>
      </c>
      <c r="R409" s="1004">
        <v>8.5</v>
      </c>
      <c r="S409" s="957">
        <v>110</v>
      </c>
      <c r="T409" s="957">
        <v>56</v>
      </c>
      <c r="U409" s="957">
        <v>54</v>
      </c>
      <c r="V409" s="1167">
        <v>0</v>
      </c>
      <c r="W409" s="1184" t="s">
        <v>35</v>
      </c>
      <c r="X409" s="1014">
        <v>200</v>
      </c>
      <c r="Y409" s="1004" t="s">
        <v>35</v>
      </c>
      <c r="Z409" s="956" t="s">
        <v>35</v>
      </c>
      <c r="AA409" s="1004" t="s">
        <v>35</v>
      </c>
      <c r="AB409" s="953" t="s">
        <v>35</v>
      </c>
      <c r="AC409" s="954" t="s">
        <v>35</v>
      </c>
      <c r="AD409" s="958" t="s">
        <v>35</v>
      </c>
      <c r="AE409" s="954" t="s">
        <v>35</v>
      </c>
      <c r="AF409" s="1032" t="s">
        <v>35</v>
      </c>
      <c r="AG409" s="1032" t="s">
        <v>35</v>
      </c>
      <c r="AH409" s="959" t="s">
        <v>35</v>
      </c>
      <c r="AI409" s="1004" t="s">
        <v>35</v>
      </c>
      <c r="AJ409" s="1154" t="s">
        <v>35</v>
      </c>
      <c r="AK409" s="1000" t="s">
        <v>35</v>
      </c>
    </row>
    <row r="410" spans="1:37" s="355" customFormat="1" ht="13.5" customHeight="1" x14ac:dyDescent="0.15">
      <c r="A410" s="1791"/>
      <c r="B410" s="1604">
        <v>44647</v>
      </c>
      <c r="C410" s="1602" t="str">
        <f t="shared" si="69"/>
        <v>(日)</v>
      </c>
      <c r="D410" s="603" t="s">
        <v>577</v>
      </c>
      <c r="E410" s="603" t="s">
        <v>575</v>
      </c>
      <c r="F410" s="1004">
        <v>1</v>
      </c>
      <c r="G410" s="1486">
        <v>3</v>
      </c>
      <c r="H410" s="1004">
        <v>15</v>
      </c>
      <c r="I410" s="1032">
        <v>14.5</v>
      </c>
      <c r="J410" s="1013">
        <v>0.29166666666666669</v>
      </c>
      <c r="K410" s="953">
        <v>3.3</v>
      </c>
      <c r="L410" s="956">
        <v>5</v>
      </c>
      <c r="M410" s="954">
        <v>7.02</v>
      </c>
      <c r="N410" s="1001">
        <v>0.25</v>
      </c>
      <c r="O410" s="954">
        <v>24.8</v>
      </c>
      <c r="P410" s="957">
        <v>50</v>
      </c>
      <c r="Q410" s="1004">
        <v>24.5</v>
      </c>
      <c r="R410" s="1004">
        <v>8.1</v>
      </c>
      <c r="S410" s="957">
        <v>102</v>
      </c>
      <c r="T410" s="957">
        <v>65</v>
      </c>
      <c r="U410" s="957">
        <v>37</v>
      </c>
      <c r="V410" s="1167">
        <v>0</v>
      </c>
      <c r="W410" s="1184" t="s">
        <v>35</v>
      </c>
      <c r="X410" s="1014">
        <v>200</v>
      </c>
      <c r="Y410" s="1004" t="s">
        <v>35</v>
      </c>
      <c r="Z410" s="956" t="s">
        <v>35</v>
      </c>
      <c r="AA410" s="1004" t="s">
        <v>35</v>
      </c>
      <c r="AB410" s="953" t="s">
        <v>35</v>
      </c>
      <c r="AC410" s="954" t="s">
        <v>35</v>
      </c>
      <c r="AD410" s="958" t="s">
        <v>35</v>
      </c>
      <c r="AE410" s="954" t="s">
        <v>35</v>
      </c>
      <c r="AF410" s="1032" t="s">
        <v>35</v>
      </c>
      <c r="AG410" s="1032" t="s">
        <v>35</v>
      </c>
      <c r="AH410" s="959" t="s">
        <v>35</v>
      </c>
      <c r="AI410" s="1004" t="s">
        <v>35</v>
      </c>
      <c r="AJ410" s="1154" t="s">
        <v>35</v>
      </c>
      <c r="AK410" s="1000" t="s">
        <v>35</v>
      </c>
    </row>
    <row r="411" spans="1:37" s="355" customFormat="1" ht="13.5" customHeight="1" x14ac:dyDescent="0.15">
      <c r="A411" s="1791"/>
      <c r="B411" s="1604">
        <v>44648</v>
      </c>
      <c r="C411" s="1602" t="str">
        <f t="shared" si="69"/>
        <v>(月)</v>
      </c>
      <c r="D411" s="603" t="s">
        <v>628</v>
      </c>
      <c r="E411" s="603" t="s">
        <v>570</v>
      </c>
      <c r="F411" s="1004">
        <v>1</v>
      </c>
      <c r="G411" s="1486">
        <v>0</v>
      </c>
      <c r="H411" s="1004">
        <v>13</v>
      </c>
      <c r="I411" s="1032">
        <v>14.5</v>
      </c>
      <c r="J411" s="1013">
        <v>0.28472222222222221</v>
      </c>
      <c r="K411" s="953">
        <v>7.6</v>
      </c>
      <c r="L411" s="956">
        <v>9.6</v>
      </c>
      <c r="M411" s="954">
        <v>7.21</v>
      </c>
      <c r="N411" s="1001">
        <v>0</v>
      </c>
      <c r="O411" s="954">
        <v>27.1</v>
      </c>
      <c r="P411" s="957">
        <v>52</v>
      </c>
      <c r="Q411" s="1004">
        <v>23.4</v>
      </c>
      <c r="R411" s="1004">
        <v>10</v>
      </c>
      <c r="S411" s="957">
        <v>100</v>
      </c>
      <c r="T411" s="957">
        <v>64</v>
      </c>
      <c r="U411" s="957">
        <v>36</v>
      </c>
      <c r="V411" s="1167">
        <v>0</v>
      </c>
      <c r="W411" s="1184" t="s">
        <v>35</v>
      </c>
      <c r="X411" s="1014">
        <v>190</v>
      </c>
      <c r="Y411" s="1004" t="s">
        <v>35</v>
      </c>
      <c r="Z411" s="956" t="s">
        <v>35</v>
      </c>
      <c r="AA411" s="1004" t="s">
        <v>35</v>
      </c>
      <c r="AB411" s="953" t="s">
        <v>35</v>
      </c>
      <c r="AC411" s="954" t="s">
        <v>35</v>
      </c>
      <c r="AD411" s="958" t="s">
        <v>35</v>
      </c>
      <c r="AE411" s="954" t="s">
        <v>35</v>
      </c>
      <c r="AF411" s="1032" t="s">
        <v>35</v>
      </c>
      <c r="AG411" s="1032" t="s">
        <v>35</v>
      </c>
      <c r="AH411" s="959" t="s">
        <v>35</v>
      </c>
      <c r="AI411" s="1004" t="s">
        <v>35</v>
      </c>
      <c r="AJ411" s="1154" t="s">
        <v>35</v>
      </c>
      <c r="AK411" s="1000" t="s">
        <v>35</v>
      </c>
    </row>
    <row r="412" spans="1:37" s="355" customFormat="1" ht="13.5" customHeight="1" x14ac:dyDescent="0.15">
      <c r="A412" s="1791"/>
      <c r="B412" s="1604">
        <v>44649</v>
      </c>
      <c r="C412" s="1602" t="str">
        <f t="shared" si="69"/>
        <v>(火)</v>
      </c>
      <c r="D412" s="603" t="s">
        <v>522</v>
      </c>
      <c r="E412" s="603" t="s">
        <v>568</v>
      </c>
      <c r="F412" s="1004">
        <v>2</v>
      </c>
      <c r="G412" s="1486">
        <v>0</v>
      </c>
      <c r="H412" s="1004">
        <v>9</v>
      </c>
      <c r="I412" s="1032">
        <v>15.5</v>
      </c>
      <c r="J412" s="1013">
        <v>0.29166666666666669</v>
      </c>
      <c r="K412" s="953">
        <v>5.3</v>
      </c>
      <c r="L412" s="956">
        <v>7.1</v>
      </c>
      <c r="M412" s="954">
        <v>7.1</v>
      </c>
      <c r="N412" s="1001">
        <v>0.05</v>
      </c>
      <c r="O412" s="954">
        <v>28.3</v>
      </c>
      <c r="P412" s="957">
        <v>52</v>
      </c>
      <c r="Q412" s="1004">
        <v>29.8</v>
      </c>
      <c r="R412" s="1004">
        <v>9.5</v>
      </c>
      <c r="S412" s="957">
        <v>104</v>
      </c>
      <c r="T412" s="957">
        <v>69</v>
      </c>
      <c r="U412" s="957">
        <v>35</v>
      </c>
      <c r="V412" s="1167">
        <v>0</v>
      </c>
      <c r="W412" s="1184" t="s">
        <v>35</v>
      </c>
      <c r="X412" s="1014">
        <v>200</v>
      </c>
      <c r="Y412" s="1004" t="s">
        <v>35</v>
      </c>
      <c r="Z412" s="956" t="s">
        <v>35</v>
      </c>
      <c r="AA412" s="1004" t="s">
        <v>35</v>
      </c>
      <c r="AB412" s="953" t="s">
        <v>35</v>
      </c>
      <c r="AC412" s="954" t="s">
        <v>35</v>
      </c>
      <c r="AD412" s="958" t="s">
        <v>35</v>
      </c>
      <c r="AE412" s="954" t="s">
        <v>35</v>
      </c>
      <c r="AF412" s="1032" t="s">
        <v>35</v>
      </c>
      <c r="AG412" s="1032" t="s">
        <v>35</v>
      </c>
      <c r="AH412" s="959" t="s">
        <v>35</v>
      </c>
      <c r="AI412" s="1004" t="s">
        <v>35</v>
      </c>
      <c r="AJ412" s="1154" t="s">
        <v>35</v>
      </c>
      <c r="AK412" s="1000" t="s">
        <v>35</v>
      </c>
    </row>
    <row r="413" spans="1:37" s="355" customFormat="1" ht="13.5" customHeight="1" x14ac:dyDescent="0.15">
      <c r="A413" s="1791"/>
      <c r="B413" s="1604">
        <v>44650</v>
      </c>
      <c r="C413" s="1602" t="str">
        <f t="shared" si="69"/>
        <v>(水)</v>
      </c>
      <c r="D413" s="603" t="s">
        <v>522</v>
      </c>
      <c r="E413" s="603" t="s">
        <v>581</v>
      </c>
      <c r="F413" s="1004">
        <v>1</v>
      </c>
      <c r="G413" s="1486">
        <v>0</v>
      </c>
      <c r="H413" s="1004">
        <v>9</v>
      </c>
      <c r="I413" s="1032">
        <v>14</v>
      </c>
      <c r="J413" s="1013">
        <v>0.2986111111111111</v>
      </c>
      <c r="K413" s="953">
        <v>4.5</v>
      </c>
      <c r="L413" s="956">
        <v>4.7</v>
      </c>
      <c r="M413" s="954">
        <v>6.94</v>
      </c>
      <c r="N413" s="1001">
        <v>0</v>
      </c>
      <c r="O413" s="954">
        <v>29.7</v>
      </c>
      <c r="P413" s="957">
        <v>58</v>
      </c>
      <c r="Q413" s="1004">
        <v>28</v>
      </c>
      <c r="R413" s="1004">
        <v>7.4</v>
      </c>
      <c r="S413" s="957">
        <v>115</v>
      </c>
      <c r="T413" s="957">
        <v>69</v>
      </c>
      <c r="U413" s="957">
        <v>46</v>
      </c>
      <c r="V413" s="1167">
        <v>0</v>
      </c>
      <c r="W413" s="1184" t="s">
        <v>35</v>
      </c>
      <c r="X413" s="1014">
        <v>200</v>
      </c>
      <c r="Y413" s="1004" t="s">
        <v>35</v>
      </c>
      <c r="Z413" s="956" t="s">
        <v>35</v>
      </c>
      <c r="AA413" s="1004" t="s">
        <v>35</v>
      </c>
      <c r="AB413" s="953" t="s">
        <v>35</v>
      </c>
      <c r="AC413" s="954" t="s">
        <v>35</v>
      </c>
      <c r="AD413" s="958" t="s">
        <v>35</v>
      </c>
      <c r="AE413" s="954" t="s">
        <v>35</v>
      </c>
      <c r="AF413" s="1032" t="s">
        <v>35</v>
      </c>
      <c r="AG413" s="1032" t="s">
        <v>35</v>
      </c>
      <c r="AH413" s="959" t="s">
        <v>35</v>
      </c>
      <c r="AI413" s="1004" t="s">
        <v>35</v>
      </c>
      <c r="AJ413" s="1154" t="s">
        <v>35</v>
      </c>
      <c r="AK413" s="1000" t="s">
        <v>35</v>
      </c>
    </row>
    <row r="414" spans="1:37" s="355" customFormat="1" ht="13.5" customHeight="1" x14ac:dyDescent="0.15">
      <c r="A414" s="1791"/>
      <c r="B414" s="1604">
        <v>44651</v>
      </c>
      <c r="C414" s="1602" t="str">
        <f t="shared" si="69"/>
        <v>(木)</v>
      </c>
      <c r="D414" s="603" t="s">
        <v>571</v>
      </c>
      <c r="E414" s="603" t="s">
        <v>591</v>
      </c>
      <c r="F414" s="1004">
        <v>1</v>
      </c>
      <c r="G414" s="1486">
        <v>2.8</v>
      </c>
      <c r="H414" s="1004">
        <v>16</v>
      </c>
      <c r="I414" s="1032">
        <v>15.5</v>
      </c>
      <c r="J414" s="1013">
        <v>0.28472222222222221</v>
      </c>
      <c r="K414" s="953">
        <v>6.1</v>
      </c>
      <c r="L414" s="956">
        <v>7.4</v>
      </c>
      <c r="M414" s="954">
        <v>7.14</v>
      </c>
      <c r="N414" s="1001">
        <v>0.05</v>
      </c>
      <c r="O414" s="954">
        <v>27.5</v>
      </c>
      <c r="P414" s="957">
        <v>47</v>
      </c>
      <c r="Q414" s="1004">
        <v>25.2</v>
      </c>
      <c r="R414" s="1004">
        <v>10</v>
      </c>
      <c r="S414" s="957">
        <v>102</v>
      </c>
      <c r="T414" s="957">
        <v>67</v>
      </c>
      <c r="U414" s="957">
        <v>35</v>
      </c>
      <c r="V414" s="1167">
        <v>0</v>
      </c>
      <c r="W414" s="1184" t="s">
        <v>35</v>
      </c>
      <c r="X414" s="1014">
        <v>200</v>
      </c>
      <c r="Y414" s="603" t="s">
        <v>35</v>
      </c>
      <c r="Z414" s="956" t="s">
        <v>35</v>
      </c>
      <c r="AA414" s="603" t="s">
        <v>35</v>
      </c>
      <c r="AB414" s="953" t="s">
        <v>35</v>
      </c>
      <c r="AC414" s="954" t="s">
        <v>35</v>
      </c>
      <c r="AD414" s="958" t="s">
        <v>35</v>
      </c>
      <c r="AE414" s="954" t="s">
        <v>35</v>
      </c>
      <c r="AF414" s="1032" t="s">
        <v>35</v>
      </c>
      <c r="AG414" s="1032" t="s">
        <v>35</v>
      </c>
      <c r="AH414" s="959" t="s">
        <v>35</v>
      </c>
      <c r="AI414" s="1004" t="s">
        <v>35</v>
      </c>
      <c r="AJ414" s="1154" t="s">
        <v>35</v>
      </c>
      <c r="AK414" s="1000" t="s">
        <v>35</v>
      </c>
    </row>
    <row r="415" spans="1:37" s="353" customFormat="1" ht="13.5" customHeight="1" x14ac:dyDescent="0.15">
      <c r="A415" s="1791"/>
      <c r="B415" s="1783" t="s">
        <v>388</v>
      </c>
      <c r="C415" s="1783"/>
      <c r="D415" s="862"/>
      <c r="E415" s="863"/>
      <c r="F415" s="864">
        <f>MAX(F384:F414)</f>
        <v>6</v>
      </c>
      <c r="G415" s="1478">
        <f>MAX(G384:G414)</f>
        <v>27.1</v>
      </c>
      <c r="H415" s="864">
        <f>MAX(H384:H414)</f>
        <v>16</v>
      </c>
      <c r="I415" s="865">
        <f>MAX(I384:I414)</f>
        <v>15.5</v>
      </c>
      <c r="J415" s="866"/>
      <c r="K415" s="1003">
        <f t="shared" ref="K415:AK415" si="70">MAX(K384:K414)</f>
        <v>7.6</v>
      </c>
      <c r="L415" s="1115">
        <f t="shared" si="70"/>
        <v>10.8</v>
      </c>
      <c r="M415" s="1122">
        <f t="shared" si="70"/>
        <v>7.21</v>
      </c>
      <c r="N415" s="1005">
        <f t="shared" si="70"/>
        <v>0.25</v>
      </c>
      <c r="O415" s="1122">
        <f t="shared" si="70"/>
        <v>34.799999999999997</v>
      </c>
      <c r="P415" s="1134">
        <f t="shared" si="70"/>
        <v>62</v>
      </c>
      <c r="Q415" s="864">
        <f t="shared" si="70"/>
        <v>35.9</v>
      </c>
      <c r="R415" s="864">
        <f t="shared" si="70"/>
        <v>10</v>
      </c>
      <c r="S415" s="1134">
        <f t="shared" si="70"/>
        <v>139</v>
      </c>
      <c r="T415" s="1134">
        <f t="shared" si="70"/>
        <v>74</v>
      </c>
      <c r="U415" s="1134">
        <f t="shared" si="70"/>
        <v>66</v>
      </c>
      <c r="V415" s="1173">
        <f t="shared" si="70"/>
        <v>0</v>
      </c>
      <c r="W415" s="1190">
        <f t="shared" si="70"/>
        <v>0</v>
      </c>
      <c r="X415" s="1140">
        <f t="shared" si="70"/>
        <v>260</v>
      </c>
      <c r="Y415" s="932">
        <f t="shared" si="70"/>
        <v>190</v>
      </c>
      <c r="Z415" s="1115">
        <f t="shared" si="70"/>
        <v>8</v>
      </c>
      <c r="AA415" s="864">
        <f t="shared" si="70"/>
        <v>1.4</v>
      </c>
      <c r="AB415" s="1003">
        <f t="shared" si="70"/>
        <v>-1.55</v>
      </c>
      <c r="AC415" s="1122">
        <f t="shared" si="70"/>
        <v>3.3</v>
      </c>
      <c r="AD415" s="871">
        <f t="shared" si="70"/>
        <v>0</v>
      </c>
      <c r="AE415" s="1122">
        <f t="shared" si="70"/>
        <v>63</v>
      </c>
      <c r="AF415" s="865">
        <f t="shared" si="70"/>
        <v>15</v>
      </c>
      <c r="AG415" s="865">
        <f t="shared" si="70"/>
        <v>4.8</v>
      </c>
      <c r="AH415" s="995">
        <f t="shared" si="70"/>
        <v>1.3</v>
      </c>
      <c r="AI415" s="864">
        <f t="shared" si="70"/>
        <v>12</v>
      </c>
      <c r="AJ415" s="872">
        <f t="shared" si="70"/>
        <v>2.9</v>
      </c>
      <c r="AK415" s="915">
        <f t="shared" si="70"/>
        <v>0</v>
      </c>
    </row>
    <row r="416" spans="1:37" s="353" customFormat="1" ht="13.5" customHeight="1" x14ac:dyDescent="0.15">
      <c r="A416" s="1791"/>
      <c r="B416" s="1807" t="s">
        <v>389</v>
      </c>
      <c r="C416" s="1783"/>
      <c r="D416" s="862"/>
      <c r="E416" s="863"/>
      <c r="F416" s="864">
        <f>MIN(F384:F414)</f>
        <v>0</v>
      </c>
      <c r="G416" s="1483"/>
      <c r="H416" s="864">
        <f>MIN(H384:H414)</f>
        <v>0</v>
      </c>
      <c r="I416" s="865">
        <f>MIN(I384:I414)</f>
        <v>9</v>
      </c>
      <c r="J416" s="866"/>
      <c r="K416" s="1003">
        <f t="shared" ref="K416:AK416" si="71">MIN(K384:K414)</f>
        <v>3.3</v>
      </c>
      <c r="L416" s="1115">
        <f t="shared" si="71"/>
        <v>4.7</v>
      </c>
      <c r="M416" s="1122">
        <f t="shared" si="71"/>
        <v>6.89</v>
      </c>
      <c r="N416" s="1005">
        <f t="shared" si="71"/>
        <v>0</v>
      </c>
      <c r="O416" s="1122">
        <f t="shared" si="71"/>
        <v>23.3</v>
      </c>
      <c r="P416" s="1134">
        <f t="shared" si="71"/>
        <v>41</v>
      </c>
      <c r="Q416" s="864">
        <f t="shared" si="71"/>
        <v>22</v>
      </c>
      <c r="R416" s="864">
        <f t="shared" si="71"/>
        <v>7.4</v>
      </c>
      <c r="S416" s="1134">
        <f t="shared" si="71"/>
        <v>91</v>
      </c>
      <c r="T416" s="1134">
        <f t="shared" si="71"/>
        <v>56</v>
      </c>
      <c r="U416" s="1134">
        <f t="shared" si="71"/>
        <v>33</v>
      </c>
      <c r="V416" s="1173">
        <f t="shared" si="71"/>
        <v>0</v>
      </c>
      <c r="W416" s="1190">
        <f t="shared" si="71"/>
        <v>0</v>
      </c>
      <c r="X416" s="1140">
        <f t="shared" si="71"/>
        <v>180</v>
      </c>
      <c r="Y416" s="932">
        <f t="shared" si="71"/>
        <v>190</v>
      </c>
      <c r="Z416" s="1115">
        <f t="shared" si="71"/>
        <v>8</v>
      </c>
      <c r="AA416" s="864">
        <f t="shared" si="71"/>
        <v>1.4</v>
      </c>
      <c r="AB416" s="1003">
        <f t="shared" si="71"/>
        <v>-1.55</v>
      </c>
      <c r="AC416" s="1122">
        <f t="shared" si="71"/>
        <v>3.3</v>
      </c>
      <c r="AD416" s="871">
        <f t="shared" si="71"/>
        <v>0</v>
      </c>
      <c r="AE416" s="1122">
        <f t="shared" si="71"/>
        <v>63</v>
      </c>
      <c r="AF416" s="865">
        <f t="shared" si="71"/>
        <v>15</v>
      </c>
      <c r="AG416" s="865">
        <f t="shared" si="71"/>
        <v>4.8</v>
      </c>
      <c r="AH416" s="995">
        <f t="shared" si="71"/>
        <v>1.3</v>
      </c>
      <c r="AI416" s="864">
        <f t="shared" si="71"/>
        <v>12</v>
      </c>
      <c r="AJ416" s="872">
        <f t="shared" si="71"/>
        <v>2.9</v>
      </c>
      <c r="AK416" s="915">
        <f t="shared" si="71"/>
        <v>0</v>
      </c>
    </row>
    <row r="417" spans="1:37" s="353" customFormat="1" ht="13.5" customHeight="1" x14ac:dyDescent="0.15">
      <c r="A417" s="1791"/>
      <c r="B417" s="1783" t="s">
        <v>390</v>
      </c>
      <c r="C417" s="1783"/>
      <c r="D417" s="862"/>
      <c r="E417" s="863"/>
      <c r="F417" s="866"/>
      <c r="G417" s="1483"/>
      <c r="H417" s="864">
        <f>IF(COUNT(H384:H414)=0,0,AVERAGE(H384:H414))</f>
        <v>7.387096774193548</v>
      </c>
      <c r="I417" s="865">
        <f>IF(COUNT(I384:I414)=0,0,AVERAGE(I384:I414))</f>
        <v>12.53225806451613</v>
      </c>
      <c r="J417" s="866"/>
      <c r="K417" s="1003">
        <f>IF(COUNT(K384:K414)=0,0,AVERAGE(K384:K414))</f>
        <v>4.6806451612903226</v>
      </c>
      <c r="L417" s="1115">
        <f>IF(COUNT(L384:L414)=0,0,AVERAGE(L384:L414))</f>
        <v>7.5483870967741931</v>
      </c>
      <c r="M417" s="1122">
        <f>IF(COUNT(M384:M414)=0,0,AVERAGE(M384:M414))</f>
        <v>7.0212903225806453</v>
      </c>
      <c r="N417" s="1028"/>
      <c r="O417" s="1122">
        <f t="shared" ref="O417:U417" si="72">IF(COUNT(O384:O414)=0,0,AVERAGE(O384:O414))</f>
        <v>29.767741935483865</v>
      </c>
      <c r="P417" s="1134">
        <f t="shared" si="72"/>
        <v>50.967741935483872</v>
      </c>
      <c r="Q417" s="864">
        <f t="shared" si="72"/>
        <v>28.983870967741936</v>
      </c>
      <c r="R417" s="864">
        <f t="shared" si="72"/>
        <v>9.2064516129032246</v>
      </c>
      <c r="S417" s="1134">
        <f t="shared" si="72"/>
        <v>110.41935483870968</v>
      </c>
      <c r="T417" s="1134">
        <f t="shared" si="72"/>
        <v>66.838709677419359</v>
      </c>
      <c r="U417" s="1134">
        <f t="shared" si="72"/>
        <v>43.58064516129032</v>
      </c>
      <c r="V417" s="1174"/>
      <c r="W417" s="1191"/>
      <c r="X417" s="1140">
        <f t="shared" ref="X417:AJ417" si="73">IF(COUNT(X384:X414)=0,0,AVERAGE(X384:X414))</f>
        <v>225.16129032258064</v>
      </c>
      <c r="Y417" s="932">
        <f t="shared" si="73"/>
        <v>190</v>
      </c>
      <c r="Z417" s="1115">
        <f t="shared" si="73"/>
        <v>8</v>
      </c>
      <c r="AA417" s="864">
        <f t="shared" si="73"/>
        <v>1.4</v>
      </c>
      <c r="AB417" s="1003">
        <f t="shared" si="73"/>
        <v>-1.55</v>
      </c>
      <c r="AC417" s="1122">
        <f t="shared" si="73"/>
        <v>3.3</v>
      </c>
      <c r="AD417" s="871">
        <f t="shared" si="73"/>
        <v>0</v>
      </c>
      <c r="AE417" s="1122">
        <f t="shared" si="73"/>
        <v>63</v>
      </c>
      <c r="AF417" s="865">
        <f t="shared" si="73"/>
        <v>15</v>
      </c>
      <c r="AG417" s="865">
        <f t="shared" si="73"/>
        <v>4.8</v>
      </c>
      <c r="AH417" s="995">
        <f t="shared" si="73"/>
        <v>1.3</v>
      </c>
      <c r="AI417" s="864">
        <f t="shared" si="73"/>
        <v>12</v>
      </c>
      <c r="AJ417" s="872">
        <f t="shared" si="73"/>
        <v>2.9</v>
      </c>
      <c r="AK417" s="916"/>
    </row>
    <row r="418" spans="1:37" s="355" customFormat="1" ht="13.5" customHeight="1" thickBot="1" x14ac:dyDescent="0.2">
      <c r="A418" s="1791"/>
      <c r="B418" s="1784" t="s">
        <v>391</v>
      </c>
      <c r="C418" s="1784"/>
      <c r="D418" s="876"/>
      <c r="E418" s="876"/>
      <c r="F418" s="877"/>
      <c r="G418" s="1478">
        <f>SUM(G384:G414)</f>
        <v>96.899999999999991</v>
      </c>
      <c r="H418" s="878"/>
      <c r="I418" s="866"/>
      <c r="J418" s="878"/>
      <c r="K418" s="1114"/>
      <c r="L418" s="1116"/>
      <c r="M418" s="1123"/>
      <c r="N418" s="1028"/>
      <c r="O418" s="1123"/>
      <c r="P418" s="1135"/>
      <c r="Q418" s="878"/>
      <c r="R418" s="878"/>
      <c r="S418" s="1135"/>
      <c r="T418" s="1135"/>
      <c r="U418" s="1135"/>
      <c r="V418" s="1174"/>
      <c r="W418" s="1191"/>
      <c r="X418" s="1141"/>
      <c r="Y418" s="878"/>
      <c r="Z418" s="1116"/>
      <c r="AA418" s="878"/>
      <c r="AB418" s="1114"/>
      <c r="AC418" s="1165"/>
      <c r="AD418" s="880"/>
      <c r="AE418" s="1123"/>
      <c r="AF418" s="866"/>
      <c r="AG418" s="866"/>
      <c r="AH418" s="997"/>
      <c r="AI418" s="878"/>
      <c r="AJ418" s="904"/>
      <c r="AK418" s="916"/>
    </row>
    <row r="419" spans="1:37" s="352" customFormat="1" ht="13.5" customHeight="1" thickTop="1" x14ac:dyDescent="0.15">
      <c r="A419" s="1812" t="s">
        <v>397</v>
      </c>
      <c r="B419" s="1808" t="s">
        <v>388</v>
      </c>
      <c r="C419" s="1809"/>
      <c r="D419" s="1015"/>
      <c r="E419" s="1016"/>
      <c r="F419" s="1017">
        <v>10</v>
      </c>
      <c r="G419" s="1490">
        <v>145</v>
      </c>
      <c r="H419" s="1017">
        <v>31</v>
      </c>
      <c r="I419" s="1018">
        <v>29</v>
      </c>
      <c r="J419" s="1016"/>
      <c r="K419" s="1148">
        <v>12.8</v>
      </c>
      <c r="L419" s="1152">
        <v>15</v>
      </c>
      <c r="M419" s="1130">
        <v>7.42</v>
      </c>
      <c r="N419" s="1029">
        <v>0.35</v>
      </c>
      <c r="O419" s="1130">
        <v>39.4</v>
      </c>
      <c r="P419" s="1136">
        <v>74</v>
      </c>
      <c r="Q419" s="1017">
        <v>38.299999999999997</v>
      </c>
      <c r="R419" s="1017">
        <v>10</v>
      </c>
      <c r="S419" s="1136">
        <v>139</v>
      </c>
      <c r="T419" s="1136">
        <v>88</v>
      </c>
      <c r="U419" s="1136">
        <v>66</v>
      </c>
      <c r="V419" s="1176">
        <v>0</v>
      </c>
      <c r="W419" s="1192">
        <v>0</v>
      </c>
      <c r="X419" s="1020">
        <v>280</v>
      </c>
      <c r="Y419" s="1516">
        <v>274</v>
      </c>
      <c r="Z419" s="1152">
        <v>13.4</v>
      </c>
      <c r="AA419" s="1019">
        <v>1.77</v>
      </c>
      <c r="AB419" s="1148">
        <v>-0.89</v>
      </c>
      <c r="AC419" s="1130">
        <v>6</v>
      </c>
      <c r="AD419" s="1021">
        <v>0.35</v>
      </c>
      <c r="AE419" s="1130">
        <v>63</v>
      </c>
      <c r="AF419" s="1018">
        <v>21</v>
      </c>
      <c r="AG419" s="1018">
        <v>6.7</v>
      </c>
      <c r="AH419" s="1022">
        <v>1.9</v>
      </c>
      <c r="AI419" s="1017">
        <v>14</v>
      </c>
      <c r="AJ419" s="1157">
        <v>3.6</v>
      </c>
      <c r="AK419" s="1196">
        <v>6.0999999999999999E-2</v>
      </c>
    </row>
    <row r="420" spans="1:37" ht="14.25" customHeight="1" x14ac:dyDescent="0.15">
      <c r="A420" s="1813"/>
      <c r="B420" s="1810" t="s">
        <v>389</v>
      </c>
      <c r="C420" s="1811"/>
      <c r="D420" s="974"/>
      <c r="E420" s="975"/>
      <c r="F420" s="976">
        <v>0</v>
      </c>
      <c r="G420" s="1491"/>
      <c r="H420" s="976">
        <v>-6</v>
      </c>
      <c r="I420" s="977">
        <v>4</v>
      </c>
      <c r="J420" s="975"/>
      <c r="K420" s="1146">
        <v>2</v>
      </c>
      <c r="L420" s="1150">
        <v>3.3</v>
      </c>
      <c r="M420" s="1128">
        <v>6.71</v>
      </c>
      <c r="N420" s="1030">
        <v>0</v>
      </c>
      <c r="O420" s="1128">
        <v>15.8</v>
      </c>
      <c r="P420" s="1132">
        <v>34</v>
      </c>
      <c r="Q420" s="976">
        <v>10.6</v>
      </c>
      <c r="R420" s="976">
        <v>5.7</v>
      </c>
      <c r="S420" s="1132">
        <v>62</v>
      </c>
      <c r="T420" s="1132">
        <v>40</v>
      </c>
      <c r="U420" s="1132">
        <v>17</v>
      </c>
      <c r="V420" s="1170">
        <v>0</v>
      </c>
      <c r="W420" s="1187">
        <v>0</v>
      </c>
      <c r="X420" s="980">
        <v>130</v>
      </c>
      <c r="Y420" s="978">
        <v>190</v>
      </c>
      <c r="Z420" s="1150">
        <v>5</v>
      </c>
      <c r="AA420" s="1023">
        <v>1.2</v>
      </c>
      <c r="AB420" s="1146">
        <v>-1.62</v>
      </c>
      <c r="AC420" s="1128">
        <v>3.3</v>
      </c>
      <c r="AD420" s="981">
        <v>0</v>
      </c>
      <c r="AE420" s="1128">
        <v>28</v>
      </c>
      <c r="AF420" s="977">
        <v>7.4</v>
      </c>
      <c r="AG420" s="977">
        <v>2.8</v>
      </c>
      <c r="AH420" s="982">
        <v>0</v>
      </c>
      <c r="AI420" s="976">
        <v>7.8</v>
      </c>
      <c r="AJ420" s="983">
        <v>0.75</v>
      </c>
      <c r="AK420" s="1194">
        <v>0</v>
      </c>
    </row>
    <row r="421" spans="1:37" ht="13.5" customHeight="1" x14ac:dyDescent="0.15">
      <c r="A421" s="1813"/>
      <c r="B421" s="1810" t="s">
        <v>390</v>
      </c>
      <c r="C421" s="1811"/>
      <c r="D421" s="974"/>
      <c r="E421" s="975"/>
      <c r="F421" s="975"/>
      <c r="G421" s="1491"/>
      <c r="H421" s="976">
        <v>13.989041095890411</v>
      </c>
      <c r="I421" s="977">
        <v>17.19041095890411</v>
      </c>
      <c r="J421" s="975"/>
      <c r="K421" s="1146">
        <v>6.294520547945198</v>
      </c>
      <c r="L421" s="1150">
        <v>9.284383561643839</v>
      </c>
      <c r="M421" s="1128">
        <v>7.0942739726027355</v>
      </c>
      <c r="N421" s="1030">
        <v>6.0298507462686647E-2</v>
      </c>
      <c r="O421" s="1128">
        <v>28.773424657534246</v>
      </c>
      <c r="P421" s="1132">
        <v>56.539726027397258</v>
      </c>
      <c r="Q421" s="976">
        <v>26.097534246575325</v>
      </c>
      <c r="R421" s="976">
        <v>9.3742465753424735</v>
      </c>
      <c r="S421" s="1132">
        <v>106.05479452054794</v>
      </c>
      <c r="T421" s="1132">
        <v>68.027397260273972</v>
      </c>
      <c r="U421" s="1132">
        <v>38.027397260273972</v>
      </c>
      <c r="V421" s="1170">
        <v>0</v>
      </c>
      <c r="W421" s="1187">
        <v>0</v>
      </c>
      <c r="X421" s="980">
        <v>213.72602739726028</v>
      </c>
      <c r="Y421" s="978">
        <v>225.66666666666666</v>
      </c>
      <c r="Z421" s="1150">
        <v>8.5000000000000018</v>
      </c>
      <c r="AA421" s="1023">
        <v>1.4508333333333334</v>
      </c>
      <c r="AB421" s="1146">
        <v>-1.2708333333333333</v>
      </c>
      <c r="AC421" s="1128">
        <v>4.333333333333333</v>
      </c>
      <c r="AD421" s="981">
        <v>0.10916666666666668</v>
      </c>
      <c r="AE421" s="1128">
        <v>47.5</v>
      </c>
      <c r="AF421" s="977">
        <v>13.950000000000001</v>
      </c>
      <c r="AG421" s="977">
        <v>4.5166666666666666</v>
      </c>
      <c r="AH421" s="982">
        <v>1.0525</v>
      </c>
      <c r="AI421" s="976">
        <v>9.9749999999999996</v>
      </c>
      <c r="AJ421" s="983">
        <v>1.9450000000000001</v>
      </c>
      <c r="AK421" s="1689">
        <v>5.5454545454545453E-3</v>
      </c>
    </row>
    <row r="422" spans="1:37" ht="13.5" customHeight="1" x14ac:dyDescent="0.15">
      <c r="A422" s="1814"/>
      <c r="B422" s="1815" t="s">
        <v>391</v>
      </c>
      <c r="C422" s="1816"/>
      <c r="D422" s="1024"/>
      <c r="E422" s="984"/>
      <c r="F422" s="984"/>
      <c r="G422" s="1489"/>
      <c r="H422" s="985"/>
      <c r="I422" s="985"/>
      <c r="J422" s="986"/>
      <c r="K422" s="987"/>
      <c r="L422" s="987"/>
      <c r="M422" s="987"/>
      <c r="N422" s="988"/>
      <c r="O422" s="985"/>
      <c r="P422" s="987"/>
      <c r="Q422" s="987"/>
      <c r="R422" s="987"/>
      <c r="S422" s="1133"/>
      <c r="T422" s="987"/>
      <c r="U422" s="987"/>
      <c r="V422" s="987"/>
      <c r="W422" s="989"/>
      <c r="X422" s="990"/>
      <c r="Y422" s="987"/>
      <c r="Z422" s="1151"/>
      <c r="AA422" s="987"/>
      <c r="AB422" s="1147"/>
      <c r="AC422" s="987"/>
      <c r="AD422" s="991"/>
      <c r="AE422" s="987"/>
      <c r="AF422" s="987"/>
      <c r="AG422" s="987"/>
      <c r="AH422" s="992"/>
      <c r="AI422" s="987"/>
      <c r="AJ422" s="987"/>
      <c r="AK422" s="993"/>
    </row>
    <row r="423" spans="1:37" ht="13.5" customHeight="1" x14ac:dyDescent="0.15">
      <c r="A423" s="355"/>
      <c r="B423" s="1792" t="s">
        <v>395</v>
      </c>
      <c r="C423" s="1792"/>
      <c r="D423" s="1463">
        <v>143</v>
      </c>
      <c r="E423" s="369"/>
      <c r="F423" s="369"/>
      <c r="G423" s="369"/>
      <c r="H423" s="369"/>
      <c r="I423" s="369"/>
      <c r="J423" s="369"/>
      <c r="K423" s="369"/>
      <c r="L423" s="369"/>
      <c r="M423" s="369"/>
      <c r="N423" s="369"/>
      <c r="O423" s="369"/>
      <c r="P423" s="369"/>
      <c r="Q423" s="369"/>
      <c r="R423" s="370"/>
      <c r="S423" s="1137"/>
      <c r="T423" s="370"/>
      <c r="U423" s="370"/>
      <c r="V423" s="370"/>
      <c r="W423" s="693"/>
      <c r="X423" s="371"/>
      <c r="Y423" s="370"/>
      <c r="Z423" s="370"/>
      <c r="AA423" s="369"/>
      <c r="AB423" s="369"/>
      <c r="AC423" s="372"/>
      <c r="AD423" s="832"/>
      <c r="AE423" s="352"/>
      <c r="AF423" s="352"/>
      <c r="AG423" s="352"/>
      <c r="AH423" s="838"/>
      <c r="AI423" s="352"/>
      <c r="AJ423" s="352"/>
      <c r="AK423" s="352"/>
    </row>
    <row r="424" spans="1:37" x14ac:dyDescent="0.15">
      <c r="S424" s="1138"/>
    </row>
    <row r="425" spans="1:37" x14ac:dyDescent="0.15">
      <c r="S425" s="1138"/>
    </row>
    <row r="426" spans="1:37" x14ac:dyDescent="0.15">
      <c r="S426" s="1138"/>
    </row>
    <row r="427" spans="1:37" x14ac:dyDescent="0.15">
      <c r="S427" s="1138"/>
    </row>
    <row r="428" spans="1:37" x14ac:dyDescent="0.15">
      <c r="S428" s="1138"/>
    </row>
    <row r="429" spans="1:37" x14ac:dyDescent="0.15">
      <c r="S429" s="1138"/>
    </row>
    <row r="430" spans="1:37" x14ac:dyDescent="0.15">
      <c r="S430" s="1138"/>
    </row>
    <row r="431" spans="1:37" x14ac:dyDescent="0.15">
      <c r="S431" s="1138"/>
    </row>
    <row r="432" spans="1:37" x14ac:dyDescent="0.15">
      <c r="S432" s="1138"/>
    </row>
    <row r="433" spans="19:19" x14ac:dyDescent="0.15">
      <c r="S433" s="1138"/>
    </row>
    <row r="434" spans="19:19" x14ac:dyDescent="0.15">
      <c r="S434" s="1138"/>
    </row>
    <row r="435" spans="19:19" x14ac:dyDescent="0.15">
      <c r="S435" s="1138"/>
    </row>
    <row r="436" spans="19:19" x14ac:dyDescent="0.15">
      <c r="S436" s="1138"/>
    </row>
    <row r="437" spans="19:19" x14ac:dyDescent="0.15">
      <c r="S437" s="1138"/>
    </row>
    <row r="438" spans="19:19" x14ac:dyDescent="0.15">
      <c r="S438" s="1138"/>
    </row>
    <row r="439" spans="19:19" x14ac:dyDescent="0.15">
      <c r="S439" s="1138"/>
    </row>
    <row r="440" spans="19:19" x14ac:dyDescent="0.15">
      <c r="S440" s="1138"/>
    </row>
    <row r="441" spans="19:19" x14ac:dyDescent="0.15">
      <c r="S441" s="1138"/>
    </row>
    <row r="442" spans="19:19" x14ac:dyDescent="0.15">
      <c r="S442" s="1138"/>
    </row>
    <row r="443" spans="19:19" x14ac:dyDescent="0.15">
      <c r="S443" s="1138"/>
    </row>
    <row r="444" spans="19:19" x14ac:dyDescent="0.15">
      <c r="S444" s="1138"/>
    </row>
  </sheetData>
  <mergeCells count="77">
    <mergeCell ref="B415:C415"/>
    <mergeCell ref="B416:C416"/>
    <mergeCell ref="B417:C417"/>
    <mergeCell ref="B418:C418"/>
    <mergeCell ref="A384:A418"/>
    <mergeCell ref="B209:C209"/>
    <mergeCell ref="B210:C210"/>
    <mergeCell ref="B211:C211"/>
    <mergeCell ref="B212:C212"/>
    <mergeCell ref="A179:A212"/>
    <mergeCell ref="B1:D1"/>
    <mergeCell ref="E1:J2"/>
    <mergeCell ref="AD2:AD4"/>
    <mergeCell ref="B178:C178"/>
    <mergeCell ref="A144:A178"/>
    <mergeCell ref="A4:A5"/>
    <mergeCell ref="B71:C71"/>
    <mergeCell ref="B72:C72"/>
    <mergeCell ref="B73:C73"/>
    <mergeCell ref="B74:C74"/>
    <mergeCell ref="A40:A74"/>
    <mergeCell ref="B37:C37"/>
    <mergeCell ref="B38:C38"/>
    <mergeCell ref="B39:C39"/>
    <mergeCell ref="A6:A39"/>
    <mergeCell ref="AH2:AH4"/>
    <mergeCell ref="AI2:AI4"/>
    <mergeCell ref="AJ2:AJ4"/>
    <mergeCell ref="AK2:AK4"/>
    <mergeCell ref="B36:C36"/>
    <mergeCell ref="AG2:AG4"/>
    <mergeCell ref="AE2:AE4"/>
    <mergeCell ref="AF2:AF4"/>
    <mergeCell ref="A419:A422"/>
    <mergeCell ref="A282:A316"/>
    <mergeCell ref="B422:C422"/>
    <mergeCell ref="B105:C105"/>
    <mergeCell ref="B106:C106"/>
    <mergeCell ref="B107:C107"/>
    <mergeCell ref="B108:C108"/>
    <mergeCell ref="A75:A108"/>
    <mergeCell ref="B140:C140"/>
    <mergeCell ref="B141:C141"/>
    <mergeCell ref="B142:C142"/>
    <mergeCell ref="B143:C143"/>
    <mergeCell ref="A109:A143"/>
    <mergeCell ref="B175:C175"/>
    <mergeCell ref="B176:C176"/>
    <mergeCell ref="B177:C177"/>
    <mergeCell ref="B423:C423"/>
    <mergeCell ref="B419:C419"/>
    <mergeCell ref="B420:C420"/>
    <mergeCell ref="B421:C421"/>
    <mergeCell ref="B313:C313"/>
    <mergeCell ref="B314:C314"/>
    <mergeCell ref="B315:C315"/>
    <mergeCell ref="B316:C316"/>
    <mergeCell ref="B348:C348"/>
    <mergeCell ref="B349:C349"/>
    <mergeCell ref="B350:C350"/>
    <mergeCell ref="B351:C351"/>
    <mergeCell ref="B380:C380"/>
    <mergeCell ref="B381:C381"/>
    <mergeCell ref="B382:C382"/>
    <mergeCell ref="B383:C383"/>
    <mergeCell ref="A352:A383"/>
    <mergeCell ref="A317:A351"/>
    <mergeCell ref="A248:A281"/>
    <mergeCell ref="B244:C244"/>
    <mergeCell ref="B245:C245"/>
    <mergeCell ref="B246:C246"/>
    <mergeCell ref="B281:C281"/>
    <mergeCell ref="B247:C247"/>
    <mergeCell ref="A213:A247"/>
    <mergeCell ref="B278:C278"/>
    <mergeCell ref="B279:C279"/>
    <mergeCell ref="B280:C280"/>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1"/>
  <sheetViews>
    <sheetView zoomScale="70" zoomScaleNormal="70" workbookViewId="0">
      <pane xSplit="1" ySplit="3" topLeftCell="B4" activePane="bottomRight" state="frozen"/>
      <selection activeCell="AE383" sqref="AE383"/>
      <selection pane="topRight" activeCell="AE383" sqref="AE383"/>
      <selection pane="bottomLeft" activeCell="AE383" sqref="AE383"/>
      <selection pane="bottomRight"/>
    </sheetView>
  </sheetViews>
  <sheetFormatPr defaultRowHeight="13.5" x14ac:dyDescent="0.15"/>
  <cols>
    <col min="1" max="3" width="4.375" customWidth="1"/>
    <col min="4" max="26" width="5.375" customWidth="1"/>
    <col min="27" max="28" width="5.375" style="840" customWidth="1"/>
    <col min="29" max="30" width="12.625" customWidth="1"/>
    <col min="31" max="34" width="7.625" customWidth="1"/>
    <col min="35" max="35" width="3.625" customWidth="1"/>
  </cols>
  <sheetData>
    <row r="1" spans="1:35" ht="17.25" x14ac:dyDescent="0.15">
      <c r="B1" s="1756" t="s">
        <v>37</v>
      </c>
      <c r="C1" s="1756"/>
      <c r="D1" s="1756"/>
      <c r="E1" s="1756"/>
      <c r="AH1" s="670" t="s">
        <v>346</v>
      </c>
    </row>
    <row r="2" spans="1:35" x14ac:dyDescent="0.15">
      <c r="A2" s="1757"/>
      <c r="B2" s="1863" t="s">
        <v>0</v>
      </c>
      <c r="C2" s="1865" t="s">
        <v>18</v>
      </c>
      <c r="D2" s="1763" t="s">
        <v>1</v>
      </c>
      <c r="E2" s="104" t="s">
        <v>2</v>
      </c>
      <c r="F2" s="104" t="s">
        <v>3</v>
      </c>
      <c r="G2" s="1777" t="s">
        <v>7</v>
      </c>
      <c r="H2" s="1778"/>
      <c r="I2" s="1777" t="s">
        <v>8</v>
      </c>
      <c r="J2" s="1778"/>
      <c r="K2" s="1777" t="s">
        <v>38</v>
      </c>
      <c r="L2" s="1778"/>
      <c r="M2" s="1777" t="s">
        <v>9</v>
      </c>
      <c r="N2" s="1778"/>
      <c r="O2" s="1777" t="s">
        <v>10</v>
      </c>
      <c r="P2" s="1778"/>
      <c r="Q2" s="1777" t="s">
        <v>11</v>
      </c>
      <c r="R2" s="1778"/>
      <c r="S2" s="1777" t="s">
        <v>16</v>
      </c>
      <c r="T2" s="1778"/>
      <c r="U2" s="1777" t="s">
        <v>17</v>
      </c>
      <c r="V2" s="1778"/>
      <c r="W2" s="1777" t="s">
        <v>12</v>
      </c>
      <c r="X2" s="1778"/>
      <c r="Y2" s="1777" t="s">
        <v>13</v>
      </c>
      <c r="Z2" s="1778"/>
      <c r="AA2" s="1858" t="s">
        <v>14</v>
      </c>
      <c r="AB2" s="1859"/>
      <c r="AC2" s="298" t="s">
        <v>259</v>
      </c>
      <c r="AD2" s="1852" t="s">
        <v>4</v>
      </c>
      <c r="AE2" s="1853"/>
      <c r="AF2" s="1853"/>
      <c r="AG2" s="1853"/>
      <c r="AH2" s="1853"/>
      <c r="AI2" s="1854"/>
    </row>
    <row r="3" spans="1:35" x14ac:dyDescent="0.15">
      <c r="A3" s="1758"/>
      <c r="B3" s="1864"/>
      <c r="C3" s="1866"/>
      <c r="D3" s="1867"/>
      <c r="E3" s="106" t="s">
        <v>39</v>
      </c>
      <c r="F3" s="106" t="s">
        <v>15</v>
      </c>
      <c r="G3" s="103" t="s">
        <v>5</v>
      </c>
      <c r="H3" s="105" t="s">
        <v>6</v>
      </c>
      <c r="I3" s="103" t="s">
        <v>5</v>
      </c>
      <c r="J3" s="105" t="s">
        <v>6</v>
      </c>
      <c r="K3" s="103" t="s">
        <v>5</v>
      </c>
      <c r="L3" s="105" t="s">
        <v>6</v>
      </c>
      <c r="M3" s="103" t="s">
        <v>5</v>
      </c>
      <c r="N3" s="105" t="s">
        <v>6</v>
      </c>
      <c r="O3" s="103" t="s">
        <v>5</v>
      </c>
      <c r="P3" s="105" t="s">
        <v>6</v>
      </c>
      <c r="Q3" s="103" t="s">
        <v>5</v>
      </c>
      <c r="R3" s="105" t="s">
        <v>6</v>
      </c>
      <c r="S3" s="103" t="s">
        <v>5</v>
      </c>
      <c r="T3" s="105" t="s">
        <v>6</v>
      </c>
      <c r="U3" s="103" t="s">
        <v>5</v>
      </c>
      <c r="V3" s="105" t="s">
        <v>6</v>
      </c>
      <c r="W3" s="103" t="s">
        <v>5</v>
      </c>
      <c r="X3" s="105" t="s">
        <v>6</v>
      </c>
      <c r="Y3" s="103" t="s">
        <v>5</v>
      </c>
      <c r="Z3" s="105" t="s">
        <v>6</v>
      </c>
      <c r="AA3" s="841" t="s">
        <v>5</v>
      </c>
      <c r="AB3" s="842" t="s">
        <v>6</v>
      </c>
      <c r="AC3" s="293" t="s">
        <v>214</v>
      </c>
      <c r="AD3" s="1855"/>
      <c r="AE3" s="1856"/>
      <c r="AF3" s="1856"/>
      <c r="AG3" s="1856"/>
      <c r="AH3" s="1856"/>
      <c r="AI3" s="1857"/>
    </row>
    <row r="4" spans="1:35" ht="13.5" customHeight="1" x14ac:dyDescent="0.15">
      <c r="A4" s="1845" t="s">
        <v>28</v>
      </c>
      <c r="B4" s="51">
        <v>44287</v>
      </c>
      <c r="C4" s="856" t="str">
        <f>IF(B4="","",IF(WEEKDAY(B4)=1,"(日)",IF(WEEKDAY(B4)=2,"(月)",IF(WEEKDAY(B4)=3,"(火)",IF(WEEKDAY(B4)=4,"(水)",IF(WEEKDAY(B4)=5,"(木)",IF(WEEKDAY(B4)=6,"(金)","(土)")))))))</f>
        <v>(木)</v>
      </c>
      <c r="D4" s="69" t="s">
        <v>566</v>
      </c>
      <c r="E4" s="1505">
        <v>0</v>
      </c>
      <c r="F4" s="436">
        <v>17.600000000000001</v>
      </c>
      <c r="G4" s="437">
        <v>13.9</v>
      </c>
      <c r="H4" s="438">
        <v>14.2</v>
      </c>
      <c r="I4" s="437">
        <v>4.7</v>
      </c>
      <c r="J4" s="438">
        <v>4.5999999999999996</v>
      </c>
      <c r="K4" s="437">
        <v>8.3000000000000007</v>
      </c>
      <c r="L4" s="438">
        <v>8.24</v>
      </c>
      <c r="M4" s="437">
        <v>29.1</v>
      </c>
      <c r="N4" s="438">
        <v>29.2</v>
      </c>
      <c r="O4" s="1329" t="s">
        <v>35</v>
      </c>
      <c r="P4" s="1330">
        <v>104.3</v>
      </c>
      <c r="Q4" s="1329" t="s">
        <v>35</v>
      </c>
      <c r="R4" s="1330">
        <v>105.1</v>
      </c>
      <c r="S4" s="1329" t="s">
        <v>35</v>
      </c>
      <c r="T4" s="1330" t="s">
        <v>35</v>
      </c>
      <c r="U4" s="1329" t="s">
        <v>35</v>
      </c>
      <c r="V4" s="1330" t="s">
        <v>35</v>
      </c>
      <c r="W4" s="439" t="s">
        <v>35</v>
      </c>
      <c r="X4" s="440">
        <v>12.4</v>
      </c>
      <c r="Y4" s="443" t="s">
        <v>35</v>
      </c>
      <c r="Z4" s="444">
        <v>221</v>
      </c>
      <c r="AA4" s="1370" t="s">
        <v>35</v>
      </c>
      <c r="AB4" s="1432">
        <v>0.13</v>
      </c>
      <c r="AC4" s="1518">
        <v>100</v>
      </c>
      <c r="AD4" s="356">
        <v>44294</v>
      </c>
      <c r="AE4" s="4" t="s">
        <v>3</v>
      </c>
      <c r="AF4" s="29">
        <v>14.5</v>
      </c>
      <c r="AG4" s="26" t="s">
        <v>20</v>
      </c>
      <c r="AH4" s="27"/>
      <c r="AI4" s="101"/>
    </row>
    <row r="5" spans="1:35" ht="14.25" x14ac:dyDescent="0.15">
      <c r="A5" s="1846"/>
      <c r="B5" s="52">
        <v>44288</v>
      </c>
      <c r="C5" s="1607" t="str">
        <f>IF(B5="","",IF(WEEKDAY(B5)=1,"(日)",IF(WEEKDAY(B5)=2,"(月)",IF(WEEKDAY(B5)=3,"(火)",IF(WEEKDAY(B5)=4,"(水)",IF(WEEKDAY(B5)=5,"(木)",IF(WEEKDAY(B5)=6,"(金)","(土)")))))))</f>
        <v>(金)</v>
      </c>
      <c r="D5" s="70" t="s">
        <v>566</v>
      </c>
      <c r="E5" s="1506">
        <v>0</v>
      </c>
      <c r="F5" s="445">
        <v>19.3</v>
      </c>
      <c r="G5" s="446">
        <v>14</v>
      </c>
      <c r="H5" s="447">
        <v>14.4</v>
      </c>
      <c r="I5" s="446">
        <v>4.5999999999999996</v>
      </c>
      <c r="J5" s="447">
        <v>4.5</v>
      </c>
      <c r="K5" s="446">
        <v>8.2200000000000006</v>
      </c>
      <c r="L5" s="447">
        <v>8.2200000000000006</v>
      </c>
      <c r="M5" s="446">
        <v>29</v>
      </c>
      <c r="N5" s="447">
        <v>28.9</v>
      </c>
      <c r="O5" s="496" t="s">
        <v>35</v>
      </c>
      <c r="P5" s="1331">
        <v>102.2</v>
      </c>
      <c r="Q5" s="496" t="s">
        <v>35</v>
      </c>
      <c r="R5" s="1331">
        <v>104.3</v>
      </c>
      <c r="S5" s="496" t="s">
        <v>35</v>
      </c>
      <c r="T5" s="1331" t="s">
        <v>35</v>
      </c>
      <c r="U5" s="496" t="s">
        <v>35</v>
      </c>
      <c r="V5" s="1331" t="s">
        <v>35</v>
      </c>
      <c r="W5" s="448" t="s">
        <v>35</v>
      </c>
      <c r="X5" s="449">
        <v>12.1</v>
      </c>
      <c r="Y5" s="452" t="s">
        <v>35</v>
      </c>
      <c r="Z5" s="453">
        <v>245</v>
      </c>
      <c r="AA5" s="1371" t="s">
        <v>35</v>
      </c>
      <c r="AB5" s="1433">
        <v>0.13</v>
      </c>
      <c r="AC5" s="1519"/>
      <c r="AD5" s="274" t="s">
        <v>405</v>
      </c>
      <c r="AE5" s="275" t="s">
        <v>406</v>
      </c>
      <c r="AF5" s="276" t="s">
        <v>407</v>
      </c>
      <c r="AG5" s="277" t="s">
        <v>408</v>
      </c>
      <c r="AH5" s="292" t="s">
        <v>588</v>
      </c>
      <c r="AI5" s="92"/>
    </row>
    <row r="6" spans="1:35" x14ac:dyDescent="0.15">
      <c r="A6" s="1846"/>
      <c r="B6" s="52">
        <v>44289</v>
      </c>
      <c r="C6" s="1607" t="str">
        <f t="shared" ref="C6:C33" si="0">IF(B6="","",IF(WEEKDAY(B6)=1,"(日)",IF(WEEKDAY(B6)=2,"(月)",IF(WEEKDAY(B6)=3,"(火)",IF(WEEKDAY(B6)=4,"(水)",IF(WEEKDAY(B6)=5,"(木)",IF(WEEKDAY(B6)=6,"(金)","(土)")))))))</f>
        <v>(土)</v>
      </c>
      <c r="D6" s="114" t="s">
        <v>566</v>
      </c>
      <c r="E6" s="1507">
        <v>0</v>
      </c>
      <c r="F6" s="454">
        <v>19.5</v>
      </c>
      <c r="G6" s="455">
        <v>14.3</v>
      </c>
      <c r="H6" s="456">
        <v>14.2</v>
      </c>
      <c r="I6" s="455">
        <v>4.3</v>
      </c>
      <c r="J6" s="456">
        <v>4.0999999999999996</v>
      </c>
      <c r="K6" s="455">
        <v>8.19</v>
      </c>
      <c r="L6" s="456">
        <v>8.17</v>
      </c>
      <c r="M6" s="455">
        <v>28.8</v>
      </c>
      <c r="N6" s="456">
        <v>28.8</v>
      </c>
      <c r="O6" s="1332" t="s">
        <v>35</v>
      </c>
      <c r="P6" s="1333" t="s">
        <v>35</v>
      </c>
      <c r="Q6" s="1332" t="s">
        <v>35</v>
      </c>
      <c r="R6" s="1333" t="s">
        <v>35</v>
      </c>
      <c r="S6" s="1332" t="s">
        <v>35</v>
      </c>
      <c r="T6" s="1333" t="s">
        <v>35</v>
      </c>
      <c r="U6" s="1332" t="s">
        <v>35</v>
      </c>
      <c r="V6" s="1333" t="s">
        <v>35</v>
      </c>
      <c r="W6" s="457" t="s">
        <v>35</v>
      </c>
      <c r="X6" s="458" t="s">
        <v>35</v>
      </c>
      <c r="Y6" s="461" t="s">
        <v>35</v>
      </c>
      <c r="Z6" s="462" t="s">
        <v>35</v>
      </c>
      <c r="AA6" s="1372" t="s">
        <v>35</v>
      </c>
      <c r="AB6" s="1434" t="s">
        <v>35</v>
      </c>
      <c r="AC6" s="1519"/>
      <c r="AD6" s="5" t="s">
        <v>409</v>
      </c>
      <c r="AE6" s="16" t="s">
        <v>20</v>
      </c>
      <c r="AF6" s="30">
        <v>14.9</v>
      </c>
      <c r="AG6" s="31">
        <v>15.1</v>
      </c>
      <c r="AH6" s="31">
        <v>16.899999999999999</v>
      </c>
      <c r="AI6" s="668"/>
    </row>
    <row r="7" spans="1:35" x14ac:dyDescent="0.15">
      <c r="A7" s="1846"/>
      <c r="B7" s="52">
        <v>44290</v>
      </c>
      <c r="C7" s="1607" t="str">
        <f t="shared" si="0"/>
        <v>(日)</v>
      </c>
      <c r="D7" s="114" t="s">
        <v>522</v>
      </c>
      <c r="E7" s="1507">
        <v>22.5</v>
      </c>
      <c r="F7" s="454">
        <v>19.399999999999999</v>
      </c>
      <c r="G7" s="455">
        <v>14.5</v>
      </c>
      <c r="H7" s="456">
        <v>14.4</v>
      </c>
      <c r="I7" s="455">
        <v>4.2</v>
      </c>
      <c r="J7" s="456">
        <v>4</v>
      </c>
      <c r="K7" s="455">
        <v>8.11</v>
      </c>
      <c r="L7" s="456">
        <v>8.09</v>
      </c>
      <c r="M7" s="455">
        <v>28.7</v>
      </c>
      <c r="N7" s="456">
        <v>28.8</v>
      </c>
      <c r="O7" s="1332" t="s">
        <v>35</v>
      </c>
      <c r="P7" s="1333" t="s">
        <v>35</v>
      </c>
      <c r="Q7" s="1332" t="s">
        <v>35</v>
      </c>
      <c r="R7" s="1333" t="s">
        <v>35</v>
      </c>
      <c r="S7" s="1332" t="s">
        <v>35</v>
      </c>
      <c r="T7" s="1333" t="s">
        <v>35</v>
      </c>
      <c r="U7" s="1332" t="s">
        <v>35</v>
      </c>
      <c r="V7" s="1333" t="s">
        <v>35</v>
      </c>
      <c r="W7" s="457" t="s">
        <v>35</v>
      </c>
      <c r="X7" s="458" t="s">
        <v>35</v>
      </c>
      <c r="Y7" s="461" t="s">
        <v>35</v>
      </c>
      <c r="Z7" s="462" t="s">
        <v>35</v>
      </c>
      <c r="AA7" s="1372" t="s">
        <v>35</v>
      </c>
      <c r="AB7" s="1434" t="s">
        <v>35</v>
      </c>
      <c r="AC7" s="1519"/>
      <c r="AD7" s="6" t="s">
        <v>410</v>
      </c>
      <c r="AE7" s="17" t="s">
        <v>411</v>
      </c>
      <c r="AF7" s="33">
        <v>5</v>
      </c>
      <c r="AG7" s="34">
        <v>4.4000000000000004</v>
      </c>
      <c r="AH7" s="34">
        <v>17.100000000000001</v>
      </c>
      <c r="AI7" s="669"/>
    </row>
    <row r="8" spans="1:35" x14ac:dyDescent="0.15">
      <c r="A8" s="1846"/>
      <c r="B8" s="52">
        <v>44291</v>
      </c>
      <c r="C8" s="1607" t="str">
        <f t="shared" si="0"/>
        <v>(月)</v>
      </c>
      <c r="D8" s="71" t="s">
        <v>579</v>
      </c>
      <c r="E8" s="1506">
        <v>11.5</v>
      </c>
      <c r="F8" s="445">
        <v>14.4</v>
      </c>
      <c r="G8" s="446">
        <v>14.6</v>
      </c>
      <c r="H8" s="447">
        <v>14.8</v>
      </c>
      <c r="I8" s="446">
        <v>4.4000000000000004</v>
      </c>
      <c r="J8" s="447">
        <v>4.3</v>
      </c>
      <c r="K8" s="446">
        <v>8.11</v>
      </c>
      <c r="L8" s="447">
        <v>8.06</v>
      </c>
      <c r="M8" s="446">
        <v>28.6</v>
      </c>
      <c r="N8" s="447">
        <v>28.5</v>
      </c>
      <c r="O8" s="496" t="s">
        <v>35</v>
      </c>
      <c r="P8" s="1331">
        <v>102</v>
      </c>
      <c r="Q8" s="496" t="s">
        <v>35</v>
      </c>
      <c r="R8" s="1331">
        <v>102.7</v>
      </c>
      <c r="S8" s="496" t="s">
        <v>35</v>
      </c>
      <c r="T8" s="1331" t="s">
        <v>35</v>
      </c>
      <c r="U8" s="496" t="s">
        <v>35</v>
      </c>
      <c r="V8" s="1331" t="s">
        <v>35</v>
      </c>
      <c r="W8" s="448" t="s">
        <v>35</v>
      </c>
      <c r="X8" s="449">
        <v>12.1</v>
      </c>
      <c r="Y8" s="452" t="s">
        <v>35</v>
      </c>
      <c r="Z8" s="453">
        <v>212</v>
      </c>
      <c r="AA8" s="1371" t="s">
        <v>35</v>
      </c>
      <c r="AB8" s="1433">
        <v>0.1</v>
      </c>
      <c r="AC8" s="1519"/>
      <c r="AD8" s="6" t="s">
        <v>21</v>
      </c>
      <c r="AE8" s="17"/>
      <c r="AF8" s="33">
        <v>7.91</v>
      </c>
      <c r="AG8" s="34">
        <v>7.86</v>
      </c>
      <c r="AH8" s="34">
        <v>8.16</v>
      </c>
      <c r="AI8" s="669"/>
    </row>
    <row r="9" spans="1:35" x14ac:dyDescent="0.15">
      <c r="A9" s="1846"/>
      <c r="B9" s="52">
        <v>44292</v>
      </c>
      <c r="C9" s="1607" t="str">
        <f t="shared" si="0"/>
        <v>(火)</v>
      </c>
      <c r="D9" s="71" t="s">
        <v>566</v>
      </c>
      <c r="E9" s="1506">
        <v>0</v>
      </c>
      <c r="F9" s="445">
        <v>11.2</v>
      </c>
      <c r="G9" s="446">
        <v>14.8</v>
      </c>
      <c r="H9" s="447">
        <v>14.9</v>
      </c>
      <c r="I9" s="446">
        <v>4.8</v>
      </c>
      <c r="J9" s="447">
        <v>4.4000000000000004</v>
      </c>
      <c r="K9" s="446">
        <v>8.02</v>
      </c>
      <c r="L9" s="447">
        <v>8</v>
      </c>
      <c r="M9" s="446">
        <v>28.4</v>
      </c>
      <c r="N9" s="447">
        <v>28.5</v>
      </c>
      <c r="O9" s="496" t="s">
        <v>35</v>
      </c>
      <c r="P9" s="1331">
        <v>99.9</v>
      </c>
      <c r="Q9" s="496" t="s">
        <v>35</v>
      </c>
      <c r="R9" s="1331">
        <v>101.7</v>
      </c>
      <c r="S9" s="496" t="s">
        <v>35</v>
      </c>
      <c r="T9" s="1331" t="s">
        <v>35</v>
      </c>
      <c r="U9" s="496" t="s">
        <v>35</v>
      </c>
      <c r="V9" s="1331" t="s">
        <v>35</v>
      </c>
      <c r="W9" s="448" t="s">
        <v>35</v>
      </c>
      <c r="X9" s="449">
        <v>12.3</v>
      </c>
      <c r="Y9" s="452" t="s">
        <v>35</v>
      </c>
      <c r="Z9" s="453">
        <v>192</v>
      </c>
      <c r="AA9" s="1371" t="s">
        <v>35</v>
      </c>
      <c r="AB9" s="1433">
        <v>0.17</v>
      </c>
      <c r="AC9" s="1519"/>
      <c r="AD9" s="6" t="s">
        <v>412</v>
      </c>
      <c r="AE9" s="17" t="s">
        <v>22</v>
      </c>
      <c r="AF9" s="33">
        <v>27.5</v>
      </c>
      <c r="AG9" s="34">
        <v>28.3</v>
      </c>
      <c r="AH9" s="34">
        <v>22.1</v>
      </c>
      <c r="AI9" s="669"/>
    </row>
    <row r="10" spans="1:35" x14ac:dyDescent="0.15">
      <c r="A10" s="1846"/>
      <c r="B10" s="52">
        <v>44293</v>
      </c>
      <c r="C10" s="1607" t="str">
        <f t="shared" si="0"/>
        <v>(水)</v>
      </c>
      <c r="D10" s="71" t="s">
        <v>566</v>
      </c>
      <c r="E10" s="1506">
        <v>0</v>
      </c>
      <c r="F10" s="445">
        <v>14.4</v>
      </c>
      <c r="G10" s="446">
        <v>14.8</v>
      </c>
      <c r="H10" s="447">
        <v>15.1</v>
      </c>
      <c r="I10" s="446">
        <v>4.9000000000000004</v>
      </c>
      <c r="J10" s="447">
        <v>4.5</v>
      </c>
      <c r="K10" s="446">
        <v>7.98</v>
      </c>
      <c r="L10" s="447">
        <v>7.94</v>
      </c>
      <c r="M10" s="446">
        <v>28.3</v>
      </c>
      <c r="N10" s="447">
        <v>28.5</v>
      </c>
      <c r="O10" s="496" t="s">
        <v>35</v>
      </c>
      <c r="P10" s="1331">
        <v>100.4</v>
      </c>
      <c r="Q10" s="496" t="s">
        <v>35</v>
      </c>
      <c r="R10" s="1331">
        <v>101.7</v>
      </c>
      <c r="S10" s="496" t="s">
        <v>35</v>
      </c>
      <c r="T10" s="1331" t="s">
        <v>35</v>
      </c>
      <c r="U10" s="496" t="s">
        <v>35</v>
      </c>
      <c r="V10" s="1331" t="s">
        <v>35</v>
      </c>
      <c r="W10" s="448" t="s">
        <v>35</v>
      </c>
      <c r="X10" s="449">
        <v>12</v>
      </c>
      <c r="Y10" s="452" t="s">
        <v>35</v>
      </c>
      <c r="Z10" s="453">
        <v>190</v>
      </c>
      <c r="AA10" s="1371" t="s">
        <v>35</v>
      </c>
      <c r="AB10" s="1433">
        <v>0.15</v>
      </c>
      <c r="AC10" s="1519"/>
      <c r="AD10" s="6" t="s">
        <v>413</v>
      </c>
      <c r="AE10" s="17" t="s">
        <v>23</v>
      </c>
      <c r="AF10" s="612">
        <v>98.9</v>
      </c>
      <c r="AG10" s="613">
        <v>99.7</v>
      </c>
      <c r="AH10" s="613">
        <v>74.099999999999994</v>
      </c>
      <c r="AI10" s="669"/>
    </row>
    <row r="11" spans="1:35" x14ac:dyDescent="0.15">
      <c r="A11" s="1846"/>
      <c r="B11" s="52">
        <v>44294</v>
      </c>
      <c r="C11" s="1607" t="str">
        <f t="shared" si="0"/>
        <v>(木)</v>
      </c>
      <c r="D11" s="70" t="s">
        <v>522</v>
      </c>
      <c r="E11" s="1506">
        <v>6</v>
      </c>
      <c r="F11" s="445">
        <v>14.5</v>
      </c>
      <c r="G11" s="446">
        <v>14.9</v>
      </c>
      <c r="H11" s="447">
        <v>15.1</v>
      </c>
      <c r="I11" s="446">
        <v>5</v>
      </c>
      <c r="J11" s="447">
        <v>4.4000000000000004</v>
      </c>
      <c r="K11" s="446">
        <v>7.91</v>
      </c>
      <c r="L11" s="447">
        <v>7.86</v>
      </c>
      <c r="M11" s="446">
        <v>27.5</v>
      </c>
      <c r="N11" s="447">
        <v>28.3</v>
      </c>
      <c r="O11" s="496">
        <v>98.9</v>
      </c>
      <c r="P11" s="1331">
        <v>99.7</v>
      </c>
      <c r="Q11" s="496">
        <v>100.7</v>
      </c>
      <c r="R11" s="1331">
        <v>101.5</v>
      </c>
      <c r="S11" s="496">
        <v>69</v>
      </c>
      <c r="T11" s="1331">
        <v>69.2</v>
      </c>
      <c r="U11" s="496">
        <v>31.7</v>
      </c>
      <c r="V11" s="1331">
        <v>32.299999999999997</v>
      </c>
      <c r="W11" s="448">
        <v>11.9</v>
      </c>
      <c r="X11" s="449">
        <v>11.8</v>
      </c>
      <c r="Y11" s="452">
        <v>195</v>
      </c>
      <c r="Z11" s="453">
        <v>193</v>
      </c>
      <c r="AA11" s="1371">
        <v>0.13</v>
      </c>
      <c r="AB11" s="1433">
        <v>0.17</v>
      </c>
      <c r="AC11" s="1519"/>
      <c r="AD11" s="6" t="s">
        <v>414</v>
      </c>
      <c r="AE11" s="17" t="s">
        <v>23</v>
      </c>
      <c r="AF11" s="612">
        <v>100.7</v>
      </c>
      <c r="AG11" s="613">
        <v>101.5</v>
      </c>
      <c r="AH11" s="613">
        <v>86.8</v>
      </c>
      <c r="AI11" s="669"/>
    </row>
    <row r="12" spans="1:35" x14ac:dyDescent="0.15">
      <c r="A12" s="1846"/>
      <c r="B12" s="310">
        <v>44295</v>
      </c>
      <c r="C12" s="1607" t="str">
        <f t="shared" si="0"/>
        <v>(金)</v>
      </c>
      <c r="D12" s="71" t="s">
        <v>522</v>
      </c>
      <c r="E12" s="1506">
        <v>2.5</v>
      </c>
      <c r="F12" s="445">
        <v>13.9</v>
      </c>
      <c r="G12" s="446">
        <v>14.9</v>
      </c>
      <c r="H12" s="447">
        <v>15.1</v>
      </c>
      <c r="I12" s="446">
        <v>5.7</v>
      </c>
      <c r="J12" s="447">
        <v>5.0999999999999996</v>
      </c>
      <c r="K12" s="446">
        <v>7.83</v>
      </c>
      <c r="L12" s="447">
        <v>7.79</v>
      </c>
      <c r="M12" s="446">
        <v>27.1</v>
      </c>
      <c r="N12" s="447">
        <v>27.2</v>
      </c>
      <c r="O12" s="496" t="s">
        <v>35</v>
      </c>
      <c r="P12" s="1331">
        <v>98.5</v>
      </c>
      <c r="Q12" s="496" t="s">
        <v>35</v>
      </c>
      <c r="R12" s="1331">
        <v>102.1</v>
      </c>
      <c r="S12" s="496" t="s">
        <v>35</v>
      </c>
      <c r="T12" s="1331" t="s">
        <v>35</v>
      </c>
      <c r="U12" s="496" t="s">
        <v>35</v>
      </c>
      <c r="V12" s="1331" t="s">
        <v>35</v>
      </c>
      <c r="W12" s="448" t="s">
        <v>35</v>
      </c>
      <c r="X12" s="449">
        <v>11.8</v>
      </c>
      <c r="Y12" s="452" t="s">
        <v>35</v>
      </c>
      <c r="Z12" s="453">
        <v>204</v>
      </c>
      <c r="AA12" s="1371" t="s">
        <v>35</v>
      </c>
      <c r="AB12" s="1433">
        <v>0.17</v>
      </c>
      <c r="AC12" s="1519"/>
      <c r="AD12" s="6" t="s">
        <v>415</v>
      </c>
      <c r="AE12" s="17" t="s">
        <v>23</v>
      </c>
      <c r="AF12" s="612">
        <v>69</v>
      </c>
      <c r="AG12" s="613">
        <v>69.2</v>
      </c>
      <c r="AH12" s="613">
        <v>54</v>
      </c>
      <c r="AI12" s="669"/>
    </row>
    <row r="13" spans="1:35" x14ac:dyDescent="0.15">
      <c r="A13" s="1846"/>
      <c r="B13" s="52">
        <v>44296</v>
      </c>
      <c r="C13" s="1607" t="str">
        <f t="shared" si="0"/>
        <v>(土)</v>
      </c>
      <c r="D13" s="71" t="s">
        <v>522</v>
      </c>
      <c r="E13" s="1506">
        <v>0</v>
      </c>
      <c r="F13" s="445">
        <v>8.9</v>
      </c>
      <c r="G13" s="446">
        <v>14.9</v>
      </c>
      <c r="H13" s="447">
        <v>15</v>
      </c>
      <c r="I13" s="446">
        <v>5.0999999999999996</v>
      </c>
      <c r="J13" s="447">
        <v>4.9000000000000004</v>
      </c>
      <c r="K13" s="446">
        <v>7.87</v>
      </c>
      <c r="L13" s="447">
        <v>7.8</v>
      </c>
      <c r="M13" s="446">
        <v>27</v>
      </c>
      <c r="N13" s="447">
        <v>27</v>
      </c>
      <c r="O13" s="496" t="s">
        <v>35</v>
      </c>
      <c r="P13" s="1331" t="s">
        <v>35</v>
      </c>
      <c r="Q13" s="496" t="s">
        <v>35</v>
      </c>
      <c r="R13" s="1331" t="s">
        <v>35</v>
      </c>
      <c r="S13" s="496" t="s">
        <v>35</v>
      </c>
      <c r="T13" s="1331" t="s">
        <v>35</v>
      </c>
      <c r="U13" s="496" t="s">
        <v>35</v>
      </c>
      <c r="V13" s="1331" t="s">
        <v>35</v>
      </c>
      <c r="W13" s="448" t="s">
        <v>35</v>
      </c>
      <c r="X13" s="449" t="s">
        <v>35</v>
      </c>
      <c r="Y13" s="452" t="s">
        <v>35</v>
      </c>
      <c r="Z13" s="453" t="s">
        <v>35</v>
      </c>
      <c r="AA13" s="1371" t="s">
        <v>35</v>
      </c>
      <c r="AB13" s="1433" t="s">
        <v>35</v>
      </c>
      <c r="AC13" s="1519"/>
      <c r="AD13" s="6" t="s">
        <v>416</v>
      </c>
      <c r="AE13" s="17" t="s">
        <v>23</v>
      </c>
      <c r="AF13" s="612">
        <v>31.7</v>
      </c>
      <c r="AG13" s="613">
        <v>32.299999999999997</v>
      </c>
      <c r="AH13" s="613">
        <v>32.799999999999997</v>
      </c>
      <c r="AI13" s="669"/>
    </row>
    <row r="14" spans="1:35" x14ac:dyDescent="0.15">
      <c r="A14" s="1846"/>
      <c r="B14" s="52">
        <v>44297</v>
      </c>
      <c r="C14" s="1607" t="str">
        <f t="shared" si="0"/>
        <v>(日)</v>
      </c>
      <c r="D14" s="71" t="s">
        <v>566</v>
      </c>
      <c r="E14" s="1506">
        <v>0</v>
      </c>
      <c r="F14" s="445">
        <v>13.6</v>
      </c>
      <c r="G14" s="446">
        <v>14.9</v>
      </c>
      <c r="H14" s="447">
        <v>15.2</v>
      </c>
      <c r="I14" s="446">
        <v>5.0999999999999996</v>
      </c>
      <c r="J14" s="447">
        <v>5</v>
      </c>
      <c r="K14" s="446">
        <v>7.86</v>
      </c>
      <c r="L14" s="447">
        <v>7.79</v>
      </c>
      <c r="M14" s="446">
        <v>27</v>
      </c>
      <c r="N14" s="447">
        <v>27</v>
      </c>
      <c r="O14" s="496" t="s">
        <v>35</v>
      </c>
      <c r="P14" s="1331" t="s">
        <v>35</v>
      </c>
      <c r="Q14" s="496" t="s">
        <v>35</v>
      </c>
      <c r="R14" s="1331" t="s">
        <v>35</v>
      </c>
      <c r="S14" s="496" t="s">
        <v>35</v>
      </c>
      <c r="T14" s="1331" t="s">
        <v>35</v>
      </c>
      <c r="U14" s="496" t="s">
        <v>35</v>
      </c>
      <c r="V14" s="1331" t="s">
        <v>35</v>
      </c>
      <c r="W14" s="448" t="s">
        <v>35</v>
      </c>
      <c r="X14" s="449" t="s">
        <v>35</v>
      </c>
      <c r="Y14" s="452" t="s">
        <v>35</v>
      </c>
      <c r="Z14" s="453" t="s">
        <v>35</v>
      </c>
      <c r="AA14" s="1371" t="s">
        <v>35</v>
      </c>
      <c r="AB14" s="1433" t="s">
        <v>35</v>
      </c>
      <c r="AC14" s="1519"/>
      <c r="AD14" s="6" t="s">
        <v>417</v>
      </c>
      <c r="AE14" s="17" t="s">
        <v>23</v>
      </c>
      <c r="AF14" s="33">
        <v>11.9</v>
      </c>
      <c r="AG14" s="34">
        <v>11.8</v>
      </c>
      <c r="AH14" s="34">
        <v>9.9</v>
      </c>
      <c r="AI14" s="669"/>
    </row>
    <row r="15" spans="1:35" x14ac:dyDescent="0.15">
      <c r="A15" s="1846"/>
      <c r="B15" s="52">
        <v>44298</v>
      </c>
      <c r="C15" s="1607" t="str">
        <f t="shared" si="0"/>
        <v>(月)</v>
      </c>
      <c r="D15" s="71" t="s">
        <v>566</v>
      </c>
      <c r="E15" s="1506">
        <v>0</v>
      </c>
      <c r="F15" s="445">
        <v>17.8</v>
      </c>
      <c r="G15" s="446">
        <v>15.1</v>
      </c>
      <c r="H15" s="447">
        <v>15.4</v>
      </c>
      <c r="I15" s="446">
        <v>5.6</v>
      </c>
      <c r="J15" s="447">
        <v>5.3</v>
      </c>
      <c r="K15" s="446">
        <v>7.77</v>
      </c>
      <c r="L15" s="447">
        <v>7.73</v>
      </c>
      <c r="M15" s="446">
        <v>26.9</v>
      </c>
      <c r="N15" s="447">
        <v>27</v>
      </c>
      <c r="O15" s="496" t="s">
        <v>35</v>
      </c>
      <c r="P15" s="1331">
        <v>97.3</v>
      </c>
      <c r="Q15" s="496" t="s">
        <v>35</v>
      </c>
      <c r="R15" s="1331">
        <v>102.5</v>
      </c>
      <c r="S15" s="496" t="s">
        <v>35</v>
      </c>
      <c r="T15" s="1331" t="s">
        <v>35</v>
      </c>
      <c r="U15" s="496" t="s">
        <v>35</v>
      </c>
      <c r="V15" s="1331" t="s">
        <v>35</v>
      </c>
      <c r="W15" s="448" t="s">
        <v>35</v>
      </c>
      <c r="X15" s="449">
        <v>11.6</v>
      </c>
      <c r="Y15" s="452" t="s">
        <v>35</v>
      </c>
      <c r="Z15" s="453">
        <v>204</v>
      </c>
      <c r="AA15" s="1371" t="s">
        <v>35</v>
      </c>
      <c r="AB15" s="1433">
        <v>0.23</v>
      </c>
      <c r="AC15" s="1519"/>
      <c r="AD15" s="6" t="s">
        <v>418</v>
      </c>
      <c r="AE15" s="17" t="s">
        <v>23</v>
      </c>
      <c r="AF15" s="612">
        <v>195</v>
      </c>
      <c r="AG15" s="613">
        <v>193</v>
      </c>
      <c r="AH15" s="613">
        <v>173</v>
      </c>
      <c r="AI15" s="669"/>
    </row>
    <row r="16" spans="1:35" x14ac:dyDescent="0.15">
      <c r="A16" s="1846"/>
      <c r="B16" s="52">
        <v>44299</v>
      </c>
      <c r="C16" s="1607" t="str">
        <f t="shared" si="0"/>
        <v>(火)</v>
      </c>
      <c r="D16" s="71" t="s">
        <v>522</v>
      </c>
      <c r="E16" s="1506">
        <v>1</v>
      </c>
      <c r="F16" s="445">
        <v>16.3</v>
      </c>
      <c r="G16" s="446">
        <v>15.2</v>
      </c>
      <c r="H16" s="447">
        <v>15.3</v>
      </c>
      <c r="I16" s="446">
        <v>5.3</v>
      </c>
      <c r="J16" s="447">
        <v>5.3</v>
      </c>
      <c r="K16" s="446">
        <v>7.77</v>
      </c>
      <c r="L16" s="447">
        <v>7.71</v>
      </c>
      <c r="M16" s="446">
        <v>26.9</v>
      </c>
      <c r="N16" s="447">
        <v>27</v>
      </c>
      <c r="O16" s="496" t="s">
        <v>35</v>
      </c>
      <c r="P16" s="1331">
        <v>95</v>
      </c>
      <c r="Q16" s="496" t="s">
        <v>35</v>
      </c>
      <c r="R16" s="1331">
        <v>103.7</v>
      </c>
      <c r="S16" s="496" t="s">
        <v>35</v>
      </c>
      <c r="T16" s="1331" t="s">
        <v>35</v>
      </c>
      <c r="U16" s="496" t="s">
        <v>35</v>
      </c>
      <c r="V16" s="1331" t="s">
        <v>35</v>
      </c>
      <c r="W16" s="448" t="s">
        <v>35</v>
      </c>
      <c r="X16" s="449">
        <v>11.7</v>
      </c>
      <c r="Y16" s="452" t="s">
        <v>35</v>
      </c>
      <c r="Z16" s="453">
        <v>199</v>
      </c>
      <c r="AA16" s="1371" t="s">
        <v>35</v>
      </c>
      <c r="AB16" s="1433">
        <v>0.24</v>
      </c>
      <c r="AC16" s="1519"/>
      <c r="AD16" s="6" t="s">
        <v>419</v>
      </c>
      <c r="AE16" s="17" t="s">
        <v>23</v>
      </c>
      <c r="AF16" s="1376">
        <v>0.13</v>
      </c>
      <c r="AG16" s="1377">
        <v>0.17</v>
      </c>
      <c r="AH16" s="1377">
        <v>0.54</v>
      </c>
      <c r="AI16" s="669"/>
    </row>
    <row r="17" spans="1:35" x14ac:dyDescent="0.15">
      <c r="A17" s="1846"/>
      <c r="B17" s="52">
        <v>44300</v>
      </c>
      <c r="C17" s="1607" t="str">
        <f t="shared" si="0"/>
        <v>(水)</v>
      </c>
      <c r="D17" s="71" t="s">
        <v>522</v>
      </c>
      <c r="E17" s="1506">
        <v>10</v>
      </c>
      <c r="F17" s="445">
        <v>21.4</v>
      </c>
      <c r="G17" s="446">
        <v>15.3</v>
      </c>
      <c r="H17" s="447">
        <v>15.5</v>
      </c>
      <c r="I17" s="446">
        <v>5.2</v>
      </c>
      <c r="J17" s="447">
        <v>5</v>
      </c>
      <c r="K17" s="446">
        <v>7.77</v>
      </c>
      <c r="L17" s="447">
        <v>7.71</v>
      </c>
      <c r="M17" s="446">
        <v>26.9</v>
      </c>
      <c r="N17" s="447">
        <v>26.9</v>
      </c>
      <c r="O17" s="496" t="s">
        <v>35</v>
      </c>
      <c r="P17" s="1331">
        <v>97.5</v>
      </c>
      <c r="Q17" s="496" t="s">
        <v>35</v>
      </c>
      <c r="R17" s="1331">
        <v>103.9</v>
      </c>
      <c r="S17" s="496" t="s">
        <v>35</v>
      </c>
      <c r="T17" s="1331" t="s">
        <v>35</v>
      </c>
      <c r="U17" s="496" t="s">
        <v>35</v>
      </c>
      <c r="V17" s="1331" t="s">
        <v>35</v>
      </c>
      <c r="W17" s="448" t="s">
        <v>35</v>
      </c>
      <c r="X17" s="449">
        <v>11.6</v>
      </c>
      <c r="Y17" s="452" t="s">
        <v>35</v>
      </c>
      <c r="Z17" s="453">
        <v>189</v>
      </c>
      <c r="AA17" s="1371" t="s">
        <v>35</v>
      </c>
      <c r="AB17" s="1433">
        <v>0.21</v>
      </c>
      <c r="AC17" s="1519"/>
      <c r="AD17" s="6" t="s">
        <v>24</v>
      </c>
      <c r="AE17" s="17" t="s">
        <v>23</v>
      </c>
      <c r="AF17" s="22">
        <v>4.0999999999999996</v>
      </c>
      <c r="AG17" s="46">
        <v>4.0999999999999996</v>
      </c>
      <c r="AH17" s="46">
        <v>5.5</v>
      </c>
      <c r="AI17" s="669"/>
    </row>
    <row r="18" spans="1:35" x14ac:dyDescent="0.15">
      <c r="A18" s="1846"/>
      <c r="B18" s="52">
        <v>44301</v>
      </c>
      <c r="C18" s="1607" t="str">
        <f t="shared" si="0"/>
        <v>(木)</v>
      </c>
      <c r="D18" s="71" t="s">
        <v>566</v>
      </c>
      <c r="E18" s="1506">
        <v>0</v>
      </c>
      <c r="F18" s="445">
        <v>12.2</v>
      </c>
      <c r="G18" s="446">
        <v>15.3</v>
      </c>
      <c r="H18" s="447">
        <v>15.4</v>
      </c>
      <c r="I18" s="446">
        <v>5.6</v>
      </c>
      <c r="J18" s="447">
        <v>5.3</v>
      </c>
      <c r="K18" s="446">
        <v>7.75</v>
      </c>
      <c r="L18" s="447">
        <v>7.73</v>
      </c>
      <c r="M18" s="446">
        <v>27.1</v>
      </c>
      <c r="N18" s="447">
        <v>27</v>
      </c>
      <c r="O18" s="496" t="s">
        <v>35</v>
      </c>
      <c r="P18" s="1331">
        <v>97.3</v>
      </c>
      <c r="Q18" s="496" t="s">
        <v>35</v>
      </c>
      <c r="R18" s="1331">
        <v>102.3</v>
      </c>
      <c r="S18" s="496" t="s">
        <v>35</v>
      </c>
      <c r="T18" s="1331" t="s">
        <v>35</v>
      </c>
      <c r="U18" s="496" t="s">
        <v>35</v>
      </c>
      <c r="V18" s="1331" t="s">
        <v>35</v>
      </c>
      <c r="W18" s="448" t="s">
        <v>35</v>
      </c>
      <c r="X18" s="449">
        <v>11.5</v>
      </c>
      <c r="Y18" s="452" t="s">
        <v>35</v>
      </c>
      <c r="Z18" s="453">
        <v>185</v>
      </c>
      <c r="AA18" s="1371" t="s">
        <v>35</v>
      </c>
      <c r="AB18" s="1433">
        <v>0.21</v>
      </c>
      <c r="AC18" s="1519"/>
      <c r="AD18" s="6" t="s">
        <v>25</v>
      </c>
      <c r="AE18" s="17" t="s">
        <v>23</v>
      </c>
      <c r="AF18" s="22">
        <v>1.4</v>
      </c>
      <c r="AG18" s="46">
        <v>1.4</v>
      </c>
      <c r="AH18" s="46">
        <v>2</v>
      </c>
      <c r="AI18" s="669"/>
    </row>
    <row r="19" spans="1:35" x14ac:dyDescent="0.15">
      <c r="A19" s="1846"/>
      <c r="B19" s="52">
        <v>44302</v>
      </c>
      <c r="C19" s="1607" t="str">
        <f t="shared" si="0"/>
        <v>(金)</v>
      </c>
      <c r="D19" s="71" t="s">
        <v>522</v>
      </c>
      <c r="E19" s="1506">
        <v>0</v>
      </c>
      <c r="F19" s="445">
        <v>17.100000000000001</v>
      </c>
      <c r="G19" s="446">
        <v>15.4</v>
      </c>
      <c r="H19" s="447">
        <v>15.5</v>
      </c>
      <c r="I19" s="446">
        <v>4.9000000000000004</v>
      </c>
      <c r="J19" s="447">
        <v>4.7</v>
      </c>
      <c r="K19" s="446">
        <v>7.79</v>
      </c>
      <c r="L19" s="447">
        <v>7.74</v>
      </c>
      <c r="M19" s="446">
        <v>27.4</v>
      </c>
      <c r="N19" s="447">
        <v>27.1</v>
      </c>
      <c r="O19" s="496" t="s">
        <v>35</v>
      </c>
      <c r="P19" s="1331">
        <v>98.5</v>
      </c>
      <c r="Q19" s="496" t="s">
        <v>35</v>
      </c>
      <c r="R19" s="1331">
        <v>103.1</v>
      </c>
      <c r="S19" s="496" t="s">
        <v>35</v>
      </c>
      <c r="T19" s="1331" t="s">
        <v>35</v>
      </c>
      <c r="U19" s="496" t="s">
        <v>35</v>
      </c>
      <c r="V19" s="1331" t="s">
        <v>35</v>
      </c>
      <c r="W19" s="448" t="s">
        <v>35</v>
      </c>
      <c r="X19" s="449">
        <v>11.5</v>
      </c>
      <c r="Y19" s="452" t="s">
        <v>35</v>
      </c>
      <c r="Z19" s="453">
        <v>182</v>
      </c>
      <c r="AA19" s="1371" t="s">
        <v>35</v>
      </c>
      <c r="AB19" s="1433">
        <v>0.22</v>
      </c>
      <c r="AC19" s="1519"/>
      <c r="AD19" s="6" t="s">
        <v>420</v>
      </c>
      <c r="AE19" s="17" t="s">
        <v>23</v>
      </c>
      <c r="AF19" s="22">
        <v>6.9</v>
      </c>
      <c r="AG19" s="46">
        <v>7.2</v>
      </c>
      <c r="AH19" s="46">
        <v>10.8</v>
      </c>
      <c r="AI19" s="669"/>
    </row>
    <row r="20" spans="1:35" x14ac:dyDescent="0.15">
      <c r="A20" s="1846"/>
      <c r="B20" s="52">
        <v>44303</v>
      </c>
      <c r="C20" s="1607" t="str">
        <f t="shared" si="0"/>
        <v>(土)</v>
      </c>
      <c r="D20" s="71" t="s">
        <v>522</v>
      </c>
      <c r="E20" s="1506">
        <v>12</v>
      </c>
      <c r="F20" s="445">
        <v>17.100000000000001</v>
      </c>
      <c r="G20" s="446">
        <v>15.5</v>
      </c>
      <c r="H20" s="447">
        <v>15.6</v>
      </c>
      <c r="I20" s="446">
        <v>5.4</v>
      </c>
      <c r="J20" s="447">
        <v>5.0999999999999996</v>
      </c>
      <c r="K20" s="446">
        <v>7.76</v>
      </c>
      <c r="L20" s="447">
        <v>7.71</v>
      </c>
      <c r="M20" s="446">
        <v>27.1</v>
      </c>
      <c r="N20" s="447">
        <v>27.2</v>
      </c>
      <c r="O20" s="496" t="s">
        <v>35</v>
      </c>
      <c r="P20" s="1331" t="s">
        <v>35</v>
      </c>
      <c r="Q20" s="496" t="s">
        <v>35</v>
      </c>
      <c r="R20" s="1331" t="s">
        <v>35</v>
      </c>
      <c r="S20" s="496" t="s">
        <v>35</v>
      </c>
      <c r="T20" s="1331" t="s">
        <v>35</v>
      </c>
      <c r="U20" s="496" t="s">
        <v>35</v>
      </c>
      <c r="V20" s="1331" t="s">
        <v>35</v>
      </c>
      <c r="W20" s="448" t="s">
        <v>35</v>
      </c>
      <c r="X20" s="449" t="s">
        <v>35</v>
      </c>
      <c r="Y20" s="452" t="s">
        <v>35</v>
      </c>
      <c r="Z20" s="453" t="s">
        <v>35</v>
      </c>
      <c r="AA20" s="1371" t="s">
        <v>35</v>
      </c>
      <c r="AB20" s="1433" t="s">
        <v>35</v>
      </c>
      <c r="AC20" s="1519"/>
      <c r="AD20" s="6" t="s">
        <v>421</v>
      </c>
      <c r="AE20" s="17" t="s">
        <v>23</v>
      </c>
      <c r="AF20" s="23">
        <v>4.2000000000000003E-2</v>
      </c>
      <c r="AG20" s="43">
        <v>4.1000000000000002E-2</v>
      </c>
      <c r="AH20" s="43">
        <v>6.3E-2</v>
      </c>
      <c r="AI20" s="669"/>
    </row>
    <row r="21" spans="1:35" x14ac:dyDescent="0.15">
      <c r="A21" s="1846"/>
      <c r="B21" s="52">
        <v>44304</v>
      </c>
      <c r="C21" s="1607" t="str">
        <f t="shared" si="0"/>
        <v>(日)</v>
      </c>
      <c r="D21" s="71" t="s">
        <v>566</v>
      </c>
      <c r="E21" s="1506">
        <v>2</v>
      </c>
      <c r="F21" s="445">
        <v>18.399999999999999</v>
      </c>
      <c r="G21" s="446">
        <v>15.7</v>
      </c>
      <c r="H21" s="447">
        <v>15.8</v>
      </c>
      <c r="I21" s="446">
        <v>4.7</v>
      </c>
      <c r="J21" s="447">
        <v>4.9000000000000004</v>
      </c>
      <c r="K21" s="446">
        <v>7.85</v>
      </c>
      <c r="L21" s="447">
        <v>7.75</v>
      </c>
      <c r="M21" s="446">
        <v>27.1</v>
      </c>
      <c r="N21" s="447">
        <v>27.1</v>
      </c>
      <c r="O21" s="496" t="s">
        <v>35</v>
      </c>
      <c r="P21" s="1331" t="s">
        <v>35</v>
      </c>
      <c r="Q21" s="496" t="s">
        <v>35</v>
      </c>
      <c r="R21" s="1331" t="s">
        <v>35</v>
      </c>
      <c r="S21" s="496" t="s">
        <v>35</v>
      </c>
      <c r="T21" s="1331" t="s">
        <v>35</v>
      </c>
      <c r="U21" s="496" t="s">
        <v>35</v>
      </c>
      <c r="V21" s="1331" t="s">
        <v>35</v>
      </c>
      <c r="W21" s="448" t="s">
        <v>35</v>
      </c>
      <c r="X21" s="449" t="s">
        <v>35</v>
      </c>
      <c r="Y21" s="452" t="s">
        <v>35</v>
      </c>
      <c r="Z21" s="453" t="s">
        <v>35</v>
      </c>
      <c r="AA21" s="1371" t="s">
        <v>35</v>
      </c>
      <c r="AB21" s="1433" t="s">
        <v>35</v>
      </c>
      <c r="AC21" s="1519"/>
      <c r="AD21" s="6" t="s">
        <v>284</v>
      </c>
      <c r="AE21" s="17" t="s">
        <v>23</v>
      </c>
      <c r="AF21" s="23">
        <v>0.31</v>
      </c>
      <c r="AG21" s="43">
        <v>0.35</v>
      </c>
      <c r="AH21" s="203">
        <v>0.31</v>
      </c>
      <c r="AI21" s="669"/>
    </row>
    <row r="22" spans="1:35" x14ac:dyDescent="0.15">
      <c r="A22" s="1846"/>
      <c r="B22" s="52">
        <v>44305</v>
      </c>
      <c r="C22" s="1607" t="str">
        <f t="shared" si="0"/>
        <v>(月)</v>
      </c>
      <c r="D22" s="71" t="s">
        <v>566</v>
      </c>
      <c r="E22" s="1506">
        <v>0</v>
      </c>
      <c r="F22" s="445">
        <v>17.899999999999999</v>
      </c>
      <c r="G22" s="446">
        <v>15.8</v>
      </c>
      <c r="H22" s="447">
        <v>16</v>
      </c>
      <c r="I22" s="446">
        <v>5.8</v>
      </c>
      <c r="J22" s="447">
        <v>5.4</v>
      </c>
      <c r="K22" s="446">
        <v>7.92</v>
      </c>
      <c r="L22" s="447">
        <v>7.94</v>
      </c>
      <c r="M22" s="446">
        <v>26.8</v>
      </c>
      <c r="N22" s="447">
        <v>27</v>
      </c>
      <c r="O22" s="496" t="s">
        <v>35</v>
      </c>
      <c r="P22" s="1331">
        <v>97.5</v>
      </c>
      <c r="Q22" s="496" t="s">
        <v>35</v>
      </c>
      <c r="R22" s="1331">
        <v>102.9</v>
      </c>
      <c r="S22" s="496" t="s">
        <v>35</v>
      </c>
      <c r="T22" s="1331" t="s">
        <v>35</v>
      </c>
      <c r="U22" s="496" t="s">
        <v>35</v>
      </c>
      <c r="V22" s="1331" t="s">
        <v>35</v>
      </c>
      <c r="W22" s="448" t="s">
        <v>35</v>
      </c>
      <c r="X22" s="449">
        <v>11.5</v>
      </c>
      <c r="Y22" s="452" t="s">
        <v>35</v>
      </c>
      <c r="Z22" s="453">
        <v>200</v>
      </c>
      <c r="AA22" s="1371" t="s">
        <v>35</v>
      </c>
      <c r="AB22" s="1433">
        <v>0.23</v>
      </c>
      <c r="AC22" s="1519"/>
      <c r="AD22" s="6" t="s">
        <v>422</v>
      </c>
      <c r="AE22" s="17" t="s">
        <v>23</v>
      </c>
      <c r="AF22" s="23">
        <v>0.81</v>
      </c>
      <c r="AG22" s="43">
        <v>0.72</v>
      </c>
      <c r="AH22" s="43">
        <v>1.04</v>
      </c>
      <c r="AI22" s="669"/>
    </row>
    <row r="23" spans="1:35" x14ac:dyDescent="0.15">
      <c r="A23" s="1846"/>
      <c r="B23" s="52">
        <v>44306</v>
      </c>
      <c r="C23" s="1607" t="str">
        <f t="shared" si="0"/>
        <v>(火)</v>
      </c>
      <c r="D23" s="71" t="s">
        <v>566</v>
      </c>
      <c r="E23" s="1506">
        <v>0</v>
      </c>
      <c r="F23" s="445">
        <v>20.9</v>
      </c>
      <c r="G23" s="446">
        <v>15.8</v>
      </c>
      <c r="H23" s="447">
        <v>16</v>
      </c>
      <c r="I23" s="446">
        <v>5.7</v>
      </c>
      <c r="J23" s="447">
        <v>5.6</v>
      </c>
      <c r="K23" s="446">
        <v>7.9</v>
      </c>
      <c r="L23" s="447">
        <v>7.87</v>
      </c>
      <c r="M23" s="446">
        <v>26.1</v>
      </c>
      <c r="N23" s="447">
        <v>26.1</v>
      </c>
      <c r="O23" s="496" t="s">
        <v>35</v>
      </c>
      <c r="P23" s="1331">
        <v>97.1</v>
      </c>
      <c r="Q23" s="496" t="s">
        <v>35</v>
      </c>
      <c r="R23" s="1331">
        <v>101.9</v>
      </c>
      <c r="S23" s="496" t="s">
        <v>35</v>
      </c>
      <c r="T23" s="1331" t="s">
        <v>35</v>
      </c>
      <c r="U23" s="496" t="s">
        <v>35</v>
      </c>
      <c r="V23" s="1331" t="s">
        <v>35</v>
      </c>
      <c r="W23" s="448" t="s">
        <v>35</v>
      </c>
      <c r="X23" s="449">
        <v>11.8</v>
      </c>
      <c r="Y23" s="452" t="s">
        <v>35</v>
      </c>
      <c r="Z23" s="453">
        <v>201</v>
      </c>
      <c r="AA23" s="1371" t="s">
        <v>35</v>
      </c>
      <c r="AB23" s="1433">
        <v>0.18</v>
      </c>
      <c r="AC23" s="1519"/>
      <c r="AD23" s="6" t="s">
        <v>423</v>
      </c>
      <c r="AE23" s="17" t="s">
        <v>23</v>
      </c>
      <c r="AF23" s="44">
        <v>7.8E-2</v>
      </c>
      <c r="AG23" s="1517">
        <v>7.0999999999999994E-2</v>
      </c>
      <c r="AH23" s="43">
        <v>0.122</v>
      </c>
      <c r="AI23" s="669"/>
    </row>
    <row r="24" spans="1:35" x14ac:dyDescent="0.15">
      <c r="A24" s="1846"/>
      <c r="B24" s="52">
        <v>44307</v>
      </c>
      <c r="C24" s="1607" t="str">
        <f t="shared" si="0"/>
        <v>(水)</v>
      </c>
      <c r="D24" s="71" t="s">
        <v>566</v>
      </c>
      <c r="E24" s="1506">
        <v>0</v>
      </c>
      <c r="F24" s="445">
        <v>20.399999999999999</v>
      </c>
      <c r="G24" s="446">
        <v>15.9</v>
      </c>
      <c r="H24" s="447">
        <v>16.2</v>
      </c>
      <c r="I24" s="446">
        <v>5</v>
      </c>
      <c r="J24" s="447">
        <v>4.7</v>
      </c>
      <c r="K24" s="446">
        <v>7.92</v>
      </c>
      <c r="L24" s="447">
        <v>7.9</v>
      </c>
      <c r="M24" s="446">
        <v>26.1</v>
      </c>
      <c r="N24" s="447">
        <v>26.2</v>
      </c>
      <c r="O24" s="496" t="s">
        <v>35</v>
      </c>
      <c r="P24" s="1331">
        <v>97.3</v>
      </c>
      <c r="Q24" s="496" t="s">
        <v>35</v>
      </c>
      <c r="R24" s="1331">
        <v>102.1</v>
      </c>
      <c r="S24" s="496" t="s">
        <v>35</v>
      </c>
      <c r="T24" s="1331" t="s">
        <v>35</v>
      </c>
      <c r="U24" s="496" t="s">
        <v>35</v>
      </c>
      <c r="V24" s="1331" t="s">
        <v>35</v>
      </c>
      <c r="W24" s="448" t="s">
        <v>35</v>
      </c>
      <c r="X24" s="449">
        <v>11.4</v>
      </c>
      <c r="Y24" s="452" t="s">
        <v>35</v>
      </c>
      <c r="Z24" s="453">
        <v>181</v>
      </c>
      <c r="AA24" s="1371" t="s">
        <v>35</v>
      </c>
      <c r="AB24" s="1433">
        <v>0.16</v>
      </c>
      <c r="AC24" s="1519"/>
      <c r="AD24" s="6" t="s">
        <v>424</v>
      </c>
      <c r="AE24" s="17" t="s">
        <v>23</v>
      </c>
      <c r="AF24" s="1523" t="s">
        <v>523</v>
      </c>
      <c r="AG24" s="1524" t="s">
        <v>523</v>
      </c>
      <c r="AH24" s="1524" t="s">
        <v>523</v>
      </c>
      <c r="AI24" s="669"/>
    </row>
    <row r="25" spans="1:35" x14ac:dyDescent="0.15">
      <c r="A25" s="1846"/>
      <c r="B25" s="52">
        <v>44308</v>
      </c>
      <c r="C25" s="1607" t="str">
        <f t="shared" si="0"/>
        <v>(木)</v>
      </c>
      <c r="D25" s="71" t="s">
        <v>566</v>
      </c>
      <c r="E25" s="1506">
        <v>0</v>
      </c>
      <c r="F25" s="445">
        <v>21</v>
      </c>
      <c r="G25" s="446">
        <v>16</v>
      </c>
      <c r="H25" s="447">
        <v>16.2</v>
      </c>
      <c r="I25" s="446">
        <v>4.8</v>
      </c>
      <c r="J25" s="447">
        <v>4.5999999999999996</v>
      </c>
      <c r="K25" s="446">
        <v>7.91</v>
      </c>
      <c r="L25" s="447">
        <v>7.89</v>
      </c>
      <c r="M25" s="446">
        <v>26.2</v>
      </c>
      <c r="N25" s="447">
        <v>26.2</v>
      </c>
      <c r="O25" s="496" t="s">
        <v>35</v>
      </c>
      <c r="P25" s="1331">
        <v>97.8</v>
      </c>
      <c r="Q25" s="496" t="s">
        <v>35</v>
      </c>
      <c r="R25" s="1331">
        <v>102.3</v>
      </c>
      <c r="S25" s="496" t="s">
        <v>35</v>
      </c>
      <c r="T25" s="1331" t="s">
        <v>35</v>
      </c>
      <c r="U25" s="496" t="s">
        <v>35</v>
      </c>
      <c r="V25" s="1331" t="s">
        <v>35</v>
      </c>
      <c r="W25" s="448" t="s">
        <v>35</v>
      </c>
      <c r="X25" s="449">
        <v>11.6</v>
      </c>
      <c r="Y25" s="452" t="s">
        <v>35</v>
      </c>
      <c r="Z25" s="453">
        <v>177</v>
      </c>
      <c r="AA25" s="1371" t="s">
        <v>35</v>
      </c>
      <c r="AB25" s="1433">
        <v>0.17</v>
      </c>
      <c r="AC25" s="1519"/>
      <c r="AD25" s="6" t="s">
        <v>425</v>
      </c>
      <c r="AE25" s="17" t="s">
        <v>23</v>
      </c>
      <c r="AF25" s="22">
        <v>22.5</v>
      </c>
      <c r="AG25" s="46">
        <v>22.6</v>
      </c>
      <c r="AH25" s="46">
        <v>18.600000000000001</v>
      </c>
      <c r="AI25" s="669"/>
    </row>
    <row r="26" spans="1:35" x14ac:dyDescent="0.15">
      <c r="A26" s="1846"/>
      <c r="B26" s="52">
        <v>44309</v>
      </c>
      <c r="C26" s="1607" t="str">
        <f t="shared" si="0"/>
        <v>(金)</v>
      </c>
      <c r="D26" s="71" t="s">
        <v>566</v>
      </c>
      <c r="E26" s="1506">
        <v>0</v>
      </c>
      <c r="F26" s="445">
        <v>15.8</v>
      </c>
      <c r="G26" s="446">
        <v>16.100000000000001</v>
      </c>
      <c r="H26" s="447">
        <v>16.3</v>
      </c>
      <c r="I26" s="446">
        <v>4.8</v>
      </c>
      <c r="J26" s="447">
        <v>4.5999999999999996</v>
      </c>
      <c r="K26" s="446">
        <v>7.95</v>
      </c>
      <c r="L26" s="447">
        <v>7.89</v>
      </c>
      <c r="M26" s="446">
        <v>26</v>
      </c>
      <c r="N26" s="447">
        <v>26.1</v>
      </c>
      <c r="O26" s="496" t="s">
        <v>35</v>
      </c>
      <c r="P26" s="1331">
        <v>95.9</v>
      </c>
      <c r="Q26" s="496" t="s">
        <v>35</v>
      </c>
      <c r="R26" s="1331">
        <v>100.3</v>
      </c>
      <c r="S26" s="496" t="s">
        <v>35</v>
      </c>
      <c r="T26" s="1331" t="s">
        <v>35</v>
      </c>
      <c r="U26" s="496" t="s">
        <v>35</v>
      </c>
      <c r="V26" s="1331" t="s">
        <v>35</v>
      </c>
      <c r="W26" s="448" t="s">
        <v>35</v>
      </c>
      <c r="X26" s="449">
        <v>11.5</v>
      </c>
      <c r="Y26" s="452" t="s">
        <v>35</v>
      </c>
      <c r="Z26" s="453">
        <v>189</v>
      </c>
      <c r="AA26" s="1371" t="s">
        <v>35</v>
      </c>
      <c r="AB26" s="1433">
        <v>0.15</v>
      </c>
      <c r="AC26" s="1519"/>
      <c r="AD26" s="6" t="s">
        <v>27</v>
      </c>
      <c r="AE26" s="17" t="s">
        <v>23</v>
      </c>
      <c r="AF26" s="22">
        <v>23.6</v>
      </c>
      <c r="AG26" s="46">
        <v>23.6</v>
      </c>
      <c r="AH26" s="46">
        <v>27.4</v>
      </c>
      <c r="AI26" s="669"/>
    </row>
    <row r="27" spans="1:35" x14ac:dyDescent="0.15">
      <c r="A27" s="1846"/>
      <c r="B27" s="52">
        <v>44310</v>
      </c>
      <c r="C27" s="1607" t="str">
        <f t="shared" si="0"/>
        <v>(土)</v>
      </c>
      <c r="D27" s="71" t="s">
        <v>566</v>
      </c>
      <c r="E27" s="1506">
        <v>0</v>
      </c>
      <c r="F27" s="445">
        <v>17.5</v>
      </c>
      <c r="G27" s="446">
        <v>16.2</v>
      </c>
      <c r="H27" s="447">
        <v>16.399999999999999</v>
      </c>
      <c r="I27" s="446">
        <v>4.5</v>
      </c>
      <c r="J27" s="447">
        <v>4.0999999999999996</v>
      </c>
      <c r="K27" s="446">
        <v>7.85</v>
      </c>
      <c r="L27" s="447">
        <v>7.84</v>
      </c>
      <c r="M27" s="446">
        <v>26.1</v>
      </c>
      <c r="N27" s="447">
        <v>26</v>
      </c>
      <c r="O27" s="496" t="s">
        <v>35</v>
      </c>
      <c r="P27" s="1331" t="s">
        <v>35</v>
      </c>
      <c r="Q27" s="496" t="s">
        <v>35</v>
      </c>
      <c r="R27" s="1331" t="s">
        <v>35</v>
      </c>
      <c r="S27" s="496" t="s">
        <v>35</v>
      </c>
      <c r="T27" s="1331" t="s">
        <v>35</v>
      </c>
      <c r="U27" s="496" t="s">
        <v>35</v>
      </c>
      <c r="V27" s="1331" t="s">
        <v>35</v>
      </c>
      <c r="W27" s="448" t="s">
        <v>35</v>
      </c>
      <c r="X27" s="449" t="s">
        <v>35</v>
      </c>
      <c r="Y27" s="452" t="s">
        <v>35</v>
      </c>
      <c r="Z27" s="453" t="s">
        <v>35</v>
      </c>
      <c r="AA27" s="1371" t="s">
        <v>35</v>
      </c>
      <c r="AB27" s="1433" t="s">
        <v>35</v>
      </c>
      <c r="AC27" s="1519"/>
      <c r="AD27" s="6" t="s">
        <v>426</v>
      </c>
      <c r="AE27" s="17" t="s">
        <v>411</v>
      </c>
      <c r="AF27" s="49">
        <v>6</v>
      </c>
      <c r="AG27" s="50">
        <v>6</v>
      </c>
      <c r="AH27" s="50">
        <v>13</v>
      </c>
      <c r="AI27" s="669"/>
    </row>
    <row r="28" spans="1:35" x14ac:dyDescent="0.15">
      <c r="A28" s="1846"/>
      <c r="B28" s="52">
        <v>44311</v>
      </c>
      <c r="C28" s="1607" t="str">
        <f t="shared" si="0"/>
        <v>(日)</v>
      </c>
      <c r="D28" s="71" t="s">
        <v>566</v>
      </c>
      <c r="E28" s="1506">
        <v>4</v>
      </c>
      <c r="F28" s="445">
        <v>20</v>
      </c>
      <c r="G28" s="446">
        <v>16.3</v>
      </c>
      <c r="H28" s="447">
        <v>16.5</v>
      </c>
      <c r="I28" s="446">
        <v>4.3</v>
      </c>
      <c r="J28" s="447">
        <v>4</v>
      </c>
      <c r="K28" s="446">
        <v>7.84</v>
      </c>
      <c r="L28" s="447">
        <v>7.82</v>
      </c>
      <c r="M28" s="446">
        <v>26</v>
      </c>
      <c r="N28" s="447">
        <v>25.9</v>
      </c>
      <c r="O28" s="496" t="s">
        <v>35</v>
      </c>
      <c r="P28" s="1331" t="s">
        <v>35</v>
      </c>
      <c r="Q28" s="496" t="s">
        <v>35</v>
      </c>
      <c r="R28" s="1331" t="s">
        <v>35</v>
      </c>
      <c r="S28" s="496" t="s">
        <v>35</v>
      </c>
      <c r="T28" s="1331" t="s">
        <v>35</v>
      </c>
      <c r="U28" s="496" t="s">
        <v>35</v>
      </c>
      <c r="V28" s="1331" t="s">
        <v>35</v>
      </c>
      <c r="W28" s="448" t="s">
        <v>35</v>
      </c>
      <c r="X28" s="449" t="s">
        <v>35</v>
      </c>
      <c r="Y28" s="452" t="s">
        <v>35</v>
      </c>
      <c r="Z28" s="453" t="s">
        <v>35</v>
      </c>
      <c r="AA28" s="1371" t="s">
        <v>35</v>
      </c>
      <c r="AB28" s="1433" t="s">
        <v>35</v>
      </c>
      <c r="AC28" s="1519"/>
      <c r="AD28" s="6" t="s">
        <v>427</v>
      </c>
      <c r="AE28" s="17" t="s">
        <v>23</v>
      </c>
      <c r="AF28" s="49">
        <v>5</v>
      </c>
      <c r="AG28" s="50">
        <v>4</v>
      </c>
      <c r="AH28" s="50">
        <v>16</v>
      </c>
      <c r="AI28" s="669"/>
    </row>
    <row r="29" spans="1:35" x14ac:dyDescent="0.15">
      <c r="A29" s="1846"/>
      <c r="B29" s="52">
        <v>44312</v>
      </c>
      <c r="C29" s="1607" t="str">
        <f t="shared" si="0"/>
        <v>(月)</v>
      </c>
      <c r="D29" s="71" t="s">
        <v>566</v>
      </c>
      <c r="E29" s="1506">
        <v>0</v>
      </c>
      <c r="F29" s="445">
        <v>12.7</v>
      </c>
      <c r="G29" s="446">
        <v>16.5</v>
      </c>
      <c r="H29" s="447">
        <v>16.600000000000001</v>
      </c>
      <c r="I29" s="446">
        <v>4.9000000000000004</v>
      </c>
      <c r="J29" s="447">
        <v>4.5999999999999996</v>
      </c>
      <c r="K29" s="446">
        <v>7.88</v>
      </c>
      <c r="L29" s="447">
        <v>7.87</v>
      </c>
      <c r="M29" s="446">
        <v>26</v>
      </c>
      <c r="N29" s="447">
        <v>25.9</v>
      </c>
      <c r="O29" s="496" t="s">
        <v>35</v>
      </c>
      <c r="P29" s="1331">
        <v>93.8</v>
      </c>
      <c r="Q29" s="496" t="s">
        <v>35</v>
      </c>
      <c r="R29" s="1331">
        <v>100.1</v>
      </c>
      <c r="S29" s="496" t="s">
        <v>35</v>
      </c>
      <c r="T29" s="1331" t="s">
        <v>35</v>
      </c>
      <c r="U29" s="496" t="s">
        <v>35</v>
      </c>
      <c r="V29" s="1331" t="s">
        <v>35</v>
      </c>
      <c r="W29" s="448" t="s">
        <v>35</v>
      </c>
      <c r="X29" s="449">
        <v>11.5</v>
      </c>
      <c r="Y29" s="452" t="s">
        <v>35</v>
      </c>
      <c r="Z29" s="453">
        <v>204</v>
      </c>
      <c r="AA29" s="1371" t="s">
        <v>35</v>
      </c>
      <c r="AB29" s="1433">
        <v>0.13</v>
      </c>
      <c r="AC29" s="1519"/>
      <c r="AD29" s="18"/>
      <c r="AE29" s="8"/>
      <c r="AF29" s="19"/>
      <c r="AG29" s="7"/>
      <c r="AH29" s="7"/>
      <c r="AI29" s="8"/>
    </row>
    <row r="30" spans="1:35" x14ac:dyDescent="0.15">
      <c r="A30" s="1846"/>
      <c r="B30" s="52">
        <v>44313</v>
      </c>
      <c r="C30" s="1607" t="str">
        <f t="shared" si="0"/>
        <v>(火)</v>
      </c>
      <c r="D30" s="71" t="s">
        <v>566</v>
      </c>
      <c r="E30" s="1506">
        <v>0</v>
      </c>
      <c r="F30" s="445">
        <v>16</v>
      </c>
      <c r="G30" s="446">
        <v>16.600000000000001</v>
      </c>
      <c r="H30" s="447">
        <v>16.8</v>
      </c>
      <c r="I30" s="446">
        <v>4.7</v>
      </c>
      <c r="J30" s="447">
        <v>4.3</v>
      </c>
      <c r="K30" s="446">
        <v>7.9</v>
      </c>
      <c r="L30" s="447">
        <v>7.88</v>
      </c>
      <c r="M30" s="446">
        <v>26</v>
      </c>
      <c r="N30" s="447">
        <v>26</v>
      </c>
      <c r="O30" s="496" t="s">
        <v>35</v>
      </c>
      <c r="P30" s="1331">
        <v>92.6</v>
      </c>
      <c r="Q30" s="496" t="s">
        <v>35</v>
      </c>
      <c r="R30" s="1331">
        <v>101.3</v>
      </c>
      <c r="S30" s="496" t="s">
        <v>35</v>
      </c>
      <c r="T30" s="1331" t="s">
        <v>35</v>
      </c>
      <c r="U30" s="496" t="s">
        <v>35</v>
      </c>
      <c r="V30" s="1331" t="s">
        <v>35</v>
      </c>
      <c r="W30" s="448" t="s">
        <v>35</v>
      </c>
      <c r="X30" s="449">
        <v>11.9</v>
      </c>
      <c r="Y30" s="452" t="s">
        <v>35</v>
      </c>
      <c r="Z30" s="453">
        <v>197</v>
      </c>
      <c r="AA30" s="1371" t="s">
        <v>35</v>
      </c>
      <c r="AB30" s="1433">
        <v>0.11</v>
      </c>
      <c r="AC30" s="1519"/>
      <c r="AD30" s="18"/>
      <c r="AE30" s="8"/>
      <c r="AF30" s="19"/>
      <c r="AG30" s="7"/>
      <c r="AH30" s="7"/>
      <c r="AI30" s="8"/>
    </row>
    <row r="31" spans="1:35" x14ac:dyDescent="0.15">
      <c r="A31" s="1846"/>
      <c r="B31" s="52">
        <v>44314</v>
      </c>
      <c r="C31" s="1607" t="str">
        <f t="shared" si="0"/>
        <v>(水)</v>
      </c>
      <c r="D31" s="71" t="s">
        <v>566</v>
      </c>
      <c r="E31" s="1506">
        <v>0</v>
      </c>
      <c r="F31" s="445">
        <v>21.4</v>
      </c>
      <c r="G31" s="446">
        <v>16.7</v>
      </c>
      <c r="H31" s="447">
        <v>17.2</v>
      </c>
      <c r="I31" s="446">
        <v>5.2</v>
      </c>
      <c r="J31" s="447">
        <v>4.3</v>
      </c>
      <c r="K31" s="446">
        <v>7.91</v>
      </c>
      <c r="L31" s="447">
        <v>7.91</v>
      </c>
      <c r="M31" s="446">
        <v>26.1</v>
      </c>
      <c r="N31" s="447">
        <v>26</v>
      </c>
      <c r="O31" s="496" t="s">
        <v>35</v>
      </c>
      <c r="P31" s="1331">
        <v>92.8</v>
      </c>
      <c r="Q31" s="496" t="s">
        <v>35</v>
      </c>
      <c r="R31" s="1331">
        <v>99.8</v>
      </c>
      <c r="S31" s="496" t="s">
        <v>35</v>
      </c>
      <c r="T31" s="1331" t="s">
        <v>35</v>
      </c>
      <c r="U31" s="496" t="s">
        <v>35</v>
      </c>
      <c r="V31" s="1331" t="s">
        <v>35</v>
      </c>
      <c r="W31" s="448" t="s">
        <v>35</v>
      </c>
      <c r="X31" s="449">
        <v>11.6</v>
      </c>
      <c r="Y31" s="452" t="s">
        <v>35</v>
      </c>
      <c r="Z31" s="453">
        <v>200</v>
      </c>
      <c r="AA31" s="1371" t="s">
        <v>35</v>
      </c>
      <c r="AB31" s="1433">
        <v>0.12</v>
      </c>
      <c r="AC31" s="1519"/>
      <c r="AD31" s="20"/>
      <c r="AE31" s="3"/>
      <c r="AF31" s="21"/>
      <c r="AG31" s="9"/>
      <c r="AH31" s="9"/>
      <c r="AI31" s="3"/>
    </row>
    <row r="32" spans="1:35" x14ac:dyDescent="0.15">
      <c r="A32" s="1846"/>
      <c r="B32" s="52">
        <v>44315</v>
      </c>
      <c r="C32" s="1607" t="str">
        <f t="shared" si="0"/>
        <v>(木)</v>
      </c>
      <c r="D32" s="71" t="s">
        <v>579</v>
      </c>
      <c r="E32" s="1506">
        <v>32.5</v>
      </c>
      <c r="F32" s="445">
        <v>17.399999999999999</v>
      </c>
      <c r="G32" s="446">
        <v>16.8</v>
      </c>
      <c r="H32" s="447">
        <v>17</v>
      </c>
      <c r="I32" s="446">
        <v>5.6</v>
      </c>
      <c r="J32" s="447">
        <v>4.9000000000000004</v>
      </c>
      <c r="K32" s="446">
        <v>8.01</v>
      </c>
      <c r="L32" s="447">
        <v>7.98</v>
      </c>
      <c r="M32" s="446">
        <v>26.1</v>
      </c>
      <c r="N32" s="447">
        <v>26.2</v>
      </c>
      <c r="O32" s="496" t="s">
        <v>35</v>
      </c>
      <c r="P32" s="1331" t="s">
        <v>35</v>
      </c>
      <c r="Q32" s="496" t="s">
        <v>35</v>
      </c>
      <c r="R32" s="1331" t="s">
        <v>35</v>
      </c>
      <c r="S32" s="496" t="s">
        <v>35</v>
      </c>
      <c r="T32" s="1331" t="s">
        <v>35</v>
      </c>
      <c r="U32" s="496" t="s">
        <v>35</v>
      </c>
      <c r="V32" s="1331" t="s">
        <v>35</v>
      </c>
      <c r="W32" s="448" t="s">
        <v>35</v>
      </c>
      <c r="X32" s="449" t="s">
        <v>35</v>
      </c>
      <c r="Y32" s="452" t="s">
        <v>35</v>
      </c>
      <c r="Z32" s="453" t="s">
        <v>35</v>
      </c>
      <c r="AA32" s="1371" t="s">
        <v>35</v>
      </c>
      <c r="AB32" s="1433" t="s">
        <v>35</v>
      </c>
      <c r="AC32" s="1519"/>
      <c r="AD32" s="28" t="s">
        <v>376</v>
      </c>
      <c r="AE32" s="2" t="s">
        <v>35</v>
      </c>
      <c r="AF32" s="2" t="s">
        <v>35</v>
      </c>
      <c r="AG32" s="2" t="s">
        <v>35</v>
      </c>
      <c r="AH32" s="2" t="s">
        <v>35</v>
      </c>
      <c r="AI32" s="99" t="s">
        <v>35</v>
      </c>
    </row>
    <row r="33" spans="1:35" x14ac:dyDescent="0.15">
      <c r="A33" s="1846"/>
      <c r="B33" s="100">
        <v>44316</v>
      </c>
      <c r="C33" s="1607" t="str">
        <f t="shared" si="0"/>
        <v>(金)</v>
      </c>
      <c r="D33" s="71" t="s">
        <v>566</v>
      </c>
      <c r="E33" s="1506">
        <v>0</v>
      </c>
      <c r="F33" s="445">
        <v>21.7</v>
      </c>
      <c r="G33" s="446">
        <v>16.899999999999999</v>
      </c>
      <c r="H33" s="447">
        <v>17.399999999999999</v>
      </c>
      <c r="I33" s="446">
        <v>6.9</v>
      </c>
      <c r="J33" s="447">
        <v>5.8</v>
      </c>
      <c r="K33" s="446">
        <v>8</v>
      </c>
      <c r="L33" s="447">
        <v>8.0399999999999991</v>
      </c>
      <c r="M33" s="446">
        <v>26.2</v>
      </c>
      <c r="N33" s="447">
        <v>27.4</v>
      </c>
      <c r="O33" s="496" t="s">
        <v>35</v>
      </c>
      <c r="P33" s="1331">
        <v>94</v>
      </c>
      <c r="Q33" s="496" t="s">
        <v>35</v>
      </c>
      <c r="R33" s="1331">
        <v>100.5</v>
      </c>
      <c r="S33" s="496" t="s">
        <v>35</v>
      </c>
      <c r="T33" s="1331" t="s">
        <v>35</v>
      </c>
      <c r="U33" s="496" t="s">
        <v>35</v>
      </c>
      <c r="V33" s="1331" t="s">
        <v>35</v>
      </c>
      <c r="W33" s="448" t="s">
        <v>35</v>
      </c>
      <c r="X33" s="449">
        <v>12.1</v>
      </c>
      <c r="Y33" s="452" t="s">
        <v>35</v>
      </c>
      <c r="Z33" s="453">
        <v>189</v>
      </c>
      <c r="AA33" s="1371" t="s">
        <v>35</v>
      </c>
      <c r="AB33" s="1433">
        <v>0.12</v>
      </c>
      <c r="AC33" s="1519"/>
      <c r="AD33" s="10" t="s">
        <v>35</v>
      </c>
      <c r="AE33" s="2" t="s">
        <v>35</v>
      </c>
      <c r="AF33" s="2" t="s">
        <v>35</v>
      </c>
      <c r="AG33" s="2" t="s">
        <v>35</v>
      </c>
      <c r="AH33" s="2" t="s">
        <v>35</v>
      </c>
      <c r="AI33" s="99" t="s">
        <v>35</v>
      </c>
    </row>
    <row r="34" spans="1:35" s="1" customFormat="1" ht="13.5" customHeight="1" x14ac:dyDescent="0.15">
      <c r="A34" s="1846"/>
      <c r="B34" s="1743" t="s">
        <v>388</v>
      </c>
      <c r="C34" s="1744"/>
      <c r="D34" s="1527"/>
      <c r="E34" s="1494">
        <f>MAX(E4:E33)</f>
        <v>32.5</v>
      </c>
      <c r="F34" s="335">
        <f t="shared" ref="F34:AC34" si="1">IF(COUNT(F4:F33)=0,"",MAX(F4:F33))</f>
        <v>21.7</v>
      </c>
      <c r="G34" s="336">
        <f t="shared" si="1"/>
        <v>16.899999999999999</v>
      </c>
      <c r="H34" s="337">
        <f t="shared" si="1"/>
        <v>17.399999999999999</v>
      </c>
      <c r="I34" s="336">
        <f t="shared" si="1"/>
        <v>6.9</v>
      </c>
      <c r="J34" s="337">
        <f t="shared" si="1"/>
        <v>5.8</v>
      </c>
      <c r="K34" s="336">
        <f t="shared" si="1"/>
        <v>8.3000000000000007</v>
      </c>
      <c r="L34" s="337">
        <f t="shared" si="1"/>
        <v>8.24</v>
      </c>
      <c r="M34" s="336">
        <f t="shared" si="1"/>
        <v>29.1</v>
      </c>
      <c r="N34" s="337">
        <f t="shared" si="1"/>
        <v>29.2</v>
      </c>
      <c r="O34" s="1200">
        <f t="shared" si="1"/>
        <v>98.9</v>
      </c>
      <c r="P34" s="1201">
        <f t="shared" si="1"/>
        <v>104.3</v>
      </c>
      <c r="Q34" s="1200">
        <f t="shared" si="1"/>
        <v>100.7</v>
      </c>
      <c r="R34" s="1201">
        <f t="shared" si="1"/>
        <v>105.1</v>
      </c>
      <c r="S34" s="1200">
        <f t="shared" si="1"/>
        <v>69</v>
      </c>
      <c r="T34" s="1208">
        <f t="shared" si="1"/>
        <v>69.2</v>
      </c>
      <c r="U34" s="1200">
        <f t="shared" si="1"/>
        <v>31.7</v>
      </c>
      <c r="V34" s="1208">
        <f t="shared" si="1"/>
        <v>32.299999999999997</v>
      </c>
      <c r="W34" s="338">
        <f t="shared" si="1"/>
        <v>11.9</v>
      </c>
      <c r="X34" s="540">
        <f t="shared" si="1"/>
        <v>12.4</v>
      </c>
      <c r="Y34" s="1356">
        <f t="shared" si="1"/>
        <v>195</v>
      </c>
      <c r="Z34" s="1357">
        <f t="shared" si="1"/>
        <v>245</v>
      </c>
      <c r="AA34" s="799">
        <f t="shared" si="1"/>
        <v>0.13</v>
      </c>
      <c r="AB34" s="1429">
        <f t="shared" si="1"/>
        <v>0.24</v>
      </c>
      <c r="AC34" s="667">
        <f t="shared" si="1"/>
        <v>100</v>
      </c>
      <c r="AD34" s="10" t="s">
        <v>35</v>
      </c>
      <c r="AE34" s="2" t="s">
        <v>35</v>
      </c>
      <c r="AF34" s="2" t="s">
        <v>35</v>
      </c>
      <c r="AG34" s="2" t="s">
        <v>35</v>
      </c>
      <c r="AH34" s="2" t="s">
        <v>35</v>
      </c>
      <c r="AI34" s="99" t="s">
        <v>35</v>
      </c>
    </row>
    <row r="35" spans="1:35" s="1" customFormat="1" ht="13.5" customHeight="1" x14ac:dyDescent="0.15">
      <c r="A35" s="1846"/>
      <c r="B35" s="1735" t="s">
        <v>389</v>
      </c>
      <c r="C35" s="1736"/>
      <c r="D35" s="1528"/>
      <c r="E35" s="1529"/>
      <c r="F35" s="340">
        <f t="shared" ref="F35:AB35" si="2">IF(COUNT(F4:F33)=0,"",MIN(F4:F33))</f>
        <v>8.9</v>
      </c>
      <c r="G35" s="341">
        <f t="shared" si="2"/>
        <v>13.9</v>
      </c>
      <c r="H35" s="342">
        <f t="shared" si="2"/>
        <v>14.2</v>
      </c>
      <c r="I35" s="341">
        <f t="shared" si="2"/>
        <v>4.2</v>
      </c>
      <c r="J35" s="340">
        <f t="shared" si="2"/>
        <v>4</v>
      </c>
      <c r="K35" s="341">
        <f t="shared" si="2"/>
        <v>7.75</v>
      </c>
      <c r="L35" s="340">
        <f t="shared" si="2"/>
        <v>7.71</v>
      </c>
      <c r="M35" s="341">
        <f t="shared" si="2"/>
        <v>26</v>
      </c>
      <c r="N35" s="340">
        <f t="shared" si="2"/>
        <v>25.9</v>
      </c>
      <c r="O35" s="1202">
        <f t="shared" si="2"/>
        <v>98.9</v>
      </c>
      <c r="P35" s="1203">
        <f t="shared" si="2"/>
        <v>92.6</v>
      </c>
      <c r="Q35" s="1202">
        <f t="shared" si="2"/>
        <v>100.7</v>
      </c>
      <c r="R35" s="1203">
        <f t="shared" si="2"/>
        <v>99.8</v>
      </c>
      <c r="S35" s="1202">
        <f t="shared" si="2"/>
        <v>69</v>
      </c>
      <c r="T35" s="1203">
        <f t="shared" si="2"/>
        <v>69.2</v>
      </c>
      <c r="U35" s="1202">
        <f t="shared" si="2"/>
        <v>31.7</v>
      </c>
      <c r="V35" s="1209">
        <f t="shared" si="2"/>
        <v>32.299999999999997</v>
      </c>
      <c r="W35" s="343">
        <f t="shared" si="2"/>
        <v>11.9</v>
      </c>
      <c r="X35" s="599">
        <f t="shared" si="2"/>
        <v>11.4</v>
      </c>
      <c r="Y35" s="1358">
        <f t="shared" si="2"/>
        <v>195</v>
      </c>
      <c r="Z35" s="1359">
        <f t="shared" si="2"/>
        <v>177</v>
      </c>
      <c r="AA35" s="801">
        <f t="shared" si="2"/>
        <v>0.13</v>
      </c>
      <c r="AB35" s="1430">
        <f t="shared" si="2"/>
        <v>0.1</v>
      </c>
      <c r="AC35" s="1593"/>
      <c r="AD35" s="10" t="s">
        <v>35</v>
      </c>
      <c r="AE35" s="2" t="s">
        <v>35</v>
      </c>
      <c r="AF35" s="2" t="s">
        <v>35</v>
      </c>
      <c r="AG35" s="2" t="s">
        <v>35</v>
      </c>
      <c r="AH35" s="2" t="s">
        <v>35</v>
      </c>
      <c r="AI35" s="99" t="s">
        <v>35</v>
      </c>
    </row>
    <row r="36" spans="1:35" s="1" customFormat="1" ht="13.5" customHeight="1" x14ac:dyDescent="0.15">
      <c r="A36" s="1846"/>
      <c r="B36" s="1735" t="s">
        <v>390</v>
      </c>
      <c r="C36" s="1736"/>
      <c r="D36" s="1528"/>
      <c r="E36" s="1530"/>
      <c r="F36" s="541">
        <f t="shared" ref="F36:AB36" si="3">IF(COUNT(F4:F33)=0,"",AVERAGE(F4:F33))</f>
        <v>16.989999999999995</v>
      </c>
      <c r="G36" s="341">
        <f t="shared" si="3"/>
        <v>15.453333333333335</v>
      </c>
      <c r="H36" s="340">
        <f t="shared" si="3"/>
        <v>15.649999999999999</v>
      </c>
      <c r="I36" s="341">
        <f t="shared" si="3"/>
        <v>5.0566666666666666</v>
      </c>
      <c r="J36" s="340">
        <f t="shared" si="3"/>
        <v>4.7433333333333332</v>
      </c>
      <c r="K36" s="341">
        <f t="shared" si="3"/>
        <v>7.928333333333331</v>
      </c>
      <c r="L36" s="340">
        <f t="shared" si="3"/>
        <v>7.8956666666666653</v>
      </c>
      <c r="M36" s="341">
        <f t="shared" si="3"/>
        <v>27.08666666666667</v>
      </c>
      <c r="N36" s="340">
        <f t="shared" si="3"/>
        <v>27.166666666666671</v>
      </c>
      <c r="O36" s="1202">
        <f t="shared" si="3"/>
        <v>98.9</v>
      </c>
      <c r="P36" s="1203">
        <f t="shared" si="3"/>
        <v>97.685714285714269</v>
      </c>
      <c r="Q36" s="1202">
        <f t="shared" si="3"/>
        <v>100.7</v>
      </c>
      <c r="R36" s="1203">
        <f t="shared" si="3"/>
        <v>102.18095238095236</v>
      </c>
      <c r="S36" s="1202">
        <f t="shared" si="3"/>
        <v>69</v>
      </c>
      <c r="T36" s="1203">
        <f t="shared" si="3"/>
        <v>69.2</v>
      </c>
      <c r="U36" s="1202">
        <f t="shared" si="3"/>
        <v>31.7</v>
      </c>
      <c r="V36" s="1203">
        <f t="shared" si="3"/>
        <v>32.299999999999997</v>
      </c>
      <c r="W36" s="602">
        <f t="shared" si="3"/>
        <v>11.9</v>
      </c>
      <c r="X36" s="664">
        <f t="shared" si="3"/>
        <v>11.776190476190475</v>
      </c>
      <c r="Y36" s="1358">
        <f t="shared" si="3"/>
        <v>195</v>
      </c>
      <c r="Z36" s="1359">
        <f t="shared" si="3"/>
        <v>197.8095238095238</v>
      </c>
      <c r="AA36" s="801">
        <f t="shared" si="3"/>
        <v>0.13</v>
      </c>
      <c r="AB36" s="1430">
        <f t="shared" si="3"/>
        <v>0.16666666666666666</v>
      </c>
      <c r="AC36" s="1593"/>
      <c r="AD36" s="10" t="s">
        <v>35</v>
      </c>
      <c r="AE36" s="2" t="s">
        <v>35</v>
      </c>
      <c r="AF36" s="2" t="s">
        <v>35</v>
      </c>
      <c r="AG36" s="2" t="s">
        <v>35</v>
      </c>
      <c r="AH36" s="2" t="s">
        <v>35</v>
      </c>
      <c r="AI36" s="99" t="s">
        <v>35</v>
      </c>
    </row>
    <row r="37" spans="1:35" s="1" customFormat="1" ht="13.5" customHeight="1" x14ac:dyDescent="0.15">
      <c r="A37" s="1847"/>
      <c r="B37" s="1765" t="s">
        <v>391</v>
      </c>
      <c r="C37" s="1738"/>
      <c r="D37" s="1528"/>
      <c r="E37" s="1497">
        <f>SUM(E4:E33)</f>
        <v>104</v>
      </c>
      <c r="F37" s="1536"/>
      <c r="G37" s="1537"/>
      <c r="H37" s="1588"/>
      <c r="I37" s="1537"/>
      <c r="J37" s="1588"/>
      <c r="K37" s="1537"/>
      <c r="L37" s="1553"/>
      <c r="M37" s="1537"/>
      <c r="N37" s="1588"/>
      <c r="O37" s="1542"/>
      <c r="P37" s="1555"/>
      <c r="Q37" s="1542"/>
      <c r="R37" s="1556"/>
      <c r="S37" s="1542"/>
      <c r="T37" s="1555"/>
      <c r="U37" s="1542"/>
      <c r="V37" s="1556"/>
      <c r="W37" s="1548"/>
      <c r="X37" s="1589"/>
      <c r="Y37" s="1590"/>
      <c r="Z37" s="1591"/>
      <c r="AA37" s="1559"/>
      <c r="AB37" s="1592"/>
      <c r="AC37" s="595">
        <f>SUM(AC4:AC33)</f>
        <v>100</v>
      </c>
      <c r="AD37" s="205"/>
      <c r="AE37" s="207"/>
      <c r="AF37" s="207"/>
      <c r="AG37" s="207"/>
      <c r="AH37" s="207"/>
      <c r="AI37" s="206"/>
    </row>
    <row r="38" spans="1:35" ht="13.5" customHeight="1" x14ac:dyDescent="0.15">
      <c r="A38" s="1845" t="s">
        <v>263</v>
      </c>
      <c r="B38" s="320">
        <v>44317</v>
      </c>
      <c r="C38" s="856" t="str">
        <f>IF(B38="","",IF(WEEKDAY(B38)=1,"(日)",IF(WEEKDAY(B38)=2,"(月)",IF(WEEKDAY(B38)=3,"(火)",IF(WEEKDAY(B38)=4,"(水)",IF(WEEKDAY(B38)=5,"(木)",IF(WEEKDAY(B38)=6,"(金)","(土)")))))))</f>
        <v>(土)</v>
      </c>
      <c r="D38" s="69" t="s">
        <v>566</v>
      </c>
      <c r="E38" s="1492">
        <v>8</v>
      </c>
      <c r="F38" s="57">
        <v>22.9</v>
      </c>
      <c r="G38" s="59">
        <v>17.100000000000001</v>
      </c>
      <c r="H38" s="60">
        <v>17.399999999999999</v>
      </c>
      <c r="I38" s="59">
        <v>6.7</v>
      </c>
      <c r="J38" s="60">
        <v>6.3</v>
      </c>
      <c r="K38" s="59">
        <v>8.11</v>
      </c>
      <c r="L38" s="60">
        <v>8.08</v>
      </c>
      <c r="M38" s="59">
        <v>26</v>
      </c>
      <c r="N38" s="60">
        <v>26</v>
      </c>
      <c r="O38" s="1197" t="s">
        <v>35</v>
      </c>
      <c r="P38" s="1198" t="s">
        <v>35</v>
      </c>
      <c r="Q38" s="1197" t="s">
        <v>35</v>
      </c>
      <c r="R38" s="1198" t="s">
        <v>35</v>
      </c>
      <c r="S38" s="1197" t="s">
        <v>35</v>
      </c>
      <c r="T38" s="1198" t="s">
        <v>35</v>
      </c>
      <c r="U38" s="1197" t="s">
        <v>35</v>
      </c>
      <c r="V38" s="1198" t="s">
        <v>35</v>
      </c>
      <c r="W38" s="53" t="s">
        <v>35</v>
      </c>
      <c r="X38" s="54" t="s">
        <v>35</v>
      </c>
      <c r="Y38" s="55" t="s">
        <v>35</v>
      </c>
      <c r="Z38" s="56" t="s">
        <v>35</v>
      </c>
      <c r="AA38" s="795" t="s">
        <v>35</v>
      </c>
      <c r="AB38" s="1426" t="s">
        <v>35</v>
      </c>
      <c r="AC38" s="606" t="s">
        <v>35</v>
      </c>
      <c r="AD38" s="356">
        <v>44322</v>
      </c>
      <c r="AE38" s="4" t="s">
        <v>3</v>
      </c>
      <c r="AF38" s="29">
        <v>15.9</v>
      </c>
      <c r="AG38" s="26" t="s">
        <v>20</v>
      </c>
      <c r="AH38" s="27"/>
      <c r="AI38" s="101"/>
    </row>
    <row r="39" spans="1:35" x14ac:dyDescent="0.15">
      <c r="A39" s="1846"/>
      <c r="B39" s="320">
        <v>44318</v>
      </c>
      <c r="C39" s="1607" t="str">
        <f>IF(B39="","",IF(WEEKDAY(B39)=1,"(日)",IF(WEEKDAY(B39)=2,"(月)",IF(WEEKDAY(B39)=3,"(火)",IF(WEEKDAY(B39)=4,"(水)",IF(WEEKDAY(B39)=5,"(木)",IF(WEEKDAY(B39)=6,"(金)","(土)")))))))</f>
        <v>(日)</v>
      </c>
      <c r="D39" s="70" t="s">
        <v>566</v>
      </c>
      <c r="E39" s="1493">
        <v>0.5</v>
      </c>
      <c r="F39" s="58">
        <v>19.899999999999999</v>
      </c>
      <c r="G39" s="22">
        <v>17.2</v>
      </c>
      <c r="H39" s="61">
        <v>17.5</v>
      </c>
      <c r="I39" s="22">
        <v>6.8</v>
      </c>
      <c r="J39" s="61">
        <v>5.8</v>
      </c>
      <c r="K39" s="22">
        <v>8.17</v>
      </c>
      <c r="L39" s="61">
        <v>8.14</v>
      </c>
      <c r="M39" s="22">
        <v>25.8</v>
      </c>
      <c r="N39" s="61">
        <v>25.8</v>
      </c>
      <c r="O39" s="49" t="s">
        <v>35</v>
      </c>
      <c r="P39" s="1199" t="s">
        <v>35</v>
      </c>
      <c r="Q39" s="49" t="s">
        <v>35</v>
      </c>
      <c r="R39" s="1199" t="s">
        <v>35</v>
      </c>
      <c r="S39" s="49" t="s">
        <v>35</v>
      </c>
      <c r="T39" s="1199" t="s">
        <v>35</v>
      </c>
      <c r="U39" s="49" t="s">
        <v>35</v>
      </c>
      <c r="V39" s="1199" t="s">
        <v>35</v>
      </c>
      <c r="W39" s="62" t="s">
        <v>35</v>
      </c>
      <c r="X39" s="63" t="s">
        <v>35</v>
      </c>
      <c r="Y39" s="67" t="s">
        <v>35</v>
      </c>
      <c r="Z39" s="68" t="s">
        <v>35</v>
      </c>
      <c r="AA39" s="797" t="s">
        <v>35</v>
      </c>
      <c r="AB39" s="1427" t="s">
        <v>35</v>
      </c>
      <c r="AC39" s="608">
        <v>100</v>
      </c>
      <c r="AD39" s="11" t="s">
        <v>87</v>
      </c>
      <c r="AE39" s="12" t="s">
        <v>377</v>
      </c>
      <c r="AF39" s="13" t="s">
        <v>5</v>
      </c>
      <c r="AG39" s="14" t="s">
        <v>6</v>
      </c>
      <c r="AH39" s="614" t="s">
        <v>302</v>
      </c>
      <c r="AI39" s="92"/>
    </row>
    <row r="40" spans="1:35" x14ac:dyDescent="0.15">
      <c r="A40" s="1846"/>
      <c r="B40" s="52">
        <v>44319</v>
      </c>
      <c r="C40" s="1607" t="str">
        <f t="shared" ref="C40:C68" si="4">IF(B40="","",IF(WEEKDAY(B40)=1,"(日)",IF(WEEKDAY(B40)=2,"(月)",IF(WEEKDAY(B40)=3,"(火)",IF(WEEKDAY(B40)=4,"(水)",IF(WEEKDAY(B40)=5,"(木)",IF(WEEKDAY(B40)=6,"(金)","(土)")))))))</f>
        <v>(月)</v>
      </c>
      <c r="D40" s="71" t="s">
        <v>566</v>
      </c>
      <c r="E40" s="1493" t="s">
        <v>35</v>
      </c>
      <c r="F40" s="58">
        <v>18.8</v>
      </c>
      <c r="G40" s="22">
        <v>17.399999999999999</v>
      </c>
      <c r="H40" s="61">
        <v>17.600000000000001</v>
      </c>
      <c r="I40" s="22">
        <v>7.8</v>
      </c>
      <c r="J40" s="61">
        <v>7.1</v>
      </c>
      <c r="K40" s="22">
        <v>8.25</v>
      </c>
      <c r="L40" s="61">
        <v>8.24</v>
      </c>
      <c r="M40" s="22">
        <v>25.7</v>
      </c>
      <c r="N40" s="61">
        <v>25.8</v>
      </c>
      <c r="O40" s="49" t="s">
        <v>35</v>
      </c>
      <c r="P40" s="1199" t="s">
        <v>35</v>
      </c>
      <c r="Q40" s="49" t="s">
        <v>35</v>
      </c>
      <c r="R40" s="1199" t="s">
        <v>35</v>
      </c>
      <c r="S40" s="49" t="s">
        <v>35</v>
      </c>
      <c r="T40" s="1199" t="s">
        <v>35</v>
      </c>
      <c r="U40" s="49" t="s">
        <v>35</v>
      </c>
      <c r="V40" s="1199" t="s">
        <v>35</v>
      </c>
      <c r="W40" s="62" t="s">
        <v>35</v>
      </c>
      <c r="X40" s="63" t="s">
        <v>35</v>
      </c>
      <c r="Y40" s="67" t="s">
        <v>35</v>
      </c>
      <c r="Z40" s="68" t="s">
        <v>35</v>
      </c>
      <c r="AA40" s="797" t="s">
        <v>35</v>
      </c>
      <c r="AB40" s="1427" t="s">
        <v>35</v>
      </c>
      <c r="AC40" s="608">
        <v>100</v>
      </c>
      <c r="AD40" s="5" t="s">
        <v>88</v>
      </c>
      <c r="AE40" s="16" t="s">
        <v>20</v>
      </c>
      <c r="AF40" s="30">
        <v>17.7</v>
      </c>
      <c r="AG40" s="31">
        <v>17.8</v>
      </c>
      <c r="AH40" s="31">
        <v>19.600000000000001</v>
      </c>
      <c r="AI40" s="93"/>
    </row>
    <row r="41" spans="1:35" x14ac:dyDescent="0.15">
      <c r="A41" s="1846"/>
      <c r="B41" s="52">
        <v>44320</v>
      </c>
      <c r="C41" s="1607" t="str">
        <f t="shared" si="4"/>
        <v>(火)</v>
      </c>
      <c r="D41" s="71" t="s">
        <v>566</v>
      </c>
      <c r="E41" s="1493" t="s">
        <v>35</v>
      </c>
      <c r="F41" s="58">
        <v>22.2</v>
      </c>
      <c r="G41" s="22">
        <v>17.399999999999999</v>
      </c>
      <c r="H41" s="61">
        <v>17.600000000000001</v>
      </c>
      <c r="I41" s="22">
        <v>6.9</v>
      </c>
      <c r="J41" s="61">
        <v>6.3</v>
      </c>
      <c r="K41" s="22">
        <v>8.34</v>
      </c>
      <c r="L41" s="61">
        <v>8.2799999999999994</v>
      </c>
      <c r="M41" s="22">
        <v>25.7</v>
      </c>
      <c r="N41" s="61">
        <v>25.7</v>
      </c>
      <c r="O41" s="49" t="s">
        <v>35</v>
      </c>
      <c r="P41" s="1199" t="s">
        <v>35</v>
      </c>
      <c r="Q41" s="49" t="s">
        <v>35</v>
      </c>
      <c r="R41" s="1199" t="s">
        <v>35</v>
      </c>
      <c r="S41" s="49" t="s">
        <v>35</v>
      </c>
      <c r="T41" s="1199" t="s">
        <v>35</v>
      </c>
      <c r="U41" s="49" t="s">
        <v>35</v>
      </c>
      <c r="V41" s="1199" t="s">
        <v>35</v>
      </c>
      <c r="W41" s="62" t="s">
        <v>35</v>
      </c>
      <c r="X41" s="63" t="s">
        <v>35</v>
      </c>
      <c r="Y41" s="67" t="s">
        <v>35</v>
      </c>
      <c r="Z41" s="68" t="s">
        <v>35</v>
      </c>
      <c r="AA41" s="797" t="s">
        <v>35</v>
      </c>
      <c r="AB41" s="1427" t="s">
        <v>35</v>
      </c>
      <c r="AC41" s="608">
        <v>200</v>
      </c>
      <c r="AD41" s="6" t="s">
        <v>378</v>
      </c>
      <c r="AE41" s="17" t="s">
        <v>379</v>
      </c>
      <c r="AF41" s="33">
        <v>8.1999999999999993</v>
      </c>
      <c r="AG41" s="34">
        <v>7.1</v>
      </c>
      <c r="AH41" s="34">
        <v>13.2</v>
      </c>
      <c r="AI41" s="94"/>
    </row>
    <row r="42" spans="1:35" x14ac:dyDescent="0.15">
      <c r="A42" s="1846"/>
      <c r="B42" s="52">
        <v>44321</v>
      </c>
      <c r="C42" s="1607" t="str">
        <f t="shared" si="4"/>
        <v>(水)</v>
      </c>
      <c r="D42" s="111" t="s">
        <v>522</v>
      </c>
      <c r="E42" s="1493">
        <v>2.5</v>
      </c>
      <c r="F42" s="58">
        <v>20.8</v>
      </c>
      <c r="G42" s="22">
        <v>17.5</v>
      </c>
      <c r="H42" s="61">
        <v>17.7</v>
      </c>
      <c r="I42" s="22">
        <v>6.5</v>
      </c>
      <c r="J42" s="61">
        <v>5.8</v>
      </c>
      <c r="K42" s="22">
        <v>8.36</v>
      </c>
      <c r="L42" s="61">
        <v>8.2899999999999991</v>
      </c>
      <c r="M42" s="22">
        <v>25.6</v>
      </c>
      <c r="N42" s="61">
        <v>25.6</v>
      </c>
      <c r="O42" s="49" t="s">
        <v>35</v>
      </c>
      <c r="P42" s="1199" t="s">
        <v>35</v>
      </c>
      <c r="Q42" s="49" t="s">
        <v>35</v>
      </c>
      <c r="R42" s="1199" t="s">
        <v>35</v>
      </c>
      <c r="S42" s="49" t="s">
        <v>35</v>
      </c>
      <c r="T42" s="1199" t="s">
        <v>35</v>
      </c>
      <c r="U42" s="49" t="s">
        <v>35</v>
      </c>
      <c r="V42" s="1199" t="s">
        <v>35</v>
      </c>
      <c r="W42" s="62" t="s">
        <v>35</v>
      </c>
      <c r="X42" s="63" t="s">
        <v>35</v>
      </c>
      <c r="Y42" s="67" t="s">
        <v>35</v>
      </c>
      <c r="Z42" s="68" t="s">
        <v>35</v>
      </c>
      <c r="AA42" s="797" t="s">
        <v>35</v>
      </c>
      <c r="AB42" s="1427" t="s">
        <v>35</v>
      </c>
      <c r="AC42" s="608">
        <v>300</v>
      </c>
      <c r="AD42" s="6" t="s">
        <v>21</v>
      </c>
      <c r="AE42" s="17"/>
      <c r="AF42" s="33">
        <v>8.4700000000000006</v>
      </c>
      <c r="AG42" s="34">
        <v>8.2799999999999994</v>
      </c>
      <c r="AH42" s="34">
        <v>8.34</v>
      </c>
      <c r="AI42" s="95"/>
    </row>
    <row r="43" spans="1:35" x14ac:dyDescent="0.15">
      <c r="A43" s="1846"/>
      <c r="B43" s="52">
        <v>44322</v>
      </c>
      <c r="C43" s="1607" t="str">
        <f t="shared" si="4"/>
        <v>(木)</v>
      </c>
      <c r="D43" s="71" t="s">
        <v>522</v>
      </c>
      <c r="E43" s="1493">
        <v>3.5</v>
      </c>
      <c r="F43" s="58">
        <v>15.9</v>
      </c>
      <c r="G43" s="22">
        <v>17.7</v>
      </c>
      <c r="H43" s="61">
        <v>17.8</v>
      </c>
      <c r="I43" s="22">
        <v>8.1999999999999993</v>
      </c>
      <c r="J43" s="61">
        <v>7.1</v>
      </c>
      <c r="K43" s="22">
        <v>8.4700000000000006</v>
      </c>
      <c r="L43" s="61">
        <v>8.2799999999999994</v>
      </c>
      <c r="M43" s="22">
        <v>25.6</v>
      </c>
      <c r="N43" s="61">
        <v>25.6</v>
      </c>
      <c r="O43" s="49">
        <v>93.3</v>
      </c>
      <c r="P43" s="1199">
        <v>82.5</v>
      </c>
      <c r="Q43" s="49">
        <v>99</v>
      </c>
      <c r="R43" s="1199">
        <v>98.8</v>
      </c>
      <c r="S43" s="49">
        <v>68.400000000000006</v>
      </c>
      <c r="T43" s="1199">
        <v>67.2</v>
      </c>
      <c r="U43" s="1225">
        <v>30.6</v>
      </c>
      <c r="V43" s="1217">
        <v>31.6</v>
      </c>
      <c r="W43" s="62">
        <v>11.8</v>
      </c>
      <c r="X43" s="63">
        <v>11.9</v>
      </c>
      <c r="Y43" s="67">
        <v>215</v>
      </c>
      <c r="Z43" s="68">
        <v>229</v>
      </c>
      <c r="AA43" s="797">
        <v>0.17</v>
      </c>
      <c r="AB43" s="1427">
        <v>0.16</v>
      </c>
      <c r="AC43" s="608">
        <v>300</v>
      </c>
      <c r="AD43" s="6" t="s">
        <v>356</v>
      </c>
      <c r="AE43" s="17" t="s">
        <v>22</v>
      </c>
      <c r="AF43" s="33">
        <v>25.6</v>
      </c>
      <c r="AG43" s="34">
        <v>25.6</v>
      </c>
      <c r="AH43" s="34">
        <v>26.8</v>
      </c>
      <c r="AI43" s="96"/>
    </row>
    <row r="44" spans="1:35" x14ac:dyDescent="0.15">
      <c r="A44" s="1846"/>
      <c r="B44" s="52">
        <v>44323</v>
      </c>
      <c r="C44" s="1607" t="str">
        <f t="shared" si="4"/>
        <v>(金)</v>
      </c>
      <c r="D44" s="71" t="s">
        <v>522</v>
      </c>
      <c r="E44" s="1493">
        <v>2</v>
      </c>
      <c r="F44" s="58">
        <v>19.399999999999999</v>
      </c>
      <c r="G44" s="22">
        <v>17.7</v>
      </c>
      <c r="H44" s="61">
        <v>17.899999999999999</v>
      </c>
      <c r="I44" s="22">
        <v>6.9</v>
      </c>
      <c r="J44" s="61">
        <v>6.6</v>
      </c>
      <c r="K44" s="22">
        <v>8.39</v>
      </c>
      <c r="L44" s="61">
        <v>8.27</v>
      </c>
      <c r="M44" s="22">
        <v>25.6</v>
      </c>
      <c r="N44" s="61">
        <v>25.7</v>
      </c>
      <c r="O44" s="49" t="s">
        <v>35</v>
      </c>
      <c r="P44" s="1199">
        <v>94.8</v>
      </c>
      <c r="Q44" s="49" t="s">
        <v>35</v>
      </c>
      <c r="R44" s="1199">
        <v>100.3</v>
      </c>
      <c r="S44" s="49" t="s">
        <v>35</v>
      </c>
      <c r="T44" s="1199" t="s">
        <v>35</v>
      </c>
      <c r="U44" s="49" t="s">
        <v>35</v>
      </c>
      <c r="V44" s="1226" t="s">
        <v>35</v>
      </c>
      <c r="W44" s="62" t="s">
        <v>35</v>
      </c>
      <c r="X44" s="63">
        <v>12.6</v>
      </c>
      <c r="Y44" s="67" t="s">
        <v>35</v>
      </c>
      <c r="Z44" s="68">
        <v>188</v>
      </c>
      <c r="AA44" s="797" t="s">
        <v>35</v>
      </c>
      <c r="AB44" s="1427">
        <v>0.15</v>
      </c>
      <c r="AC44" s="608">
        <v>200</v>
      </c>
      <c r="AD44" s="6" t="s">
        <v>380</v>
      </c>
      <c r="AE44" s="17" t="s">
        <v>23</v>
      </c>
      <c r="AF44" s="612">
        <v>93.3</v>
      </c>
      <c r="AG44" s="613">
        <v>82.5</v>
      </c>
      <c r="AH44" s="613">
        <v>96.1</v>
      </c>
      <c r="AI44" s="96"/>
    </row>
    <row r="45" spans="1:35" x14ac:dyDescent="0.15">
      <c r="A45" s="1846"/>
      <c r="B45" s="52">
        <v>44324</v>
      </c>
      <c r="C45" s="1607" t="str">
        <f t="shared" si="4"/>
        <v>(土)</v>
      </c>
      <c r="D45" s="71" t="s">
        <v>566</v>
      </c>
      <c r="E45" s="1493" t="s">
        <v>35</v>
      </c>
      <c r="F45" s="58">
        <v>23.3</v>
      </c>
      <c r="G45" s="22">
        <v>17.899999999999999</v>
      </c>
      <c r="H45" s="61">
        <v>18.100000000000001</v>
      </c>
      <c r="I45" s="22">
        <v>6.2</v>
      </c>
      <c r="J45" s="61">
        <v>5.9</v>
      </c>
      <c r="K45" s="22">
        <v>8.33</v>
      </c>
      <c r="L45" s="61">
        <v>8.27</v>
      </c>
      <c r="M45" s="22">
        <v>25.6</v>
      </c>
      <c r="N45" s="61">
        <v>25.7</v>
      </c>
      <c r="O45" s="49" t="s">
        <v>35</v>
      </c>
      <c r="P45" s="1199" t="s">
        <v>35</v>
      </c>
      <c r="Q45" s="49" t="s">
        <v>35</v>
      </c>
      <c r="R45" s="1199" t="s">
        <v>35</v>
      </c>
      <c r="S45" s="49" t="s">
        <v>35</v>
      </c>
      <c r="T45" s="1199" t="s">
        <v>35</v>
      </c>
      <c r="U45" s="49" t="s">
        <v>35</v>
      </c>
      <c r="V45" s="1226" t="s">
        <v>35</v>
      </c>
      <c r="W45" s="62" t="s">
        <v>35</v>
      </c>
      <c r="X45" s="63" t="s">
        <v>35</v>
      </c>
      <c r="Y45" s="67" t="s">
        <v>35</v>
      </c>
      <c r="Z45" s="68" t="s">
        <v>35</v>
      </c>
      <c r="AA45" s="797" t="s">
        <v>35</v>
      </c>
      <c r="AB45" s="1427" t="s">
        <v>35</v>
      </c>
      <c r="AC45" s="608">
        <v>100</v>
      </c>
      <c r="AD45" s="6" t="s">
        <v>360</v>
      </c>
      <c r="AE45" s="17" t="s">
        <v>23</v>
      </c>
      <c r="AF45" s="612">
        <v>99</v>
      </c>
      <c r="AG45" s="613">
        <v>98.8</v>
      </c>
      <c r="AH45" s="613">
        <v>98.8</v>
      </c>
      <c r="AI45" s="96"/>
    </row>
    <row r="46" spans="1:35" x14ac:dyDescent="0.15">
      <c r="A46" s="1846"/>
      <c r="B46" s="52">
        <v>44325</v>
      </c>
      <c r="C46" s="1607" t="str">
        <f t="shared" si="4"/>
        <v>(日)</v>
      </c>
      <c r="D46" s="71" t="s">
        <v>566</v>
      </c>
      <c r="E46" s="1493" t="s">
        <v>35</v>
      </c>
      <c r="F46" s="58">
        <v>24.6</v>
      </c>
      <c r="G46" s="22">
        <v>17.899999999999999</v>
      </c>
      <c r="H46" s="61">
        <v>18.2</v>
      </c>
      <c r="I46" s="22">
        <v>4.8</v>
      </c>
      <c r="J46" s="61">
        <v>4.5999999999999996</v>
      </c>
      <c r="K46" s="22">
        <v>8.32</v>
      </c>
      <c r="L46" s="61">
        <v>8.23</v>
      </c>
      <c r="M46" s="22">
        <v>25.7</v>
      </c>
      <c r="N46" s="61">
        <v>25.7</v>
      </c>
      <c r="O46" s="49" t="s">
        <v>35</v>
      </c>
      <c r="P46" s="1199" t="s">
        <v>35</v>
      </c>
      <c r="Q46" s="49" t="s">
        <v>35</v>
      </c>
      <c r="R46" s="1199" t="s">
        <v>35</v>
      </c>
      <c r="S46" s="49" t="s">
        <v>35</v>
      </c>
      <c r="T46" s="1199" t="s">
        <v>35</v>
      </c>
      <c r="U46" s="49" t="s">
        <v>35</v>
      </c>
      <c r="V46" s="1226" t="s">
        <v>35</v>
      </c>
      <c r="W46" s="62" t="s">
        <v>35</v>
      </c>
      <c r="X46" s="63" t="s">
        <v>35</v>
      </c>
      <c r="Y46" s="67" t="s">
        <v>35</v>
      </c>
      <c r="Z46" s="68" t="s">
        <v>35</v>
      </c>
      <c r="AA46" s="797" t="s">
        <v>35</v>
      </c>
      <c r="AB46" s="1427" t="s">
        <v>35</v>
      </c>
      <c r="AC46" s="608">
        <v>200</v>
      </c>
      <c r="AD46" s="6" t="s">
        <v>361</v>
      </c>
      <c r="AE46" s="17" t="s">
        <v>23</v>
      </c>
      <c r="AF46" s="612">
        <v>68.400000000000006</v>
      </c>
      <c r="AG46" s="613">
        <v>67.2</v>
      </c>
      <c r="AH46" s="613">
        <v>68.599999999999994</v>
      </c>
      <c r="AI46" s="96"/>
    </row>
    <row r="47" spans="1:35" x14ac:dyDescent="0.15">
      <c r="A47" s="1846"/>
      <c r="B47" s="52">
        <v>44326</v>
      </c>
      <c r="C47" s="1607" t="str">
        <f t="shared" si="4"/>
        <v>(月)</v>
      </c>
      <c r="D47" s="111" t="s">
        <v>566</v>
      </c>
      <c r="E47" s="1493" t="s">
        <v>35</v>
      </c>
      <c r="F47" s="58">
        <v>22.4</v>
      </c>
      <c r="G47" s="22">
        <v>18</v>
      </c>
      <c r="H47" s="61">
        <v>18.3</v>
      </c>
      <c r="I47" s="22">
        <v>4.7</v>
      </c>
      <c r="J47" s="61">
        <v>4.4000000000000004</v>
      </c>
      <c r="K47" s="22">
        <v>8.33</v>
      </c>
      <c r="L47" s="61">
        <v>8.24</v>
      </c>
      <c r="M47" s="22">
        <v>25.7</v>
      </c>
      <c r="N47" s="61">
        <v>27</v>
      </c>
      <c r="O47" s="49" t="s">
        <v>35</v>
      </c>
      <c r="P47" s="1199">
        <v>95.5</v>
      </c>
      <c r="Q47" s="49" t="s">
        <v>35</v>
      </c>
      <c r="R47" s="1199">
        <v>98.6</v>
      </c>
      <c r="S47" s="49" t="s">
        <v>35</v>
      </c>
      <c r="T47" s="1199" t="s">
        <v>35</v>
      </c>
      <c r="U47" s="49" t="s">
        <v>35</v>
      </c>
      <c r="V47" s="1226" t="s">
        <v>35</v>
      </c>
      <c r="W47" s="62" t="s">
        <v>35</v>
      </c>
      <c r="X47" s="63">
        <v>11.9</v>
      </c>
      <c r="Y47" s="67" t="s">
        <v>35</v>
      </c>
      <c r="Z47" s="68">
        <v>217</v>
      </c>
      <c r="AA47" s="797" t="s">
        <v>35</v>
      </c>
      <c r="AB47" s="1427">
        <v>0.13</v>
      </c>
      <c r="AC47" s="608">
        <v>200</v>
      </c>
      <c r="AD47" s="6" t="s">
        <v>362</v>
      </c>
      <c r="AE47" s="17" t="s">
        <v>23</v>
      </c>
      <c r="AF47" s="612">
        <v>30.6</v>
      </c>
      <c r="AG47" s="613">
        <v>31.6</v>
      </c>
      <c r="AH47" s="613">
        <v>30.2</v>
      </c>
      <c r="AI47" s="96"/>
    </row>
    <row r="48" spans="1:35" x14ac:dyDescent="0.15">
      <c r="A48" s="1846"/>
      <c r="B48" s="310">
        <v>44327</v>
      </c>
      <c r="C48" s="1607" t="str">
        <f t="shared" si="4"/>
        <v>(火)</v>
      </c>
      <c r="D48" s="71" t="s">
        <v>522</v>
      </c>
      <c r="E48" s="1493" t="s">
        <v>35</v>
      </c>
      <c r="F48" s="58">
        <v>18.5</v>
      </c>
      <c r="G48" s="22">
        <v>18.2</v>
      </c>
      <c r="H48" s="61">
        <v>18.3</v>
      </c>
      <c r="I48" s="22">
        <v>4.3</v>
      </c>
      <c r="J48" s="61">
        <v>4.0999999999999996</v>
      </c>
      <c r="K48" s="22">
        <v>8.25</v>
      </c>
      <c r="L48" s="61">
        <v>8.1999999999999993</v>
      </c>
      <c r="M48" s="22">
        <v>27</v>
      </c>
      <c r="N48" s="61">
        <v>27.1</v>
      </c>
      <c r="O48" s="49" t="s">
        <v>35</v>
      </c>
      <c r="P48" s="1199">
        <v>95.2</v>
      </c>
      <c r="Q48" s="49" t="s">
        <v>35</v>
      </c>
      <c r="R48" s="1199">
        <v>100.5</v>
      </c>
      <c r="S48" s="49" t="s">
        <v>35</v>
      </c>
      <c r="T48" s="1199" t="s">
        <v>35</v>
      </c>
      <c r="U48" s="49" t="s">
        <v>35</v>
      </c>
      <c r="V48" s="1226" t="s">
        <v>35</v>
      </c>
      <c r="W48" s="62" t="s">
        <v>35</v>
      </c>
      <c r="X48" s="63">
        <v>11.6</v>
      </c>
      <c r="Y48" s="67" t="s">
        <v>35</v>
      </c>
      <c r="Z48" s="68">
        <v>179</v>
      </c>
      <c r="AA48" s="797" t="s">
        <v>35</v>
      </c>
      <c r="AB48" s="1427">
        <v>0.14000000000000001</v>
      </c>
      <c r="AC48" s="608" t="s">
        <v>35</v>
      </c>
      <c r="AD48" s="6" t="s">
        <v>381</v>
      </c>
      <c r="AE48" s="17" t="s">
        <v>23</v>
      </c>
      <c r="AF48" s="33">
        <v>11.8</v>
      </c>
      <c r="AG48" s="34">
        <v>11.9</v>
      </c>
      <c r="AH48" s="34">
        <v>11.5</v>
      </c>
      <c r="AI48" s="94"/>
    </row>
    <row r="49" spans="1:35" x14ac:dyDescent="0.15">
      <c r="A49" s="1846"/>
      <c r="B49" s="310">
        <v>44328</v>
      </c>
      <c r="C49" s="1607" t="str">
        <f t="shared" si="4"/>
        <v>(水)</v>
      </c>
      <c r="D49" s="71" t="s">
        <v>566</v>
      </c>
      <c r="E49" s="1493" t="s">
        <v>35</v>
      </c>
      <c r="F49" s="58">
        <v>18.8</v>
      </c>
      <c r="G49" s="22">
        <v>18.3</v>
      </c>
      <c r="H49" s="61">
        <v>18.5</v>
      </c>
      <c r="I49" s="22">
        <v>4.9000000000000004</v>
      </c>
      <c r="J49" s="61">
        <v>4.0999999999999996</v>
      </c>
      <c r="K49" s="22">
        <v>8.1</v>
      </c>
      <c r="L49" s="61">
        <v>8.1199999999999992</v>
      </c>
      <c r="M49" s="22">
        <v>27.2</v>
      </c>
      <c r="N49" s="61">
        <v>27.1</v>
      </c>
      <c r="O49" s="49" t="s">
        <v>35</v>
      </c>
      <c r="P49" s="1199">
        <v>94.3</v>
      </c>
      <c r="Q49" s="49" t="s">
        <v>35</v>
      </c>
      <c r="R49" s="1199">
        <v>102.3</v>
      </c>
      <c r="S49" s="49" t="s">
        <v>35</v>
      </c>
      <c r="T49" s="1199" t="s">
        <v>35</v>
      </c>
      <c r="U49" s="49" t="s">
        <v>35</v>
      </c>
      <c r="V49" s="1226" t="s">
        <v>35</v>
      </c>
      <c r="W49" s="62" t="s">
        <v>35</v>
      </c>
      <c r="X49" s="63">
        <v>11.9</v>
      </c>
      <c r="Y49" s="67" t="s">
        <v>35</v>
      </c>
      <c r="Z49" s="68">
        <v>174</v>
      </c>
      <c r="AA49" s="797" t="s">
        <v>35</v>
      </c>
      <c r="AB49" s="1427">
        <v>0.15</v>
      </c>
      <c r="AC49" s="608" t="s">
        <v>35</v>
      </c>
      <c r="AD49" s="6" t="s">
        <v>382</v>
      </c>
      <c r="AE49" s="17" t="s">
        <v>23</v>
      </c>
      <c r="AF49" s="612">
        <v>215</v>
      </c>
      <c r="AG49" s="613">
        <v>229</v>
      </c>
      <c r="AH49" s="613">
        <v>225</v>
      </c>
      <c r="AI49" s="25"/>
    </row>
    <row r="50" spans="1:35" x14ac:dyDescent="0.15">
      <c r="A50" s="1846"/>
      <c r="B50" s="310">
        <v>44329</v>
      </c>
      <c r="C50" s="1607" t="str">
        <f t="shared" si="4"/>
        <v>(木)</v>
      </c>
      <c r="D50" s="71" t="s">
        <v>579</v>
      </c>
      <c r="E50" s="1493">
        <v>3.5</v>
      </c>
      <c r="F50" s="58">
        <v>16.8</v>
      </c>
      <c r="G50" s="22">
        <v>18.5</v>
      </c>
      <c r="H50" s="61">
        <v>18.600000000000001</v>
      </c>
      <c r="I50" s="22">
        <v>4.3</v>
      </c>
      <c r="J50" s="61">
        <v>3.9</v>
      </c>
      <c r="K50" s="22">
        <v>8.06</v>
      </c>
      <c r="L50" s="61">
        <v>8</v>
      </c>
      <c r="M50" s="22">
        <v>27.2</v>
      </c>
      <c r="N50" s="61">
        <v>27.2</v>
      </c>
      <c r="O50" s="49" t="s">
        <v>35</v>
      </c>
      <c r="P50" s="1199">
        <v>94.8</v>
      </c>
      <c r="Q50" s="49" t="s">
        <v>35</v>
      </c>
      <c r="R50" s="1199">
        <v>99.8</v>
      </c>
      <c r="S50" s="49" t="s">
        <v>35</v>
      </c>
      <c r="T50" s="1199" t="s">
        <v>35</v>
      </c>
      <c r="U50" s="49" t="s">
        <v>35</v>
      </c>
      <c r="V50" s="1226" t="s">
        <v>35</v>
      </c>
      <c r="W50" s="62" t="s">
        <v>35</v>
      </c>
      <c r="X50" s="63">
        <v>11.7</v>
      </c>
      <c r="Y50" s="67" t="s">
        <v>35</v>
      </c>
      <c r="Z50" s="68">
        <v>183</v>
      </c>
      <c r="AA50" s="797" t="s">
        <v>35</v>
      </c>
      <c r="AB50" s="1427">
        <v>0.14000000000000001</v>
      </c>
      <c r="AC50" s="608" t="s">
        <v>35</v>
      </c>
      <c r="AD50" s="6" t="s">
        <v>383</v>
      </c>
      <c r="AE50" s="17" t="s">
        <v>23</v>
      </c>
      <c r="AF50" s="1376">
        <v>0.17</v>
      </c>
      <c r="AG50" s="1377">
        <v>0.16</v>
      </c>
      <c r="AH50" s="1377">
        <v>0.42</v>
      </c>
      <c r="AI50" s="95"/>
    </row>
    <row r="51" spans="1:35" x14ac:dyDescent="0.15">
      <c r="A51" s="1846"/>
      <c r="B51" s="310">
        <v>44330</v>
      </c>
      <c r="C51" s="1607" t="str">
        <f t="shared" si="4"/>
        <v>(金)</v>
      </c>
      <c r="D51" s="71" t="s">
        <v>566</v>
      </c>
      <c r="E51" s="1493" t="s">
        <v>35</v>
      </c>
      <c r="F51" s="58">
        <v>21.9</v>
      </c>
      <c r="G51" s="22">
        <v>18.600000000000001</v>
      </c>
      <c r="H51" s="61">
        <v>18.899999999999999</v>
      </c>
      <c r="I51" s="22">
        <v>4.3</v>
      </c>
      <c r="J51" s="61">
        <v>3.8</v>
      </c>
      <c r="K51" s="22">
        <v>7.98</v>
      </c>
      <c r="L51" s="61">
        <v>7.94</v>
      </c>
      <c r="M51" s="22">
        <v>27.4</v>
      </c>
      <c r="N51" s="61">
        <v>27.3</v>
      </c>
      <c r="O51" s="49" t="s">
        <v>35</v>
      </c>
      <c r="P51" s="1199">
        <v>94.1</v>
      </c>
      <c r="Q51" s="49" t="s">
        <v>35</v>
      </c>
      <c r="R51" s="1199">
        <v>102.5</v>
      </c>
      <c r="S51" s="49" t="s">
        <v>35</v>
      </c>
      <c r="T51" s="1199" t="s">
        <v>35</v>
      </c>
      <c r="U51" s="49" t="s">
        <v>35</v>
      </c>
      <c r="V51" s="1226" t="s">
        <v>35</v>
      </c>
      <c r="W51" s="62" t="s">
        <v>35</v>
      </c>
      <c r="X51" s="63">
        <v>12</v>
      </c>
      <c r="Y51" s="67" t="s">
        <v>35</v>
      </c>
      <c r="Z51" s="68">
        <v>196</v>
      </c>
      <c r="AA51" s="797" t="s">
        <v>35</v>
      </c>
      <c r="AB51" s="1427">
        <v>0.12</v>
      </c>
      <c r="AC51" s="608" t="s">
        <v>35</v>
      </c>
      <c r="AD51" s="6" t="s">
        <v>24</v>
      </c>
      <c r="AE51" s="17" t="s">
        <v>23</v>
      </c>
      <c r="AF51" s="22">
        <v>4.8</v>
      </c>
      <c r="AG51" s="46">
        <v>4.4000000000000004</v>
      </c>
      <c r="AH51" s="46">
        <v>5.5</v>
      </c>
      <c r="AI51" s="95"/>
    </row>
    <row r="52" spans="1:35" x14ac:dyDescent="0.15">
      <c r="A52" s="1846"/>
      <c r="B52" s="52">
        <v>44331</v>
      </c>
      <c r="C52" s="1607" t="str">
        <f t="shared" si="4"/>
        <v>(土)</v>
      </c>
      <c r="D52" s="71" t="s">
        <v>522</v>
      </c>
      <c r="E52" s="1493" t="s">
        <v>35</v>
      </c>
      <c r="F52" s="58">
        <v>23.6</v>
      </c>
      <c r="G52" s="22">
        <v>18.7</v>
      </c>
      <c r="H52" s="61">
        <v>18.899999999999999</v>
      </c>
      <c r="I52" s="22">
        <v>3.6</v>
      </c>
      <c r="J52" s="61">
        <v>3.4</v>
      </c>
      <c r="K52" s="22">
        <v>7.95</v>
      </c>
      <c r="L52" s="61">
        <v>7.89</v>
      </c>
      <c r="M52" s="22">
        <v>27.3</v>
      </c>
      <c r="N52" s="61">
        <v>27.3</v>
      </c>
      <c r="O52" s="49" t="s">
        <v>35</v>
      </c>
      <c r="P52" s="1199" t="s">
        <v>35</v>
      </c>
      <c r="Q52" s="49" t="s">
        <v>35</v>
      </c>
      <c r="R52" s="1199" t="s">
        <v>35</v>
      </c>
      <c r="S52" s="49" t="s">
        <v>35</v>
      </c>
      <c r="T52" s="1199" t="s">
        <v>35</v>
      </c>
      <c r="U52" s="49" t="s">
        <v>35</v>
      </c>
      <c r="V52" s="1226" t="s">
        <v>35</v>
      </c>
      <c r="W52" s="62" t="s">
        <v>35</v>
      </c>
      <c r="X52" s="63" t="s">
        <v>35</v>
      </c>
      <c r="Y52" s="67" t="s">
        <v>35</v>
      </c>
      <c r="Z52" s="68" t="s">
        <v>35</v>
      </c>
      <c r="AA52" s="797" t="s">
        <v>35</v>
      </c>
      <c r="AB52" s="1427" t="s">
        <v>35</v>
      </c>
      <c r="AC52" s="608" t="s">
        <v>35</v>
      </c>
      <c r="AD52" s="6" t="s">
        <v>25</v>
      </c>
      <c r="AE52" s="17" t="s">
        <v>23</v>
      </c>
      <c r="AF52" s="22">
        <v>1.7</v>
      </c>
      <c r="AG52" s="46">
        <v>1.3</v>
      </c>
      <c r="AH52" s="46">
        <v>4.4000000000000004</v>
      </c>
      <c r="AI52" s="95"/>
    </row>
    <row r="53" spans="1:35" x14ac:dyDescent="0.15">
      <c r="A53" s="1846"/>
      <c r="B53" s="52">
        <v>44332</v>
      </c>
      <c r="C53" s="1607" t="str">
        <f t="shared" si="4"/>
        <v>(日)</v>
      </c>
      <c r="D53" s="111" t="s">
        <v>566</v>
      </c>
      <c r="E53" s="1493" t="s">
        <v>35</v>
      </c>
      <c r="F53" s="58">
        <v>21.8</v>
      </c>
      <c r="G53" s="22">
        <v>18.7</v>
      </c>
      <c r="H53" s="61">
        <v>18.899999999999999</v>
      </c>
      <c r="I53" s="22">
        <v>3.3</v>
      </c>
      <c r="J53" s="61">
        <v>3.2</v>
      </c>
      <c r="K53" s="22">
        <v>7.89</v>
      </c>
      <c r="L53" s="61">
        <v>7.84</v>
      </c>
      <c r="M53" s="22">
        <v>27.4</v>
      </c>
      <c r="N53" s="61">
        <v>27.5</v>
      </c>
      <c r="O53" s="49" t="s">
        <v>35</v>
      </c>
      <c r="P53" s="1199" t="s">
        <v>35</v>
      </c>
      <c r="Q53" s="49" t="s">
        <v>35</v>
      </c>
      <c r="R53" s="1199" t="s">
        <v>35</v>
      </c>
      <c r="S53" s="49" t="s">
        <v>35</v>
      </c>
      <c r="T53" s="1199" t="s">
        <v>35</v>
      </c>
      <c r="U53" s="49" t="s">
        <v>35</v>
      </c>
      <c r="V53" s="1226" t="s">
        <v>35</v>
      </c>
      <c r="W53" s="62" t="s">
        <v>35</v>
      </c>
      <c r="X53" s="63" t="s">
        <v>35</v>
      </c>
      <c r="Y53" s="67" t="s">
        <v>35</v>
      </c>
      <c r="Z53" s="68" t="s">
        <v>35</v>
      </c>
      <c r="AA53" s="797" t="s">
        <v>35</v>
      </c>
      <c r="AB53" s="1427" t="s">
        <v>35</v>
      </c>
      <c r="AC53" s="608" t="s">
        <v>35</v>
      </c>
      <c r="AD53" s="6" t="s">
        <v>384</v>
      </c>
      <c r="AE53" s="17" t="s">
        <v>23</v>
      </c>
      <c r="AF53" s="22">
        <v>7.9</v>
      </c>
      <c r="AG53" s="46">
        <v>8.3000000000000007</v>
      </c>
      <c r="AH53" s="46">
        <v>10.7</v>
      </c>
      <c r="AI53" s="95"/>
    </row>
    <row r="54" spans="1:35" x14ac:dyDescent="0.15">
      <c r="A54" s="1846"/>
      <c r="B54" s="52">
        <v>44333</v>
      </c>
      <c r="C54" s="1607" t="str">
        <f t="shared" si="4"/>
        <v>(月)</v>
      </c>
      <c r="D54" s="71" t="s">
        <v>522</v>
      </c>
      <c r="E54" s="1493" t="s">
        <v>35</v>
      </c>
      <c r="F54" s="58">
        <v>24.5</v>
      </c>
      <c r="G54" s="22">
        <v>18.899999999999999</v>
      </c>
      <c r="H54" s="61">
        <v>19.3</v>
      </c>
      <c r="I54" s="22">
        <v>3.4</v>
      </c>
      <c r="J54" s="61">
        <v>3.2</v>
      </c>
      <c r="K54" s="22">
        <v>7.89</v>
      </c>
      <c r="L54" s="61">
        <v>7.86</v>
      </c>
      <c r="M54" s="22">
        <v>27.4</v>
      </c>
      <c r="N54" s="61">
        <v>27.5</v>
      </c>
      <c r="O54" s="49" t="s">
        <v>35</v>
      </c>
      <c r="P54" s="1199">
        <v>96.9</v>
      </c>
      <c r="Q54" s="49" t="s">
        <v>35</v>
      </c>
      <c r="R54" s="1199">
        <v>100.3</v>
      </c>
      <c r="S54" s="49" t="s">
        <v>35</v>
      </c>
      <c r="T54" s="1199" t="s">
        <v>35</v>
      </c>
      <c r="U54" s="49" t="s">
        <v>35</v>
      </c>
      <c r="V54" s="1226" t="s">
        <v>35</v>
      </c>
      <c r="W54" s="62" t="s">
        <v>35</v>
      </c>
      <c r="X54" s="63">
        <v>12.1</v>
      </c>
      <c r="Y54" s="67" t="s">
        <v>35</v>
      </c>
      <c r="Z54" s="68">
        <v>149</v>
      </c>
      <c r="AA54" s="797" t="s">
        <v>35</v>
      </c>
      <c r="AB54" s="1427">
        <v>0.12</v>
      </c>
      <c r="AC54" s="608" t="s">
        <v>35</v>
      </c>
      <c r="AD54" s="6" t="s">
        <v>385</v>
      </c>
      <c r="AE54" s="17" t="s">
        <v>23</v>
      </c>
      <c r="AF54" s="23">
        <v>6.5000000000000002E-2</v>
      </c>
      <c r="AG54" s="43">
        <v>5.3999999999999999E-2</v>
      </c>
      <c r="AH54" s="43">
        <v>0.14199999999999999</v>
      </c>
      <c r="AI54" s="97"/>
    </row>
    <row r="55" spans="1:35" x14ac:dyDescent="0.15">
      <c r="A55" s="1846"/>
      <c r="B55" s="52">
        <v>44334</v>
      </c>
      <c r="C55" s="1607" t="str">
        <f t="shared" si="4"/>
        <v>(火)</v>
      </c>
      <c r="D55" s="71" t="s">
        <v>522</v>
      </c>
      <c r="E55" s="1493">
        <v>0.5</v>
      </c>
      <c r="F55" s="58">
        <v>22.3</v>
      </c>
      <c r="G55" s="22">
        <v>19.3</v>
      </c>
      <c r="H55" s="61">
        <v>19.5</v>
      </c>
      <c r="I55" s="22">
        <v>4.2</v>
      </c>
      <c r="J55" s="61">
        <v>3.4</v>
      </c>
      <c r="K55" s="22">
        <v>7.88</v>
      </c>
      <c r="L55" s="61">
        <v>7.87</v>
      </c>
      <c r="M55" s="22">
        <v>27.7</v>
      </c>
      <c r="N55" s="61">
        <v>27.6</v>
      </c>
      <c r="O55" s="49" t="s">
        <v>35</v>
      </c>
      <c r="P55" s="1199">
        <v>96.6</v>
      </c>
      <c r="Q55" s="49" t="s">
        <v>35</v>
      </c>
      <c r="R55" s="1199">
        <v>100.9</v>
      </c>
      <c r="S55" s="49" t="s">
        <v>35</v>
      </c>
      <c r="T55" s="1199" t="s">
        <v>35</v>
      </c>
      <c r="U55" s="49" t="s">
        <v>35</v>
      </c>
      <c r="V55" s="1226" t="s">
        <v>35</v>
      </c>
      <c r="W55" s="62" t="s">
        <v>35</v>
      </c>
      <c r="X55" s="63">
        <v>12.4</v>
      </c>
      <c r="Y55" s="67" t="s">
        <v>35</v>
      </c>
      <c r="Z55" s="68">
        <v>187</v>
      </c>
      <c r="AA55" s="797" t="s">
        <v>35</v>
      </c>
      <c r="AB55" s="1427">
        <v>0.16</v>
      </c>
      <c r="AC55" s="608" t="s">
        <v>35</v>
      </c>
      <c r="AD55" s="6" t="s">
        <v>284</v>
      </c>
      <c r="AE55" s="17" t="s">
        <v>23</v>
      </c>
      <c r="AF55" s="23">
        <v>0.15</v>
      </c>
      <c r="AG55" s="43">
        <v>0.15</v>
      </c>
      <c r="AH55" s="43">
        <v>0.14000000000000001</v>
      </c>
      <c r="AI55" s="95"/>
    </row>
    <row r="56" spans="1:35" x14ac:dyDescent="0.15">
      <c r="A56" s="1846"/>
      <c r="B56" s="52">
        <v>44335</v>
      </c>
      <c r="C56" s="1607" t="str">
        <f t="shared" si="4"/>
        <v>(水)</v>
      </c>
      <c r="D56" s="71" t="s">
        <v>579</v>
      </c>
      <c r="E56" s="1493">
        <v>20.5</v>
      </c>
      <c r="F56" s="58">
        <v>17.7</v>
      </c>
      <c r="G56" s="22">
        <v>19.5</v>
      </c>
      <c r="H56" s="61">
        <v>19.5</v>
      </c>
      <c r="I56" s="22">
        <v>3.9</v>
      </c>
      <c r="J56" s="61">
        <v>3.4</v>
      </c>
      <c r="K56" s="22">
        <v>7.84</v>
      </c>
      <c r="L56" s="61">
        <v>7.8</v>
      </c>
      <c r="M56" s="22">
        <v>27.7</v>
      </c>
      <c r="N56" s="61">
        <v>27.7</v>
      </c>
      <c r="O56" s="49" t="s">
        <v>35</v>
      </c>
      <c r="P56" s="1199">
        <v>97.3</v>
      </c>
      <c r="Q56" s="49" t="s">
        <v>35</v>
      </c>
      <c r="R56" s="1199">
        <v>101.5</v>
      </c>
      <c r="S56" s="49" t="s">
        <v>35</v>
      </c>
      <c r="T56" s="1199" t="s">
        <v>35</v>
      </c>
      <c r="U56" s="49" t="s">
        <v>35</v>
      </c>
      <c r="V56" s="1226" t="s">
        <v>35</v>
      </c>
      <c r="W56" s="62" t="s">
        <v>35</v>
      </c>
      <c r="X56" s="63">
        <v>12.1</v>
      </c>
      <c r="Y56" s="67" t="s">
        <v>35</v>
      </c>
      <c r="Z56" s="68">
        <v>166</v>
      </c>
      <c r="AA56" s="797" t="s">
        <v>35</v>
      </c>
      <c r="AB56" s="1427">
        <v>0.13</v>
      </c>
      <c r="AC56" s="608" t="s">
        <v>35</v>
      </c>
      <c r="AD56" s="6" t="s">
        <v>91</v>
      </c>
      <c r="AE56" s="17" t="s">
        <v>23</v>
      </c>
      <c r="AF56" s="23">
        <v>0.72</v>
      </c>
      <c r="AG56" s="43">
        <v>0.67</v>
      </c>
      <c r="AH56" s="43">
        <v>0.99</v>
      </c>
      <c r="AI56" s="95"/>
    </row>
    <row r="57" spans="1:35" x14ac:dyDescent="0.15">
      <c r="A57" s="1846"/>
      <c r="B57" s="52">
        <v>44336</v>
      </c>
      <c r="C57" s="1607" t="str">
        <f t="shared" si="4"/>
        <v>(木)</v>
      </c>
      <c r="D57" s="71" t="s">
        <v>522</v>
      </c>
      <c r="E57" s="1493">
        <v>14.5</v>
      </c>
      <c r="F57" s="58">
        <v>20.399999999999999</v>
      </c>
      <c r="G57" s="22">
        <v>19.7</v>
      </c>
      <c r="H57" s="61">
        <v>19.8</v>
      </c>
      <c r="I57" s="22">
        <v>3.4</v>
      </c>
      <c r="J57" s="61">
        <v>3.1</v>
      </c>
      <c r="K57" s="22">
        <v>7.83</v>
      </c>
      <c r="L57" s="61">
        <v>7.79</v>
      </c>
      <c r="M57" s="22">
        <v>27.7</v>
      </c>
      <c r="N57" s="61">
        <v>27.7</v>
      </c>
      <c r="O57" s="49" t="s">
        <v>35</v>
      </c>
      <c r="P57" s="1199">
        <v>95.9</v>
      </c>
      <c r="Q57" s="49" t="s">
        <v>35</v>
      </c>
      <c r="R57" s="1199">
        <v>101.3</v>
      </c>
      <c r="S57" s="49" t="s">
        <v>35</v>
      </c>
      <c r="T57" s="1199" t="s">
        <v>35</v>
      </c>
      <c r="U57" s="49" t="s">
        <v>35</v>
      </c>
      <c r="V57" s="1226" t="s">
        <v>35</v>
      </c>
      <c r="W57" s="62" t="s">
        <v>35</v>
      </c>
      <c r="X57" s="63">
        <v>12</v>
      </c>
      <c r="Y57" s="67" t="s">
        <v>35</v>
      </c>
      <c r="Z57" s="68">
        <v>157</v>
      </c>
      <c r="AA57" s="797" t="s">
        <v>35</v>
      </c>
      <c r="AB57" s="1427">
        <v>0.11</v>
      </c>
      <c r="AC57" s="608" t="s">
        <v>35</v>
      </c>
      <c r="AD57" s="6" t="s">
        <v>371</v>
      </c>
      <c r="AE57" s="17" t="s">
        <v>23</v>
      </c>
      <c r="AF57" s="23">
        <v>6.0999999999999999E-2</v>
      </c>
      <c r="AG57" s="43">
        <v>5.3999999999999999E-2</v>
      </c>
      <c r="AH57" s="43">
        <v>0.13700000000000001</v>
      </c>
      <c r="AI57" s="97"/>
    </row>
    <row r="58" spans="1:35" x14ac:dyDescent="0.15">
      <c r="A58" s="1846"/>
      <c r="B58" s="52">
        <v>44337</v>
      </c>
      <c r="C58" s="1607" t="str">
        <f t="shared" si="4"/>
        <v>(金)</v>
      </c>
      <c r="D58" s="111" t="s">
        <v>522</v>
      </c>
      <c r="E58" s="1493">
        <v>4</v>
      </c>
      <c r="F58" s="58">
        <v>24.8</v>
      </c>
      <c r="G58" s="22">
        <v>19.7</v>
      </c>
      <c r="H58" s="61">
        <v>20</v>
      </c>
      <c r="I58" s="22">
        <v>3.4</v>
      </c>
      <c r="J58" s="61">
        <v>3.1</v>
      </c>
      <c r="K58" s="22">
        <v>7.75</v>
      </c>
      <c r="L58" s="61">
        <v>7.72</v>
      </c>
      <c r="M58" s="22">
        <v>27.7</v>
      </c>
      <c r="N58" s="61">
        <v>27.7</v>
      </c>
      <c r="O58" s="49" t="s">
        <v>35</v>
      </c>
      <c r="P58" s="1199">
        <v>96.9</v>
      </c>
      <c r="Q58" s="49" t="s">
        <v>35</v>
      </c>
      <c r="R58" s="1199">
        <v>101.9</v>
      </c>
      <c r="S58" s="49" t="s">
        <v>35</v>
      </c>
      <c r="T58" s="1199" t="s">
        <v>35</v>
      </c>
      <c r="U58" s="49" t="s">
        <v>35</v>
      </c>
      <c r="V58" s="1226" t="s">
        <v>35</v>
      </c>
      <c r="W58" s="62" t="s">
        <v>35</v>
      </c>
      <c r="X58" s="63">
        <v>12.4</v>
      </c>
      <c r="Y58" s="67" t="s">
        <v>35</v>
      </c>
      <c r="Z58" s="68">
        <v>185</v>
      </c>
      <c r="AA58" s="797" t="s">
        <v>35</v>
      </c>
      <c r="AB58" s="1427">
        <v>0.14000000000000001</v>
      </c>
      <c r="AC58" s="608" t="s">
        <v>35</v>
      </c>
      <c r="AD58" s="6" t="s">
        <v>386</v>
      </c>
      <c r="AE58" s="17" t="s">
        <v>23</v>
      </c>
      <c r="AF58" s="1523" t="s">
        <v>523</v>
      </c>
      <c r="AG58" s="1524" t="s">
        <v>523</v>
      </c>
      <c r="AH58" s="1524" t="s">
        <v>523</v>
      </c>
      <c r="AI58" s="95"/>
    </row>
    <row r="59" spans="1:35" x14ac:dyDescent="0.15">
      <c r="A59" s="1846"/>
      <c r="B59" s="52">
        <v>44338</v>
      </c>
      <c r="C59" s="1607" t="str">
        <f t="shared" si="4"/>
        <v>(土)</v>
      </c>
      <c r="D59" s="71" t="s">
        <v>522</v>
      </c>
      <c r="E59" s="1493">
        <v>0.5</v>
      </c>
      <c r="F59" s="58">
        <v>20.100000000000001</v>
      </c>
      <c r="G59" s="22">
        <v>19.899999999999999</v>
      </c>
      <c r="H59" s="61">
        <v>20</v>
      </c>
      <c r="I59" s="22">
        <v>3.3</v>
      </c>
      <c r="J59" s="61">
        <v>2.8</v>
      </c>
      <c r="K59" s="22">
        <v>7.7</v>
      </c>
      <c r="L59" s="61">
        <v>7.63</v>
      </c>
      <c r="M59" s="22">
        <v>27.5</v>
      </c>
      <c r="N59" s="61">
        <v>27.6</v>
      </c>
      <c r="O59" s="49" t="s">
        <v>35</v>
      </c>
      <c r="P59" s="1199" t="s">
        <v>35</v>
      </c>
      <c r="Q59" s="49" t="s">
        <v>35</v>
      </c>
      <c r="R59" s="1199" t="s">
        <v>35</v>
      </c>
      <c r="S59" s="49" t="s">
        <v>35</v>
      </c>
      <c r="T59" s="1199" t="s">
        <v>35</v>
      </c>
      <c r="U59" s="49" t="s">
        <v>35</v>
      </c>
      <c r="V59" s="1226" t="s">
        <v>35</v>
      </c>
      <c r="W59" s="62" t="s">
        <v>35</v>
      </c>
      <c r="X59" s="63" t="s">
        <v>35</v>
      </c>
      <c r="Y59" s="67" t="s">
        <v>35</v>
      </c>
      <c r="Z59" s="68" t="s">
        <v>35</v>
      </c>
      <c r="AA59" s="797" t="s">
        <v>35</v>
      </c>
      <c r="AB59" s="1427" t="s">
        <v>35</v>
      </c>
      <c r="AC59" s="608" t="s">
        <v>35</v>
      </c>
      <c r="AD59" s="6" t="s">
        <v>92</v>
      </c>
      <c r="AE59" s="17" t="s">
        <v>23</v>
      </c>
      <c r="AF59" s="22">
        <v>20.9</v>
      </c>
      <c r="AG59" s="46">
        <v>22.1</v>
      </c>
      <c r="AH59" s="46">
        <v>20.100000000000001</v>
      </c>
      <c r="AI59" s="96"/>
    </row>
    <row r="60" spans="1:35" x14ac:dyDescent="0.15">
      <c r="A60" s="1846"/>
      <c r="B60" s="52">
        <v>44339</v>
      </c>
      <c r="C60" s="1607" t="str">
        <f t="shared" si="4"/>
        <v>(日)</v>
      </c>
      <c r="D60" s="71" t="s">
        <v>522</v>
      </c>
      <c r="E60" s="1493">
        <v>3</v>
      </c>
      <c r="F60" s="58">
        <v>20.3</v>
      </c>
      <c r="G60" s="22">
        <v>20</v>
      </c>
      <c r="H60" s="61">
        <v>20.2</v>
      </c>
      <c r="I60" s="22">
        <v>3.8</v>
      </c>
      <c r="J60" s="61">
        <v>3.4</v>
      </c>
      <c r="K60" s="22">
        <v>7.68</v>
      </c>
      <c r="L60" s="61">
        <v>7.54</v>
      </c>
      <c r="M60" s="22">
        <v>27.5</v>
      </c>
      <c r="N60" s="61">
        <v>27.5</v>
      </c>
      <c r="O60" s="49" t="s">
        <v>35</v>
      </c>
      <c r="P60" s="1199" t="s">
        <v>35</v>
      </c>
      <c r="Q60" s="49" t="s">
        <v>35</v>
      </c>
      <c r="R60" s="1199" t="s">
        <v>35</v>
      </c>
      <c r="S60" s="49" t="s">
        <v>35</v>
      </c>
      <c r="T60" s="1199" t="s">
        <v>35</v>
      </c>
      <c r="U60" s="49" t="s">
        <v>35</v>
      </c>
      <c r="V60" s="1226" t="s">
        <v>35</v>
      </c>
      <c r="W60" s="62" t="s">
        <v>35</v>
      </c>
      <c r="X60" s="63" t="s">
        <v>35</v>
      </c>
      <c r="Y60" s="67" t="s">
        <v>35</v>
      </c>
      <c r="Z60" s="68" t="s">
        <v>35</v>
      </c>
      <c r="AA60" s="797" t="s">
        <v>35</v>
      </c>
      <c r="AB60" s="1427" t="s">
        <v>35</v>
      </c>
      <c r="AC60" s="608" t="s">
        <v>35</v>
      </c>
      <c r="AD60" s="6" t="s">
        <v>27</v>
      </c>
      <c r="AE60" s="17" t="s">
        <v>23</v>
      </c>
      <c r="AF60" s="22">
        <v>14.7</v>
      </c>
      <c r="AG60" s="46">
        <v>14</v>
      </c>
      <c r="AH60" s="46">
        <v>25.7</v>
      </c>
      <c r="AI60" s="96"/>
    </row>
    <row r="61" spans="1:35" x14ac:dyDescent="0.15">
      <c r="A61" s="1846"/>
      <c r="B61" s="52">
        <v>44340</v>
      </c>
      <c r="C61" s="1607" t="str">
        <f t="shared" si="4"/>
        <v>(月)</v>
      </c>
      <c r="D61" s="71" t="s">
        <v>522</v>
      </c>
      <c r="E61" s="1493" t="s">
        <v>35</v>
      </c>
      <c r="F61" s="58">
        <v>24.8</v>
      </c>
      <c r="G61" s="22">
        <v>20.100000000000001</v>
      </c>
      <c r="H61" s="61">
        <v>20.399999999999999</v>
      </c>
      <c r="I61" s="22">
        <v>3.9</v>
      </c>
      <c r="J61" s="61">
        <v>3.6</v>
      </c>
      <c r="K61" s="22">
        <v>7.71</v>
      </c>
      <c r="L61" s="61">
        <v>7.68</v>
      </c>
      <c r="M61" s="22">
        <v>27.4</v>
      </c>
      <c r="N61" s="61">
        <v>27.4</v>
      </c>
      <c r="O61" s="49" t="s">
        <v>35</v>
      </c>
      <c r="P61" s="1199">
        <v>96.6</v>
      </c>
      <c r="Q61" s="49" t="s">
        <v>35</v>
      </c>
      <c r="R61" s="1199">
        <v>100.1</v>
      </c>
      <c r="S61" s="49" t="s">
        <v>35</v>
      </c>
      <c r="T61" s="1199" t="s">
        <v>35</v>
      </c>
      <c r="U61" s="49" t="s">
        <v>35</v>
      </c>
      <c r="V61" s="1226" t="s">
        <v>35</v>
      </c>
      <c r="W61" s="62" t="s">
        <v>35</v>
      </c>
      <c r="X61" s="63">
        <v>12.5</v>
      </c>
      <c r="Y61" s="67" t="s">
        <v>35</v>
      </c>
      <c r="Z61" s="68">
        <v>189</v>
      </c>
      <c r="AA61" s="797" t="s">
        <v>35</v>
      </c>
      <c r="AB61" s="1427">
        <v>0.15</v>
      </c>
      <c r="AC61" s="608" t="s">
        <v>35</v>
      </c>
      <c r="AD61" s="6" t="s">
        <v>374</v>
      </c>
      <c r="AE61" s="17" t="s">
        <v>379</v>
      </c>
      <c r="AF61" s="49">
        <v>7</v>
      </c>
      <c r="AG61" s="50">
        <v>6</v>
      </c>
      <c r="AH61" s="50">
        <v>11</v>
      </c>
      <c r="AI61" s="98"/>
    </row>
    <row r="62" spans="1:35" x14ac:dyDescent="0.15">
      <c r="A62" s="1846"/>
      <c r="B62" s="52">
        <v>44341</v>
      </c>
      <c r="C62" s="1607" t="str">
        <f t="shared" si="4"/>
        <v>(火)</v>
      </c>
      <c r="D62" s="71" t="s">
        <v>566</v>
      </c>
      <c r="E62" s="1493" t="s">
        <v>35</v>
      </c>
      <c r="F62" s="58">
        <v>24.9</v>
      </c>
      <c r="G62" s="22">
        <v>20.2</v>
      </c>
      <c r="H62" s="61">
        <v>20.399999999999999</v>
      </c>
      <c r="I62" s="22">
        <v>3.7</v>
      </c>
      <c r="J62" s="61">
        <v>3.8</v>
      </c>
      <c r="K62" s="22">
        <v>7.71</v>
      </c>
      <c r="L62" s="61">
        <v>7.7</v>
      </c>
      <c r="M62" s="22">
        <v>27.4</v>
      </c>
      <c r="N62" s="61">
        <v>27.4</v>
      </c>
      <c r="O62" s="49" t="s">
        <v>35</v>
      </c>
      <c r="P62" s="1199">
        <v>95.9</v>
      </c>
      <c r="Q62" s="49" t="s">
        <v>35</v>
      </c>
      <c r="R62" s="1199">
        <v>99.4</v>
      </c>
      <c r="S62" s="49" t="s">
        <v>35</v>
      </c>
      <c r="T62" s="1199" t="s">
        <v>35</v>
      </c>
      <c r="U62" s="49" t="s">
        <v>35</v>
      </c>
      <c r="V62" s="1226" t="s">
        <v>35</v>
      </c>
      <c r="W62" s="62" t="s">
        <v>35</v>
      </c>
      <c r="X62" s="63">
        <v>11.9</v>
      </c>
      <c r="Y62" s="67" t="s">
        <v>35</v>
      </c>
      <c r="Z62" s="68">
        <v>185</v>
      </c>
      <c r="AA62" s="797" t="s">
        <v>35</v>
      </c>
      <c r="AB62" s="1427">
        <v>0.16</v>
      </c>
      <c r="AC62" s="608" t="s">
        <v>35</v>
      </c>
      <c r="AD62" s="6" t="s">
        <v>387</v>
      </c>
      <c r="AE62" s="17" t="s">
        <v>23</v>
      </c>
      <c r="AF62" s="49">
        <v>11</v>
      </c>
      <c r="AG62" s="50">
        <v>10</v>
      </c>
      <c r="AH62" s="50">
        <v>13</v>
      </c>
      <c r="AI62" s="98"/>
    </row>
    <row r="63" spans="1:35" x14ac:dyDescent="0.15">
      <c r="A63" s="1846"/>
      <c r="B63" s="52">
        <v>44342</v>
      </c>
      <c r="C63" s="1607" t="str">
        <f t="shared" si="4"/>
        <v>(水)</v>
      </c>
      <c r="D63" s="71" t="s">
        <v>522</v>
      </c>
      <c r="E63" s="1493" t="s">
        <v>35</v>
      </c>
      <c r="F63" s="58">
        <v>22.2</v>
      </c>
      <c r="G63" s="22">
        <v>20.3</v>
      </c>
      <c r="H63" s="61">
        <v>20.6</v>
      </c>
      <c r="I63" s="22">
        <v>3.8</v>
      </c>
      <c r="J63" s="61">
        <v>3.7</v>
      </c>
      <c r="K63" s="22">
        <v>7.75</v>
      </c>
      <c r="L63" s="61">
        <v>7.72</v>
      </c>
      <c r="M63" s="22">
        <v>27.4</v>
      </c>
      <c r="N63" s="61">
        <v>27.4</v>
      </c>
      <c r="O63" s="49" t="s">
        <v>35</v>
      </c>
      <c r="P63" s="1199">
        <v>96.2</v>
      </c>
      <c r="Q63" s="49" t="s">
        <v>35</v>
      </c>
      <c r="R63" s="1199">
        <v>99.6</v>
      </c>
      <c r="S63" s="49" t="s">
        <v>35</v>
      </c>
      <c r="T63" s="1199" t="s">
        <v>35</v>
      </c>
      <c r="U63" s="49" t="s">
        <v>35</v>
      </c>
      <c r="V63" s="1226" t="s">
        <v>35</v>
      </c>
      <c r="W63" s="62" t="s">
        <v>35</v>
      </c>
      <c r="X63" s="63">
        <v>12.3</v>
      </c>
      <c r="Y63" s="67" t="s">
        <v>35</v>
      </c>
      <c r="Z63" s="68">
        <v>175</v>
      </c>
      <c r="AA63" s="797" t="s">
        <v>35</v>
      </c>
      <c r="AB63" s="1427">
        <v>0.14000000000000001</v>
      </c>
      <c r="AC63" s="608" t="s">
        <v>35</v>
      </c>
      <c r="AD63" s="18"/>
      <c r="AE63" s="8"/>
      <c r="AF63" s="19"/>
      <c r="AG63" s="7"/>
      <c r="AH63" s="7"/>
      <c r="AI63" s="8"/>
    </row>
    <row r="64" spans="1:35" x14ac:dyDescent="0.15">
      <c r="A64" s="1846"/>
      <c r="B64" s="52">
        <v>44343</v>
      </c>
      <c r="C64" s="1607" t="str">
        <f t="shared" si="4"/>
        <v>(木)</v>
      </c>
      <c r="D64" s="71" t="s">
        <v>579</v>
      </c>
      <c r="E64" s="1493">
        <v>37</v>
      </c>
      <c r="F64" s="58">
        <v>16.7</v>
      </c>
      <c r="G64" s="22">
        <v>20.399999999999999</v>
      </c>
      <c r="H64" s="61">
        <v>20.5</v>
      </c>
      <c r="I64" s="22">
        <v>4</v>
      </c>
      <c r="J64" s="61">
        <v>3.7</v>
      </c>
      <c r="K64" s="22">
        <v>7.8</v>
      </c>
      <c r="L64" s="61">
        <v>7.76</v>
      </c>
      <c r="M64" s="22">
        <v>27.4</v>
      </c>
      <c r="N64" s="61">
        <v>27.3</v>
      </c>
      <c r="O64" s="49" t="s">
        <v>35</v>
      </c>
      <c r="P64" s="1199">
        <v>95</v>
      </c>
      <c r="Q64" s="49" t="s">
        <v>35</v>
      </c>
      <c r="R64" s="1199">
        <v>99</v>
      </c>
      <c r="S64" s="49" t="s">
        <v>35</v>
      </c>
      <c r="T64" s="1199" t="s">
        <v>35</v>
      </c>
      <c r="U64" s="49" t="s">
        <v>35</v>
      </c>
      <c r="V64" s="1226" t="s">
        <v>35</v>
      </c>
      <c r="W64" s="62" t="s">
        <v>35</v>
      </c>
      <c r="X64" s="63">
        <v>12.3</v>
      </c>
      <c r="Y64" s="67" t="s">
        <v>35</v>
      </c>
      <c r="Z64" s="68">
        <v>216</v>
      </c>
      <c r="AA64" s="797" t="s">
        <v>35</v>
      </c>
      <c r="AB64" s="1427">
        <v>0.14000000000000001</v>
      </c>
      <c r="AC64" s="608" t="s">
        <v>35</v>
      </c>
      <c r="AD64" s="18"/>
      <c r="AE64" s="8"/>
      <c r="AF64" s="19"/>
      <c r="AG64" s="7"/>
      <c r="AH64" s="7"/>
      <c r="AI64" s="8"/>
    </row>
    <row r="65" spans="1:35" x14ac:dyDescent="0.15">
      <c r="A65" s="1846"/>
      <c r="B65" s="52">
        <v>44344</v>
      </c>
      <c r="C65" s="1607" t="str">
        <f t="shared" si="4"/>
        <v>(金)</v>
      </c>
      <c r="D65" s="71" t="s">
        <v>566</v>
      </c>
      <c r="E65" s="1493" t="s">
        <v>35</v>
      </c>
      <c r="F65" s="58">
        <v>25.4</v>
      </c>
      <c r="G65" s="22">
        <v>20.5</v>
      </c>
      <c r="H65" s="61">
        <v>20.8</v>
      </c>
      <c r="I65" s="22">
        <v>4.2</v>
      </c>
      <c r="J65" s="61">
        <v>3.8</v>
      </c>
      <c r="K65" s="22">
        <v>7.77</v>
      </c>
      <c r="L65" s="61">
        <v>7.77</v>
      </c>
      <c r="M65" s="22">
        <v>27.5</v>
      </c>
      <c r="N65" s="61">
        <v>27.4</v>
      </c>
      <c r="O65" s="49" t="s">
        <v>35</v>
      </c>
      <c r="P65" s="1199">
        <v>97.6</v>
      </c>
      <c r="Q65" s="49" t="s">
        <v>35</v>
      </c>
      <c r="R65" s="1199">
        <v>100.1</v>
      </c>
      <c r="S65" s="49" t="s">
        <v>35</v>
      </c>
      <c r="T65" s="1199" t="s">
        <v>35</v>
      </c>
      <c r="U65" s="49" t="s">
        <v>35</v>
      </c>
      <c r="V65" s="1226" t="s">
        <v>35</v>
      </c>
      <c r="W65" s="62" t="s">
        <v>35</v>
      </c>
      <c r="X65" s="63">
        <v>11.8</v>
      </c>
      <c r="Y65" s="67" t="s">
        <v>35</v>
      </c>
      <c r="Z65" s="68">
        <v>177</v>
      </c>
      <c r="AA65" s="797" t="s">
        <v>35</v>
      </c>
      <c r="AB65" s="1427">
        <v>0.15</v>
      </c>
      <c r="AC65" s="608" t="s">
        <v>35</v>
      </c>
      <c r="AD65" s="20"/>
      <c r="AE65" s="3"/>
      <c r="AF65" s="21"/>
      <c r="AG65" s="9"/>
      <c r="AH65" s="9"/>
      <c r="AI65" s="3"/>
    </row>
    <row r="66" spans="1:35" x14ac:dyDescent="0.15">
      <c r="A66" s="1846"/>
      <c r="B66" s="52">
        <v>44345</v>
      </c>
      <c r="C66" s="1607" t="str">
        <f t="shared" si="4"/>
        <v>(土)</v>
      </c>
      <c r="D66" s="71" t="s">
        <v>566</v>
      </c>
      <c r="E66" s="1493" t="s">
        <v>35</v>
      </c>
      <c r="F66" s="58">
        <v>26</v>
      </c>
      <c r="G66" s="22">
        <v>20.5</v>
      </c>
      <c r="H66" s="61">
        <v>20.7</v>
      </c>
      <c r="I66" s="22">
        <v>3.7</v>
      </c>
      <c r="J66" s="61">
        <v>3.9</v>
      </c>
      <c r="K66" s="22">
        <v>7.68</v>
      </c>
      <c r="L66" s="61">
        <v>7.67</v>
      </c>
      <c r="M66" s="22">
        <v>27.5</v>
      </c>
      <c r="N66" s="61">
        <v>27.5</v>
      </c>
      <c r="O66" s="49" t="s">
        <v>35</v>
      </c>
      <c r="P66" s="1199" t="s">
        <v>35</v>
      </c>
      <c r="Q66" s="49" t="s">
        <v>35</v>
      </c>
      <c r="R66" s="1199" t="s">
        <v>35</v>
      </c>
      <c r="S66" s="49" t="s">
        <v>35</v>
      </c>
      <c r="T66" s="1199" t="s">
        <v>35</v>
      </c>
      <c r="U66" s="49" t="s">
        <v>35</v>
      </c>
      <c r="V66" s="1226" t="s">
        <v>35</v>
      </c>
      <c r="W66" s="62" t="s">
        <v>35</v>
      </c>
      <c r="X66" s="63" t="s">
        <v>35</v>
      </c>
      <c r="Y66" s="67" t="s">
        <v>35</v>
      </c>
      <c r="Z66" s="68" t="s">
        <v>35</v>
      </c>
      <c r="AA66" s="797" t="s">
        <v>35</v>
      </c>
      <c r="AB66" s="1427" t="s">
        <v>35</v>
      </c>
      <c r="AC66" s="608" t="s">
        <v>35</v>
      </c>
      <c r="AD66" s="28" t="s">
        <v>376</v>
      </c>
      <c r="AE66" s="2" t="s">
        <v>35</v>
      </c>
      <c r="AF66" s="2" t="s">
        <v>35</v>
      </c>
      <c r="AG66" s="2" t="s">
        <v>35</v>
      </c>
      <c r="AH66" s="2" t="s">
        <v>35</v>
      </c>
      <c r="AI66" s="99" t="s">
        <v>35</v>
      </c>
    </row>
    <row r="67" spans="1:35" x14ac:dyDescent="0.15">
      <c r="A67" s="1846"/>
      <c r="B67" s="52">
        <v>44346</v>
      </c>
      <c r="C67" s="1607" t="str">
        <f t="shared" si="4"/>
        <v>(日)</v>
      </c>
      <c r="D67" s="71" t="s">
        <v>566</v>
      </c>
      <c r="E67" s="1493" t="s">
        <v>35</v>
      </c>
      <c r="F67" s="58">
        <v>23.3</v>
      </c>
      <c r="G67" s="22">
        <v>20.5</v>
      </c>
      <c r="H67" s="61">
        <v>20.7</v>
      </c>
      <c r="I67" s="22">
        <v>4.0999999999999996</v>
      </c>
      <c r="J67" s="61">
        <v>3.8</v>
      </c>
      <c r="K67" s="22">
        <v>7.63</v>
      </c>
      <c r="L67" s="61">
        <v>7.64</v>
      </c>
      <c r="M67" s="22">
        <v>27.4</v>
      </c>
      <c r="N67" s="61">
        <v>27.4</v>
      </c>
      <c r="O67" s="49" t="s">
        <v>35</v>
      </c>
      <c r="P67" s="1199" t="s">
        <v>35</v>
      </c>
      <c r="Q67" s="49" t="s">
        <v>35</v>
      </c>
      <c r="R67" s="1199" t="s">
        <v>35</v>
      </c>
      <c r="S67" s="49" t="s">
        <v>35</v>
      </c>
      <c r="T67" s="1199" t="s">
        <v>35</v>
      </c>
      <c r="U67" s="49" t="s">
        <v>35</v>
      </c>
      <c r="V67" s="1226" t="s">
        <v>35</v>
      </c>
      <c r="W67" s="62" t="s">
        <v>35</v>
      </c>
      <c r="X67" s="63" t="s">
        <v>35</v>
      </c>
      <c r="Y67" s="67" t="s">
        <v>35</v>
      </c>
      <c r="Z67" s="68" t="s">
        <v>35</v>
      </c>
      <c r="AA67" s="797" t="s">
        <v>35</v>
      </c>
      <c r="AB67" s="1427" t="s">
        <v>35</v>
      </c>
      <c r="AC67" s="608" t="s">
        <v>35</v>
      </c>
      <c r="AD67" s="10" t="s">
        <v>35</v>
      </c>
      <c r="AE67" s="2" t="s">
        <v>35</v>
      </c>
      <c r="AF67" s="2" t="s">
        <v>35</v>
      </c>
      <c r="AG67" s="2" t="s">
        <v>35</v>
      </c>
      <c r="AH67" s="2" t="s">
        <v>35</v>
      </c>
      <c r="AI67" s="99" t="s">
        <v>35</v>
      </c>
    </row>
    <row r="68" spans="1:35" x14ac:dyDescent="0.15">
      <c r="A68" s="1846"/>
      <c r="B68" s="204">
        <v>44347</v>
      </c>
      <c r="C68" s="1607" t="str">
        <f t="shared" si="4"/>
        <v>(月)</v>
      </c>
      <c r="D68" s="168" t="s">
        <v>566</v>
      </c>
      <c r="E68" s="1498">
        <v>4</v>
      </c>
      <c r="F68" s="169">
        <v>23.4</v>
      </c>
      <c r="G68" s="170">
        <v>20.6</v>
      </c>
      <c r="H68" s="167">
        <v>20.9</v>
      </c>
      <c r="I68" s="170">
        <v>4.7</v>
      </c>
      <c r="J68" s="167">
        <v>4.4000000000000004</v>
      </c>
      <c r="K68" s="170">
        <v>7.63</v>
      </c>
      <c r="L68" s="167">
        <v>7.67</v>
      </c>
      <c r="M68" s="170">
        <v>27.2</v>
      </c>
      <c r="N68" s="167">
        <v>27.2</v>
      </c>
      <c r="O68" s="1206" t="s">
        <v>35</v>
      </c>
      <c r="P68" s="1207">
        <v>97.3</v>
      </c>
      <c r="Q68" s="1206" t="s">
        <v>35</v>
      </c>
      <c r="R68" s="1207">
        <v>98.2</v>
      </c>
      <c r="S68" s="1206" t="s">
        <v>35</v>
      </c>
      <c r="T68" s="1207" t="s">
        <v>35</v>
      </c>
      <c r="U68" s="1206" t="s">
        <v>35</v>
      </c>
      <c r="V68" s="1227" t="s">
        <v>35</v>
      </c>
      <c r="W68" s="171" t="s">
        <v>35</v>
      </c>
      <c r="X68" s="172">
        <v>11.6</v>
      </c>
      <c r="Y68" s="175" t="s">
        <v>35</v>
      </c>
      <c r="Z68" s="176">
        <v>173</v>
      </c>
      <c r="AA68" s="805" t="s">
        <v>35</v>
      </c>
      <c r="AB68" s="1436">
        <v>0.17</v>
      </c>
      <c r="AC68" s="646" t="s">
        <v>35</v>
      </c>
      <c r="AD68" s="10" t="s">
        <v>35</v>
      </c>
      <c r="AE68" s="2" t="s">
        <v>35</v>
      </c>
      <c r="AF68" s="2" t="s">
        <v>35</v>
      </c>
      <c r="AG68" s="2" t="s">
        <v>35</v>
      </c>
      <c r="AH68" s="2" t="s">
        <v>35</v>
      </c>
      <c r="AI68" s="99" t="s">
        <v>35</v>
      </c>
    </row>
    <row r="69" spans="1:35" s="1" customFormat="1" ht="13.5" customHeight="1" x14ac:dyDescent="0.15">
      <c r="A69" s="1846"/>
      <c r="B69" s="1743" t="s">
        <v>388</v>
      </c>
      <c r="C69" s="1744"/>
      <c r="D69" s="374"/>
      <c r="E69" s="1494">
        <f>MAX(E38:E68)</f>
        <v>37</v>
      </c>
      <c r="F69" s="335">
        <f t="shared" ref="F69:AC69" si="5">IF(COUNT(F38:F68)=0,"",MAX(F38:F68))</f>
        <v>26</v>
      </c>
      <c r="G69" s="336">
        <f t="shared" si="5"/>
        <v>20.6</v>
      </c>
      <c r="H69" s="337">
        <f t="shared" si="5"/>
        <v>20.9</v>
      </c>
      <c r="I69" s="336">
        <f t="shared" si="5"/>
        <v>8.1999999999999993</v>
      </c>
      <c r="J69" s="337">
        <f t="shared" si="5"/>
        <v>7.1</v>
      </c>
      <c r="K69" s="336">
        <f t="shared" si="5"/>
        <v>8.4700000000000006</v>
      </c>
      <c r="L69" s="337">
        <f t="shared" si="5"/>
        <v>8.2899999999999991</v>
      </c>
      <c r="M69" s="336">
        <f t="shared" si="5"/>
        <v>27.7</v>
      </c>
      <c r="N69" s="337">
        <f t="shared" si="5"/>
        <v>27.7</v>
      </c>
      <c r="O69" s="1200">
        <f t="shared" si="5"/>
        <v>93.3</v>
      </c>
      <c r="P69" s="1208">
        <f t="shared" si="5"/>
        <v>97.6</v>
      </c>
      <c r="Q69" s="1200">
        <f t="shared" si="5"/>
        <v>99</v>
      </c>
      <c r="R69" s="1208">
        <f t="shared" si="5"/>
        <v>102.5</v>
      </c>
      <c r="S69" s="1200">
        <f t="shared" si="5"/>
        <v>68.400000000000006</v>
      </c>
      <c r="T69" s="1208">
        <f t="shared" si="5"/>
        <v>67.2</v>
      </c>
      <c r="U69" s="1200">
        <f t="shared" si="5"/>
        <v>30.6</v>
      </c>
      <c r="V69" s="1208">
        <f t="shared" si="5"/>
        <v>31.6</v>
      </c>
      <c r="W69" s="338">
        <f t="shared" si="5"/>
        <v>11.8</v>
      </c>
      <c r="X69" s="540">
        <f t="shared" si="5"/>
        <v>12.6</v>
      </c>
      <c r="Y69" s="1356">
        <f t="shared" si="5"/>
        <v>215</v>
      </c>
      <c r="Z69" s="1357">
        <f t="shared" si="5"/>
        <v>229</v>
      </c>
      <c r="AA69" s="799">
        <f t="shared" si="5"/>
        <v>0.17</v>
      </c>
      <c r="AB69" s="1429">
        <f t="shared" si="5"/>
        <v>0.17</v>
      </c>
      <c r="AC69" s="651">
        <f t="shared" si="5"/>
        <v>300</v>
      </c>
      <c r="AD69" s="10" t="s">
        <v>35</v>
      </c>
      <c r="AE69" s="2" t="s">
        <v>35</v>
      </c>
      <c r="AF69" s="2" t="s">
        <v>35</v>
      </c>
      <c r="AG69" s="2" t="s">
        <v>35</v>
      </c>
      <c r="AH69" s="2" t="s">
        <v>35</v>
      </c>
      <c r="AI69" s="99" t="s">
        <v>35</v>
      </c>
    </row>
    <row r="70" spans="1:35" s="1" customFormat="1" ht="13.5" customHeight="1" x14ac:dyDescent="0.15">
      <c r="A70" s="1846"/>
      <c r="B70" s="1735" t="s">
        <v>389</v>
      </c>
      <c r="C70" s="1736"/>
      <c r="D70" s="376"/>
      <c r="E70" s="1503"/>
      <c r="F70" s="340">
        <f t="shared" ref="F70:AB70" si="6">IF(COUNT(F38:F68)=0,"",MIN(F38:F68))</f>
        <v>15.9</v>
      </c>
      <c r="G70" s="341">
        <f t="shared" si="6"/>
        <v>17.100000000000001</v>
      </c>
      <c r="H70" s="342">
        <f t="shared" si="6"/>
        <v>17.399999999999999</v>
      </c>
      <c r="I70" s="341">
        <f t="shared" si="6"/>
        <v>3.3</v>
      </c>
      <c r="J70" s="342">
        <f t="shared" si="6"/>
        <v>2.8</v>
      </c>
      <c r="K70" s="341">
        <f t="shared" si="6"/>
        <v>7.63</v>
      </c>
      <c r="L70" s="342">
        <f t="shared" si="6"/>
        <v>7.54</v>
      </c>
      <c r="M70" s="341">
        <f t="shared" si="6"/>
        <v>25.6</v>
      </c>
      <c r="N70" s="342">
        <f t="shared" si="6"/>
        <v>25.6</v>
      </c>
      <c r="O70" s="1202">
        <f t="shared" si="6"/>
        <v>93.3</v>
      </c>
      <c r="P70" s="1209">
        <f t="shared" si="6"/>
        <v>82.5</v>
      </c>
      <c r="Q70" s="1202">
        <f t="shared" si="6"/>
        <v>99</v>
      </c>
      <c r="R70" s="1209">
        <f t="shared" si="6"/>
        <v>98.2</v>
      </c>
      <c r="S70" s="1202">
        <f t="shared" si="6"/>
        <v>68.400000000000006</v>
      </c>
      <c r="T70" s="1209">
        <f t="shared" si="6"/>
        <v>67.2</v>
      </c>
      <c r="U70" s="1202">
        <f t="shared" si="6"/>
        <v>30.6</v>
      </c>
      <c r="V70" s="1209">
        <f t="shared" si="6"/>
        <v>31.6</v>
      </c>
      <c r="W70" s="343">
        <f t="shared" si="6"/>
        <v>11.8</v>
      </c>
      <c r="X70" s="653">
        <f t="shared" si="6"/>
        <v>11.6</v>
      </c>
      <c r="Y70" s="1362">
        <f t="shared" si="6"/>
        <v>215</v>
      </c>
      <c r="Z70" s="1363">
        <f t="shared" si="6"/>
        <v>149</v>
      </c>
      <c r="AA70" s="801">
        <f t="shared" si="6"/>
        <v>0.17</v>
      </c>
      <c r="AB70" s="1430">
        <f t="shared" si="6"/>
        <v>0.11</v>
      </c>
      <c r="AC70" s="1593"/>
      <c r="AD70" s="10" t="s">
        <v>35</v>
      </c>
      <c r="AE70" s="2" t="s">
        <v>35</v>
      </c>
      <c r="AF70" s="2" t="s">
        <v>35</v>
      </c>
      <c r="AG70" s="2" t="s">
        <v>35</v>
      </c>
      <c r="AH70" s="2" t="s">
        <v>35</v>
      </c>
      <c r="AI70" s="99" t="s">
        <v>35</v>
      </c>
    </row>
    <row r="71" spans="1:35" s="1" customFormat="1" ht="13.5" customHeight="1" x14ac:dyDescent="0.15">
      <c r="A71" s="1846"/>
      <c r="B71" s="1735" t="s">
        <v>390</v>
      </c>
      <c r="C71" s="1736"/>
      <c r="D71" s="376"/>
      <c r="E71" s="1496"/>
      <c r="F71" s="541">
        <f t="shared" ref="F71:AB71" si="7">IF(COUNT(F38:F68)=0,"",AVERAGE(F38:F68))</f>
        <v>21.56129032258065</v>
      </c>
      <c r="G71" s="542">
        <f t="shared" si="7"/>
        <v>18.932258064516127</v>
      </c>
      <c r="H71" s="543">
        <f t="shared" si="7"/>
        <v>19.14516129032258</v>
      </c>
      <c r="I71" s="542">
        <f t="shared" si="7"/>
        <v>4.7645161290322564</v>
      </c>
      <c r="J71" s="543">
        <f t="shared" si="7"/>
        <v>4.3709677419354849</v>
      </c>
      <c r="K71" s="542">
        <f t="shared" si="7"/>
        <v>7.9854838709677436</v>
      </c>
      <c r="L71" s="543">
        <f t="shared" si="7"/>
        <v>7.9396774193548376</v>
      </c>
      <c r="M71" s="542">
        <f t="shared" si="7"/>
        <v>26.867741935483867</v>
      </c>
      <c r="N71" s="543">
        <f t="shared" si="7"/>
        <v>26.916129032258063</v>
      </c>
      <c r="O71" s="1210">
        <f t="shared" si="7"/>
        <v>93.3</v>
      </c>
      <c r="P71" s="1211">
        <f t="shared" si="7"/>
        <v>95.188888888888897</v>
      </c>
      <c r="Q71" s="1210">
        <f t="shared" si="7"/>
        <v>99</v>
      </c>
      <c r="R71" s="1211">
        <f t="shared" si="7"/>
        <v>100.28333333333333</v>
      </c>
      <c r="S71" s="1210">
        <f t="shared" si="7"/>
        <v>68.400000000000006</v>
      </c>
      <c r="T71" s="1211">
        <f t="shared" si="7"/>
        <v>67.2</v>
      </c>
      <c r="U71" s="1210">
        <f t="shared" si="7"/>
        <v>30.6</v>
      </c>
      <c r="V71" s="1211">
        <f t="shared" si="7"/>
        <v>31.6</v>
      </c>
      <c r="W71" s="591">
        <f t="shared" si="7"/>
        <v>11.8</v>
      </c>
      <c r="X71" s="658">
        <f t="shared" si="7"/>
        <v>12.055555555555557</v>
      </c>
      <c r="Y71" s="1364">
        <f t="shared" si="7"/>
        <v>215</v>
      </c>
      <c r="Z71" s="1365">
        <f t="shared" si="7"/>
        <v>184.72222222222223</v>
      </c>
      <c r="AA71" s="807">
        <f t="shared" si="7"/>
        <v>0.17</v>
      </c>
      <c r="AB71" s="1431">
        <f t="shared" si="7"/>
        <v>0.14222222222222219</v>
      </c>
      <c r="AC71" s="1617"/>
      <c r="AD71" s="10" t="s">
        <v>35</v>
      </c>
      <c r="AE71" s="2" t="s">
        <v>35</v>
      </c>
      <c r="AF71" s="2" t="s">
        <v>35</v>
      </c>
      <c r="AG71" s="2" t="s">
        <v>35</v>
      </c>
      <c r="AH71" s="2" t="s">
        <v>35</v>
      </c>
      <c r="AI71" s="99" t="s">
        <v>35</v>
      </c>
    </row>
    <row r="72" spans="1:35" s="1" customFormat="1" ht="13.5" customHeight="1" x14ac:dyDescent="0.15">
      <c r="A72" s="1847"/>
      <c r="B72" s="1735" t="s">
        <v>391</v>
      </c>
      <c r="C72" s="1736"/>
      <c r="D72" s="376"/>
      <c r="E72" s="1497">
        <f>SUM(E38:E68)</f>
        <v>104</v>
      </c>
      <c r="F72" s="563"/>
      <c r="G72" s="1341"/>
      <c r="H72" s="1342"/>
      <c r="I72" s="1341"/>
      <c r="J72" s="1342"/>
      <c r="K72" s="1241"/>
      <c r="L72" s="1242"/>
      <c r="M72" s="1341"/>
      <c r="N72" s="1342"/>
      <c r="O72" s="1205"/>
      <c r="P72" s="1212"/>
      <c r="Q72" s="1223"/>
      <c r="R72" s="1212"/>
      <c r="S72" s="1204"/>
      <c r="T72" s="1205"/>
      <c r="U72" s="1204"/>
      <c r="V72" s="1222"/>
      <c r="W72" s="593"/>
      <c r="X72" s="657"/>
      <c r="Y72" s="1361"/>
      <c r="Z72" s="1366"/>
      <c r="AA72" s="809"/>
      <c r="AB72" s="1437"/>
      <c r="AC72" s="648">
        <f>SUM(AC38:AC68)</f>
        <v>1700</v>
      </c>
      <c r="AD72" s="205"/>
      <c r="AE72" s="207"/>
      <c r="AF72" s="207"/>
      <c r="AG72" s="207"/>
      <c r="AH72" s="207"/>
      <c r="AI72" s="206"/>
    </row>
    <row r="73" spans="1:35" ht="13.5" customHeight="1" x14ac:dyDescent="0.15">
      <c r="A73" s="1868" t="s">
        <v>264</v>
      </c>
      <c r="B73" s="309">
        <v>44348</v>
      </c>
      <c r="C73" s="856" t="str">
        <f>IF(B73="","",IF(WEEKDAY(B73)=1,"(日)",IF(WEEKDAY(B73)=2,"(月)",IF(WEEKDAY(B73)=3,"(火)",IF(WEEKDAY(B73)=4,"(水)",IF(WEEKDAY(B73)=5,"(木)",IF(WEEKDAY(B73)=6,"(金)","(土)")))))))</f>
        <v>(火)</v>
      </c>
      <c r="D73" s="626" t="s">
        <v>566</v>
      </c>
      <c r="E73" s="1492">
        <v>13.5</v>
      </c>
      <c r="F73" s="57">
        <v>21.7</v>
      </c>
      <c r="G73" s="59">
        <v>20.8</v>
      </c>
      <c r="H73" s="60">
        <v>21.1</v>
      </c>
      <c r="I73" s="59">
        <v>4.3</v>
      </c>
      <c r="J73" s="60">
        <v>4.0999999999999996</v>
      </c>
      <c r="K73" s="59">
        <v>7.64</v>
      </c>
      <c r="L73" s="60">
        <v>7.62</v>
      </c>
      <c r="M73" s="59">
        <v>27.1</v>
      </c>
      <c r="N73" s="60">
        <v>27.1</v>
      </c>
      <c r="O73" s="1197" t="s">
        <v>35</v>
      </c>
      <c r="P73" s="1198">
        <v>95.5</v>
      </c>
      <c r="Q73" s="1197" t="s">
        <v>35</v>
      </c>
      <c r="R73" s="1198">
        <v>99.6</v>
      </c>
      <c r="S73" s="1197" t="s">
        <v>35</v>
      </c>
      <c r="T73" s="1198" t="s">
        <v>35</v>
      </c>
      <c r="U73" s="1197" t="s">
        <v>35</v>
      </c>
      <c r="V73" s="1228" t="s">
        <v>35</v>
      </c>
      <c r="W73" s="53" t="s">
        <v>35</v>
      </c>
      <c r="X73" s="54">
        <v>12</v>
      </c>
      <c r="Y73" s="55" t="s">
        <v>35</v>
      </c>
      <c r="Z73" s="56">
        <v>186</v>
      </c>
      <c r="AA73" s="795" t="s">
        <v>35</v>
      </c>
      <c r="AB73" s="1426">
        <v>0.17</v>
      </c>
      <c r="AC73" s="606"/>
      <c r="AD73" s="208">
        <v>44357</v>
      </c>
      <c r="AE73" s="128" t="s">
        <v>3</v>
      </c>
      <c r="AF73" s="129">
        <v>25.5</v>
      </c>
      <c r="AG73" s="130" t="s">
        <v>20</v>
      </c>
      <c r="AH73" s="131"/>
      <c r="AI73" s="132"/>
    </row>
    <row r="74" spans="1:35" x14ac:dyDescent="0.15">
      <c r="A74" s="1869"/>
      <c r="B74" s="310">
        <v>44349</v>
      </c>
      <c r="C74" s="1607" t="str">
        <f>IF(B74="","",IF(WEEKDAY(B74)=1,"(日)",IF(WEEKDAY(B74)=2,"(月)",IF(WEEKDAY(B74)=3,"(火)",IF(WEEKDAY(B74)=4,"(水)",IF(WEEKDAY(B74)=5,"(木)",IF(WEEKDAY(B74)=6,"(金)","(土)")))))))</f>
        <v>(水)</v>
      </c>
      <c r="D74" s="627" t="s">
        <v>522</v>
      </c>
      <c r="E74" s="1493">
        <v>0</v>
      </c>
      <c r="F74" s="58">
        <v>24.2</v>
      </c>
      <c r="G74" s="22">
        <v>20.9</v>
      </c>
      <c r="H74" s="61">
        <v>21.2</v>
      </c>
      <c r="I74" s="22">
        <v>4.5999999999999996</v>
      </c>
      <c r="J74" s="61">
        <v>3.9</v>
      </c>
      <c r="K74" s="22">
        <v>7.62</v>
      </c>
      <c r="L74" s="61">
        <v>7.63</v>
      </c>
      <c r="M74" s="22">
        <v>27.1</v>
      </c>
      <c r="N74" s="61">
        <v>27.1</v>
      </c>
      <c r="O74" s="49" t="s">
        <v>35</v>
      </c>
      <c r="P74" s="1199">
        <v>96.2</v>
      </c>
      <c r="Q74" s="49" t="s">
        <v>35</v>
      </c>
      <c r="R74" s="1199">
        <v>97.2</v>
      </c>
      <c r="S74" s="49" t="s">
        <v>35</v>
      </c>
      <c r="T74" s="1199" t="s">
        <v>35</v>
      </c>
      <c r="U74" s="49" t="s">
        <v>35</v>
      </c>
      <c r="V74" s="1229" t="s">
        <v>35</v>
      </c>
      <c r="W74" s="62" t="s">
        <v>35</v>
      </c>
      <c r="X74" s="63">
        <v>11.6</v>
      </c>
      <c r="Y74" s="67" t="s">
        <v>35</v>
      </c>
      <c r="Z74" s="68">
        <v>182</v>
      </c>
      <c r="AA74" s="797" t="s">
        <v>35</v>
      </c>
      <c r="AB74" s="1427">
        <v>0.09</v>
      </c>
      <c r="AC74" s="608"/>
      <c r="AD74" s="11" t="s">
        <v>87</v>
      </c>
      <c r="AE74" s="12" t="s">
        <v>377</v>
      </c>
      <c r="AF74" s="13" t="s">
        <v>5</v>
      </c>
      <c r="AG74" s="14" t="s">
        <v>6</v>
      </c>
      <c r="AH74" s="671" t="s">
        <v>302</v>
      </c>
      <c r="AI74" s="92"/>
    </row>
    <row r="75" spans="1:35" x14ac:dyDescent="0.15">
      <c r="A75" s="1869"/>
      <c r="B75" s="310">
        <v>44350</v>
      </c>
      <c r="C75" s="1607" t="str">
        <f t="shared" ref="C75:C102" si="8">IF(B75="","",IF(WEEKDAY(B75)=1,"(日)",IF(WEEKDAY(B75)=2,"(月)",IF(WEEKDAY(B75)=3,"(火)",IF(WEEKDAY(B75)=4,"(水)",IF(WEEKDAY(B75)=5,"(木)",IF(WEEKDAY(B75)=6,"(金)","(土)")))))))</f>
        <v>(木)</v>
      </c>
      <c r="D75" s="627" t="s">
        <v>566</v>
      </c>
      <c r="E75" s="1493">
        <v>0</v>
      </c>
      <c r="F75" s="58">
        <v>24.3</v>
      </c>
      <c r="G75" s="22">
        <v>21</v>
      </c>
      <c r="H75" s="61">
        <v>21.3</v>
      </c>
      <c r="I75" s="22">
        <v>4.3</v>
      </c>
      <c r="J75" s="61">
        <v>4.2</v>
      </c>
      <c r="K75" s="22">
        <v>7.61</v>
      </c>
      <c r="L75" s="61">
        <v>7.62</v>
      </c>
      <c r="M75" s="22">
        <v>27</v>
      </c>
      <c r="N75" s="61">
        <v>27.1</v>
      </c>
      <c r="O75" s="49" t="s">
        <v>35</v>
      </c>
      <c r="P75" s="1199">
        <v>95.9</v>
      </c>
      <c r="Q75" s="49" t="s">
        <v>35</v>
      </c>
      <c r="R75" s="1199">
        <v>98</v>
      </c>
      <c r="S75" s="49" t="s">
        <v>35</v>
      </c>
      <c r="T75" s="1199" t="s">
        <v>35</v>
      </c>
      <c r="U75" s="49" t="s">
        <v>35</v>
      </c>
      <c r="V75" s="1229" t="s">
        <v>35</v>
      </c>
      <c r="W75" s="62" t="s">
        <v>35</v>
      </c>
      <c r="X75" s="63">
        <v>11.6</v>
      </c>
      <c r="Y75" s="67" t="s">
        <v>35</v>
      </c>
      <c r="Z75" s="68">
        <v>175</v>
      </c>
      <c r="AA75" s="797" t="s">
        <v>35</v>
      </c>
      <c r="AB75" s="1427">
        <v>0.12</v>
      </c>
      <c r="AC75" s="608"/>
      <c r="AD75" s="5" t="s">
        <v>88</v>
      </c>
      <c r="AE75" s="16" t="s">
        <v>20</v>
      </c>
      <c r="AF75" s="30">
        <v>21.6</v>
      </c>
      <c r="AG75" s="31">
        <v>21.9</v>
      </c>
      <c r="AH75" s="31">
        <v>28.2</v>
      </c>
      <c r="AI75" s="93"/>
    </row>
    <row r="76" spans="1:35" x14ac:dyDescent="0.15">
      <c r="A76" s="1869"/>
      <c r="B76" s="310">
        <v>44351</v>
      </c>
      <c r="C76" s="1607" t="str">
        <f t="shared" si="8"/>
        <v>(金)</v>
      </c>
      <c r="D76" s="627" t="s">
        <v>522</v>
      </c>
      <c r="E76" s="1493">
        <v>5.5</v>
      </c>
      <c r="F76" s="58">
        <v>22.4</v>
      </c>
      <c r="G76" s="22">
        <v>21.1</v>
      </c>
      <c r="H76" s="61">
        <v>21.3</v>
      </c>
      <c r="I76" s="22">
        <v>4.3</v>
      </c>
      <c r="J76" s="61">
        <v>3.8</v>
      </c>
      <c r="K76" s="22">
        <v>7.6</v>
      </c>
      <c r="L76" s="61">
        <v>7.62</v>
      </c>
      <c r="M76" s="22">
        <v>27.1</v>
      </c>
      <c r="N76" s="61">
        <v>27.1</v>
      </c>
      <c r="O76" s="49" t="s">
        <v>35</v>
      </c>
      <c r="P76" s="1199">
        <v>93.4</v>
      </c>
      <c r="Q76" s="49" t="s">
        <v>35</v>
      </c>
      <c r="R76" s="1199">
        <v>99.6</v>
      </c>
      <c r="S76" s="49" t="s">
        <v>35</v>
      </c>
      <c r="T76" s="1199" t="s">
        <v>35</v>
      </c>
      <c r="U76" s="49" t="s">
        <v>35</v>
      </c>
      <c r="V76" s="1229" t="s">
        <v>35</v>
      </c>
      <c r="W76" s="62" t="s">
        <v>35</v>
      </c>
      <c r="X76" s="63">
        <v>11.6</v>
      </c>
      <c r="Y76" s="67" t="s">
        <v>35</v>
      </c>
      <c r="Z76" s="68">
        <v>190</v>
      </c>
      <c r="AA76" s="797" t="s">
        <v>35</v>
      </c>
      <c r="AB76" s="1427">
        <v>0.12</v>
      </c>
      <c r="AC76" s="608"/>
      <c r="AD76" s="6" t="s">
        <v>378</v>
      </c>
      <c r="AE76" s="17" t="s">
        <v>379</v>
      </c>
      <c r="AF76" s="33">
        <v>4.0999999999999996</v>
      </c>
      <c r="AG76" s="34">
        <v>3.6</v>
      </c>
      <c r="AH76" s="34">
        <v>9.9</v>
      </c>
      <c r="AI76" s="94"/>
    </row>
    <row r="77" spans="1:35" x14ac:dyDescent="0.15">
      <c r="A77" s="1869"/>
      <c r="B77" s="310">
        <v>44352</v>
      </c>
      <c r="C77" s="1607" t="str">
        <f t="shared" si="8"/>
        <v>(土)</v>
      </c>
      <c r="D77" s="627" t="s">
        <v>522</v>
      </c>
      <c r="E77" s="1493">
        <v>0</v>
      </c>
      <c r="F77" s="58">
        <v>22.3</v>
      </c>
      <c r="G77" s="22">
        <v>21.1</v>
      </c>
      <c r="H77" s="61">
        <v>21.3</v>
      </c>
      <c r="I77" s="22">
        <v>4.3</v>
      </c>
      <c r="J77" s="61">
        <v>3.7</v>
      </c>
      <c r="K77" s="22">
        <v>7.57</v>
      </c>
      <c r="L77" s="61">
        <v>7.58</v>
      </c>
      <c r="M77" s="22">
        <v>27.2</v>
      </c>
      <c r="N77" s="61">
        <v>27.3</v>
      </c>
      <c r="O77" s="49" t="s">
        <v>35</v>
      </c>
      <c r="P77" s="1199" t="s">
        <v>35</v>
      </c>
      <c r="Q77" s="49" t="s">
        <v>35</v>
      </c>
      <c r="R77" s="1199" t="s">
        <v>35</v>
      </c>
      <c r="S77" s="49" t="s">
        <v>35</v>
      </c>
      <c r="T77" s="1199" t="s">
        <v>35</v>
      </c>
      <c r="U77" s="49" t="s">
        <v>35</v>
      </c>
      <c r="V77" s="1229" t="s">
        <v>35</v>
      </c>
      <c r="W77" s="62" t="s">
        <v>35</v>
      </c>
      <c r="X77" s="63" t="s">
        <v>35</v>
      </c>
      <c r="Y77" s="67" t="s">
        <v>35</v>
      </c>
      <c r="Z77" s="68" t="s">
        <v>35</v>
      </c>
      <c r="AA77" s="797" t="s">
        <v>35</v>
      </c>
      <c r="AB77" s="1427" t="s">
        <v>35</v>
      </c>
      <c r="AC77" s="608"/>
      <c r="AD77" s="6" t="s">
        <v>21</v>
      </c>
      <c r="AE77" s="17"/>
      <c r="AF77" s="33">
        <v>7.55</v>
      </c>
      <c r="AG77" s="34">
        <v>7.55</v>
      </c>
      <c r="AH77" s="34">
        <v>9.51</v>
      </c>
      <c r="AI77" s="95"/>
    </row>
    <row r="78" spans="1:35" x14ac:dyDescent="0.15">
      <c r="A78" s="1869"/>
      <c r="B78" s="310">
        <v>44353</v>
      </c>
      <c r="C78" s="1607" t="str">
        <f t="shared" si="8"/>
        <v>(日)</v>
      </c>
      <c r="D78" s="627" t="s">
        <v>522</v>
      </c>
      <c r="E78" s="1493">
        <v>1.5</v>
      </c>
      <c r="F78" s="58">
        <v>22.9</v>
      </c>
      <c r="G78" s="22">
        <v>21.3</v>
      </c>
      <c r="H78" s="61">
        <v>21.4</v>
      </c>
      <c r="I78" s="22">
        <v>4.4000000000000004</v>
      </c>
      <c r="J78" s="61">
        <v>3.6</v>
      </c>
      <c r="K78" s="22">
        <v>7.66</v>
      </c>
      <c r="L78" s="61">
        <v>7.65</v>
      </c>
      <c r="M78" s="22">
        <v>27.1</v>
      </c>
      <c r="N78" s="61">
        <v>27.2</v>
      </c>
      <c r="O78" s="49" t="s">
        <v>35</v>
      </c>
      <c r="P78" s="1199" t="s">
        <v>35</v>
      </c>
      <c r="Q78" s="49" t="s">
        <v>35</v>
      </c>
      <c r="R78" s="1199" t="s">
        <v>35</v>
      </c>
      <c r="S78" s="49" t="s">
        <v>35</v>
      </c>
      <c r="T78" s="1199" t="s">
        <v>35</v>
      </c>
      <c r="U78" s="1225" t="s">
        <v>35</v>
      </c>
      <c r="V78" s="1229" t="s">
        <v>35</v>
      </c>
      <c r="W78" s="62" t="s">
        <v>35</v>
      </c>
      <c r="X78" s="63" t="s">
        <v>35</v>
      </c>
      <c r="Y78" s="67" t="s">
        <v>35</v>
      </c>
      <c r="Z78" s="68" t="s">
        <v>35</v>
      </c>
      <c r="AA78" s="797" t="s">
        <v>35</v>
      </c>
      <c r="AB78" s="1427" t="s">
        <v>35</v>
      </c>
      <c r="AC78" s="608"/>
      <c r="AD78" s="6" t="s">
        <v>356</v>
      </c>
      <c r="AE78" s="17" t="s">
        <v>22</v>
      </c>
      <c r="AF78" s="33">
        <v>27.1</v>
      </c>
      <c r="AG78" s="34">
        <v>27.1</v>
      </c>
      <c r="AH78" s="34">
        <v>24.7</v>
      </c>
      <c r="AI78" s="96"/>
    </row>
    <row r="79" spans="1:35" x14ac:dyDescent="0.15">
      <c r="A79" s="1869"/>
      <c r="B79" s="310">
        <v>44354</v>
      </c>
      <c r="C79" s="1607" t="str">
        <f t="shared" si="8"/>
        <v>(月)</v>
      </c>
      <c r="D79" s="627" t="s">
        <v>522</v>
      </c>
      <c r="E79" s="1493">
        <v>0</v>
      </c>
      <c r="F79" s="58">
        <v>23.6</v>
      </c>
      <c r="G79" s="22">
        <v>21.3</v>
      </c>
      <c r="H79" s="61">
        <v>21.5</v>
      </c>
      <c r="I79" s="22">
        <v>3.8</v>
      </c>
      <c r="J79" s="61">
        <v>3.5</v>
      </c>
      <c r="K79" s="22">
        <v>7.59</v>
      </c>
      <c r="L79" s="61">
        <v>7.57</v>
      </c>
      <c r="M79" s="22">
        <v>27.1</v>
      </c>
      <c r="N79" s="61">
        <v>27.2</v>
      </c>
      <c r="O79" s="49" t="s">
        <v>35</v>
      </c>
      <c r="P79" s="1199">
        <v>96.4</v>
      </c>
      <c r="Q79" s="49" t="s">
        <v>35</v>
      </c>
      <c r="R79" s="1199">
        <v>98</v>
      </c>
      <c r="S79" s="49" t="s">
        <v>35</v>
      </c>
      <c r="T79" s="1199" t="s">
        <v>35</v>
      </c>
      <c r="U79" s="49" t="s">
        <v>35</v>
      </c>
      <c r="V79" s="1229" t="s">
        <v>35</v>
      </c>
      <c r="W79" s="62" t="s">
        <v>35</v>
      </c>
      <c r="X79" s="63">
        <v>11.3</v>
      </c>
      <c r="Y79" s="67" t="s">
        <v>35</v>
      </c>
      <c r="Z79" s="68">
        <v>158</v>
      </c>
      <c r="AA79" s="797" t="s">
        <v>35</v>
      </c>
      <c r="AB79" s="1427">
        <v>0.13</v>
      </c>
      <c r="AC79" s="608"/>
      <c r="AD79" s="6" t="s">
        <v>380</v>
      </c>
      <c r="AE79" s="17" t="s">
        <v>23</v>
      </c>
      <c r="AF79" s="612">
        <v>95</v>
      </c>
      <c r="AG79" s="613">
        <v>96.4</v>
      </c>
      <c r="AH79" s="613">
        <v>88.1</v>
      </c>
      <c r="AI79" s="96"/>
    </row>
    <row r="80" spans="1:35" x14ac:dyDescent="0.15">
      <c r="A80" s="1869"/>
      <c r="B80" s="310">
        <v>44355</v>
      </c>
      <c r="C80" s="1607" t="str">
        <f t="shared" si="8"/>
        <v>(火)</v>
      </c>
      <c r="D80" s="627" t="s">
        <v>566</v>
      </c>
      <c r="E80" s="1493">
        <v>0</v>
      </c>
      <c r="F80" s="58">
        <v>28.3</v>
      </c>
      <c r="G80" s="22">
        <v>21.5</v>
      </c>
      <c r="H80" s="61">
        <v>21.8</v>
      </c>
      <c r="I80" s="22">
        <v>4</v>
      </c>
      <c r="J80" s="61">
        <v>3.5</v>
      </c>
      <c r="K80" s="22">
        <v>7.59</v>
      </c>
      <c r="L80" s="61">
        <v>7.58</v>
      </c>
      <c r="M80" s="22">
        <v>27.1</v>
      </c>
      <c r="N80" s="61">
        <v>27.1</v>
      </c>
      <c r="O80" s="49" t="s">
        <v>35</v>
      </c>
      <c r="P80" s="1199">
        <v>92.7</v>
      </c>
      <c r="Q80" s="49" t="s">
        <v>35</v>
      </c>
      <c r="R80" s="1199">
        <v>97.2</v>
      </c>
      <c r="S80" s="49" t="s">
        <v>35</v>
      </c>
      <c r="T80" s="1199" t="s">
        <v>35</v>
      </c>
      <c r="U80" s="49" t="s">
        <v>35</v>
      </c>
      <c r="V80" s="1229" t="s">
        <v>35</v>
      </c>
      <c r="W80" s="62" t="s">
        <v>35</v>
      </c>
      <c r="X80" s="63">
        <v>11.7</v>
      </c>
      <c r="Y80" s="67" t="s">
        <v>35</v>
      </c>
      <c r="Z80" s="68">
        <v>192</v>
      </c>
      <c r="AA80" s="797" t="s">
        <v>35</v>
      </c>
      <c r="AB80" s="1427">
        <v>0.13</v>
      </c>
      <c r="AC80" s="608"/>
      <c r="AD80" s="6" t="s">
        <v>360</v>
      </c>
      <c r="AE80" s="17" t="s">
        <v>23</v>
      </c>
      <c r="AF80" s="612">
        <v>99.2</v>
      </c>
      <c r="AG80" s="613">
        <v>98.2</v>
      </c>
      <c r="AH80" s="613">
        <v>87.8</v>
      </c>
      <c r="AI80" s="96"/>
    </row>
    <row r="81" spans="1:35" x14ac:dyDescent="0.15">
      <c r="A81" s="1869"/>
      <c r="B81" s="310">
        <v>44356</v>
      </c>
      <c r="C81" s="1607" t="str">
        <f t="shared" si="8"/>
        <v>(水)</v>
      </c>
      <c r="D81" s="627" t="s">
        <v>566</v>
      </c>
      <c r="E81" s="1493">
        <v>0</v>
      </c>
      <c r="F81" s="58">
        <v>26.8</v>
      </c>
      <c r="G81" s="22">
        <v>21.5</v>
      </c>
      <c r="H81" s="61">
        <v>21.9</v>
      </c>
      <c r="I81" s="22">
        <v>3.7</v>
      </c>
      <c r="J81" s="61">
        <v>3.3</v>
      </c>
      <c r="K81" s="22">
        <v>7.54</v>
      </c>
      <c r="L81" s="61">
        <v>7.54</v>
      </c>
      <c r="M81" s="22">
        <v>27.1</v>
      </c>
      <c r="N81" s="61">
        <v>27.1</v>
      </c>
      <c r="O81" s="49" t="s">
        <v>35</v>
      </c>
      <c r="P81" s="1199">
        <v>96.6</v>
      </c>
      <c r="Q81" s="49" t="s">
        <v>35</v>
      </c>
      <c r="R81" s="1199">
        <v>98.2</v>
      </c>
      <c r="S81" s="49" t="s">
        <v>35</v>
      </c>
      <c r="T81" s="1199" t="s">
        <v>35</v>
      </c>
      <c r="U81" s="49" t="s">
        <v>35</v>
      </c>
      <c r="V81" s="1229" t="s">
        <v>35</v>
      </c>
      <c r="W81" s="62" t="s">
        <v>35</v>
      </c>
      <c r="X81" s="63">
        <v>11.4</v>
      </c>
      <c r="Y81" s="67" t="s">
        <v>35</v>
      </c>
      <c r="Z81" s="68">
        <v>164</v>
      </c>
      <c r="AA81" s="797" t="s">
        <v>35</v>
      </c>
      <c r="AB81" s="1427">
        <v>0.19</v>
      </c>
      <c r="AC81" s="608"/>
      <c r="AD81" s="6" t="s">
        <v>361</v>
      </c>
      <c r="AE81" s="17" t="s">
        <v>23</v>
      </c>
      <c r="AF81" s="612">
        <v>69.2</v>
      </c>
      <c r="AG81" s="613">
        <v>67.2</v>
      </c>
      <c r="AH81" s="613">
        <v>57.6</v>
      </c>
      <c r="AI81" s="96"/>
    </row>
    <row r="82" spans="1:35" x14ac:dyDescent="0.15">
      <c r="A82" s="1869"/>
      <c r="B82" s="310">
        <v>44357</v>
      </c>
      <c r="C82" s="1607" t="str">
        <f t="shared" si="8"/>
        <v>(木)</v>
      </c>
      <c r="D82" s="627" t="s">
        <v>566</v>
      </c>
      <c r="E82" s="1493">
        <v>0</v>
      </c>
      <c r="F82" s="58">
        <v>25.5</v>
      </c>
      <c r="G82" s="22">
        <v>21.6</v>
      </c>
      <c r="H82" s="61">
        <v>21.9</v>
      </c>
      <c r="I82" s="22">
        <v>4.0999999999999996</v>
      </c>
      <c r="J82" s="61">
        <v>3.6</v>
      </c>
      <c r="K82" s="22">
        <v>7.55</v>
      </c>
      <c r="L82" s="61">
        <v>7.55</v>
      </c>
      <c r="M82" s="22">
        <v>27.1</v>
      </c>
      <c r="N82" s="61">
        <v>27.1</v>
      </c>
      <c r="O82" s="49">
        <v>95</v>
      </c>
      <c r="P82" s="1199">
        <v>96.4</v>
      </c>
      <c r="Q82" s="49">
        <v>99.2</v>
      </c>
      <c r="R82" s="1199">
        <v>98.2</v>
      </c>
      <c r="S82" s="49">
        <v>69.2</v>
      </c>
      <c r="T82" s="1199">
        <v>67.2</v>
      </c>
      <c r="U82" s="49">
        <v>30</v>
      </c>
      <c r="V82" s="1229">
        <v>31</v>
      </c>
      <c r="W82" s="62">
        <v>11.3</v>
      </c>
      <c r="X82" s="63">
        <v>11.2</v>
      </c>
      <c r="Y82" s="67">
        <v>175</v>
      </c>
      <c r="Z82" s="68">
        <v>188</v>
      </c>
      <c r="AA82" s="797">
        <v>0.18</v>
      </c>
      <c r="AB82" s="1427">
        <v>0.16</v>
      </c>
      <c r="AC82" s="608"/>
      <c r="AD82" s="6" t="s">
        <v>362</v>
      </c>
      <c r="AE82" s="17" t="s">
        <v>23</v>
      </c>
      <c r="AF82" s="612">
        <v>30</v>
      </c>
      <c r="AG82" s="613">
        <v>31</v>
      </c>
      <c r="AH82" s="613">
        <v>30.2</v>
      </c>
      <c r="AI82" s="96"/>
    </row>
    <row r="83" spans="1:35" x14ac:dyDescent="0.15">
      <c r="A83" s="1869"/>
      <c r="B83" s="310">
        <v>44358</v>
      </c>
      <c r="C83" s="1607" t="str">
        <f t="shared" si="8"/>
        <v>(金)</v>
      </c>
      <c r="D83" s="627" t="s">
        <v>566</v>
      </c>
      <c r="E83" s="1493">
        <v>0</v>
      </c>
      <c r="F83" s="58">
        <v>26.5</v>
      </c>
      <c r="G83" s="22">
        <v>21.8</v>
      </c>
      <c r="H83" s="61">
        <v>22.2</v>
      </c>
      <c r="I83" s="22">
        <v>4.4000000000000004</v>
      </c>
      <c r="J83" s="61">
        <v>3.9</v>
      </c>
      <c r="K83" s="22">
        <v>7.6</v>
      </c>
      <c r="L83" s="61">
        <v>7.61</v>
      </c>
      <c r="M83" s="22">
        <v>27.1</v>
      </c>
      <c r="N83" s="61">
        <v>27.1</v>
      </c>
      <c r="O83" s="49" t="s">
        <v>35</v>
      </c>
      <c r="P83" s="1199">
        <v>98.3</v>
      </c>
      <c r="Q83" s="49" t="s">
        <v>35</v>
      </c>
      <c r="R83" s="1199">
        <v>99.8</v>
      </c>
      <c r="S83" s="49" t="s">
        <v>35</v>
      </c>
      <c r="T83" s="1199" t="s">
        <v>35</v>
      </c>
      <c r="U83" s="49" t="s">
        <v>35</v>
      </c>
      <c r="V83" s="1229" t="s">
        <v>35</v>
      </c>
      <c r="W83" s="62" t="s">
        <v>35</v>
      </c>
      <c r="X83" s="63">
        <v>11.1</v>
      </c>
      <c r="Y83" s="67" t="s">
        <v>35</v>
      </c>
      <c r="Z83" s="68">
        <v>156</v>
      </c>
      <c r="AA83" s="797" t="s">
        <v>35</v>
      </c>
      <c r="AB83" s="1427">
        <v>0.11</v>
      </c>
      <c r="AC83" s="608"/>
      <c r="AD83" s="6" t="s">
        <v>381</v>
      </c>
      <c r="AE83" s="17" t="s">
        <v>23</v>
      </c>
      <c r="AF83" s="33">
        <v>11.3</v>
      </c>
      <c r="AG83" s="34">
        <v>11.2</v>
      </c>
      <c r="AH83" s="34">
        <v>10.6</v>
      </c>
      <c r="AI83" s="94"/>
    </row>
    <row r="84" spans="1:35" x14ac:dyDescent="0.15">
      <c r="A84" s="1869"/>
      <c r="B84" s="310">
        <v>44359</v>
      </c>
      <c r="C84" s="1607" t="str">
        <f t="shared" si="8"/>
        <v>(土)</v>
      </c>
      <c r="D84" s="627" t="s">
        <v>522</v>
      </c>
      <c r="E84" s="1493">
        <v>0</v>
      </c>
      <c r="F84" s="58">
        <v>25.1</v>
      </c>
      <c r="G84" s="22">
        <v>22</v>
      </c>
      <c r="H84" s="61">
        <v>22.2</v>
      </c>
      <c r="I84" s="22">
        <v>5</v>
      </c>
      <c r="J84" s="61">
        <v>4.5</v>
      </c>
      <c r="K84" s="22">
        <v>7.56</v>
      </c>
      <c r="L84" s="61">
        <v>7.58</v>
      </c>
      <c r="M84" s="22">
        <v>27.2</v>
      </c>
      <c r="N84" s="61">
        <v>27.1</v>
      </c>
      <c r="O84" s="49" t="s">
        <v>35</v>
      </c>
      <c r="P84" s="1199" t="s">
        <v>35</v>
      </c>
      <c r="Q84" s="49" t="s">
        <v>35</v>
      </c>
      <c r="R84" s="1199" t="s">
        <v>35</v>
      </c>
      <c r="S84" s="49" t="s">
        <v>35</v>
      </c>
      <c r="T84" s="1199" t="s">
        <v>35</v>
      </c>
      <c r="U84" s="49" t="s">
        <v>35</v>
      </c>
      <c r="V84" s="1229" t="s">
        <v>35</v>
      </c>
      <c r="W84" s="62" t="s">
        <v>35</v>
      </c>
      <c r="X84" s="63" t="s">
        <v>35</v>
      </c>
      <c r="Y84" s="67" t="s">
        <v>35</v>
      </c>
      <c r="Z84" s="68" t="s">
        <v>35</v>
      </c>
      <c r="AA84" s="797" t="s">
        <v>35</v>
      </c>
      <c r="AB84" s="1427" t="s">
        <v>35</v>
      </c>
      <c r="AC84" s="608"/>
      <c r="AD84" s="6" t="s">
        <v>382</v>
      </c>
      <c r="AE84" s="17" t="s">
        <v>23</v>
      </c>
      <c r="AF84" s="612">
        <v>175</v>
      </c>
      <c r="AG84" s="613">
        <v>188</v>
      </c>
      <c r="AH84" s="613">
        <v>168</v>
      </c>
      <c r="AI84" s="25"/>
    </row>
    <row r="85" spans="1:35" x14ac:dyDescent="0.15">
      <c r="A85" s="1869"/>
      <c r="B85" s="310">
        <v>44360</v>
      </c>
      <c r="C85" s="1607" t="str">
        <f t="shared" si="8"/>
        <v>(日)</v>
      </c>
      <c r="D85" s="627" t="s">
        <v>522</v>
      </c>
      <c r="E85" s="1493">
        <v>0</v>
      </c>
      <c r="F85" s="58">
        <v>27.6</v>
      </c>
      <c r="G85" s="22">
        <v>22.2</v>
      </c>
      <c r="H85" s="61">
        <v>22.5</v>
      </c>
      <c r="I85" s="22">
        <v>5.3</v>
      </c>
      <c r="J85" s="61">
        <v>4.5999999999999996</v>
      </c>
      <c r="K85" s="22">
        <v>7.65</v>
      </c>
      <c r="L85" s="61">
        <v>7.64</v>
      </c>
      <c r="M85" s="22">
        <v>27.1</v>
      </c>
      <c r="N85" s="61">
        <v>27.1</v>
      </c>
      <c r="O85" s="49" t="s">
        <v>35</v>
      </c>
      <c r="P85" s="1199" t="s">
        <v>35</v>
      </c>
      <c r="Q85" s="49" t="s">
        <v>35</v>
      </c>
      <c r="R85" s="1199" t="s">
        <v>35</v>
      </c>
      <c r="S85" s="49" t="s">
        <v>35</v>
      </c>
      <c r="T85" s="1199" t="s">
        <v>35</v>
      </c>
      <c r="U85" s="49" t="s">
        <v>35</v>
      </c>
      <c r="V85" s="1229" t="s">
        <v>35</v>
      </c>
      <c r="W85" s="62" t="s">
        <v>35</v>
      </c>
      <c r="X85" s="63" t="s">
        <v>35</v>
      </c>
      <c r="Y85" s="67" t="s">
        <v>35</v>
      </c>
      <c r="Z85" s="68" t="s">
        <v>35</v>
      </c>
      <c r="AA85" s="797" t="s">
        <v>35</v>
      </c>
      <c r="AB85" s="1427" t="s">
        <v>35</v>
      </c>
      <c r="AC85" s="608"/>
      <c r="AD85" s="6" t="s">
        <v>383</v>
      </c>
      <c r="AE85" s="17" t="s">
        <v>23</v>
      </c>
      <c r="AF85" s="1376">
        <v>0.18</v>
      </c>
      <c r="AG85" s="1377">
        <v>0.16</v>
      </c>
      <c r="AH85" s="1041">
        <v>0.34</v>
      </c>
      <c r="AI85" s="95"/>
    </row>
    <row r="86" spans="1:35" x14ac:dyDescent="0.15">
      <c r="A86" s="1869"/>
      <c r="B86" s="310">
        <v>44361</v>
      </c>
      <c r="C86" s="1607" t="str">
        <f t="shared" si="8"/>
        <v>(月)</v>
      </c>
      <c r="D86" s="627" t="s">
        <v>579</v>
      </c>
      <c r="E86" s="1493">
        <v>2.5</v>
      </c>
      <c r="F86" s="58">
        <v>22</v>
      </c>
      <c r="G86" s="22">
        <v>22.4</v>
      </c>
      <c r="H86" s="61">
        <v>22.5</v>
      </c>
      <c r="I86" s="22">
        <v>5.6</v>
      </c>
      <c r="J86" s="61">
        <v>5.2</v>
      </c>
      <c r="K86" s="22">
        <v>7.65</v>
      </c>
      <c r="L86" s="61">
        <v>7.65</v>
      </c>
      <c r="M86" s="22">
        <v>27.1</v>
      </c>
      <c r="N86" s="61">
        <v>27.1</v>
      </c>
      <c r="O86" s="49" t="s">
        <v>35</v>
      </c>
      <c r="P86" s="1199">
        <v>95.5</v>
      </c>
      <c r="Q86" s="49" t="s">
        <v>35</v>
      </c>
      <c r="R86" s="1199">
        <v>99.6</v>
      </c>
      <c r="S86" s="49" t="s">
        <v>35</v>
      </c>
      <c r="T86" s="1199" t="s">
        <v>35</v>
      </c>
      <c r="U86" s="49" t="s">
        <v>35</v>
      </c>
      <c r="V86" s="1229" t="s">
        <v>35</v>
      </c>
      <c r="W86" s="62" t="s">
        <v>35</v>
      </c>
      <c r="X86" s="63">
        <v>11.2</v>
      </c>
      <c r="Y86" s="67" t="s">
        <v>35</v>
      </c>
      <c r="Z86" s="68">
        <v>191</v>
      </c>
      <c r="AA86" s="797" t="s">
        <v>35</v>
      </c>
      <c r="AB86" s="1427">
        <v>0.1</v>
      </c>
      <c r="AC86" s="608"/>
      <c r="AD86" s="6" t="s">
        <v>24</v>
      </c>
      <c r="AE86" s="17" t="s">
        <v>23</v>
      </c>
      <c r="AF86" s="22">
        <v>4.4000000000000004</v>
      </c>
      <c r="AG86" s="46">
        <v>4.3</v>
      </c>
      <c r="AH86" s="673">
        <v>7.1</v>
      </c>
      <c r="AI86" s="95"/>
    </row>
    <row r="87" spans="1:35" x14ac:dyDescent="0.15">
      <c r="A87" s="1869"/>
      <c r="B87" s="310">
        <v>44362</v>
      </c>
      <c r="C87" s="1607" t="str">
        <f t="shared" si="8"/>
        <v>(火)</v>
      </c>
      <c r="D87" s="627" t="s">
        <v>522</v>
      </c>
      <c r="E87" s="1493">
        <v>0</v>
      </c>
      <c r="F87" s="58">
        <v>25.1</v>
      </c>
      <c r="G87" s="22">
        <v>22.5</v>
      </c>
      <c r="H87" s="61">
        <v>22.8</v>
      </c>
      <c r="I87" s="22">
        <v>5.3</v>
      </c>
      <c r="J87" s="61">
        <v>5.2</v>
      </c>
      <c r="K87" s="22">
        <v>7.64</v>
      </c>
      <c r="L87" s="61">
        <v>7.66</v>
      </c>
      <c r="M87" s="22">
        <v>27</v>
      </c>
      <c r="N87" s="61">
        <v>27.1</v>
      </c>
      <c r="O87" s="49" t="s">
        <v>35</v>
      </c>
      <c r="P87" s="1199">
        <v>95.5</v>
      </c>
      <c r="Q87" s="49" t="s">
        <v>35</v>
      </c>
      <c r="R87" s="1199">
        <v>99.8</v>
      </c>
      <c r="S87" s="49" t="s">
        <v>35</v>
      </c>
      <c r="T87" s="1199" t="s">
        <v>35</v>
      </c>
      <c r="U87" s="49" t="s">
        <v>35</v>
      </c>
      <c r="V87" s="1229" t="s">
        <v>35</v>
      </c>
      <c r="W87" s="62" t="s">
        <v>35</v>
      </c>
      <c r="X87" s="63">
        <v>11.3</v>
      </c>
      <c r="Y87" s="67" t="s">
        <v>35</v>
      </c>
      <c r="Z87" s="68">
        <v>182</v>
      </c>
      <c r="AA87" s="797" t="s">
        <v>35</v>
      </c>
      <c r="AB87" s="1427">
        <v>0.11</v>
      </c>
      <c r="AC87" s="608"/>
      <c r="AD87" s="6" t="s">
        <v>25</v>
      </c>
      <c r="AE87" s="17" t="s">
        <v>23</v>
      </c>
      <c r="AF87" s="22">
        <v>1.6</v>
      </c>
      <c r="AG87" s="46">
        <v>1.6</v>
      </c>
      <c r="AH87" s="673">
        <v>4.8</v>
      </c>
      <c r="AI87" s="95"/>
    </row>
    <row r="88" spans="1:35" x14ac:dyDescent="0.15">
      <c r="A88" s="1869"/>
      <c r="B88" s="310">
        <v>44363</v>
      </c>
      <c r="C88" s="1607" t="str">
        <f t="shared" si="8"/>
        <v>(水)</v>
      </c>
      <c r="D88" s="627" t="s">
        <v>522</v>
      </c>
      <c r="E88" s="1493">
        <v>0</v>
      </c>
      <c r="F88" s="58">
        <v>25.6</v>
      </c>
      <c r="G88" s="22">
        <v>22.6</v>
      </c>
      <c r="H88" s="61">
        <v>22.9</v>
      </c>
      <c r="I88" s="22">
        <v>5.8</v>
      </c>
      <c r="J88" s="61">
        <v>5.2</v>
      </c>
      <c r="K88" s="22">
        <v>7.6</v>
      </c>
      <c r="L88" s="61">
        <v>7.62</v>
      </c>
      <c r="M88" s="22">
        <v>27.2</v>
      </c>
      <c r="N88" s="61">
        <v>27.2</v>
      </c>
      <c r="O88" s="49" t="s">
        <v>35</v>
      </c>
      <c r="P88" s="1199">
        <v>97.6</v>
      </c>
      <c r="Q88" s="49" t="s">
        <v>35</v>
      </c>
      <c r="R88" s="1199">
        <v>99</v>
      </c>
      <c r="S88" s="49" t="s">
        <v>35</v>
      </c>
      <c r="T88" s="1199" t="s">
        <v>35</v>
      </c>
      <c r="U88" s="49" t="s">
        <v>35</v>
      </c>
      <c r="V88" s="1229" t="s">
        <v>35</v>
      </c>
      <c r="W88" s="62" t="s">
        <v>35</v>
      </c>
      <c r="X88" s="63">
        <v>11.5</v>
      </c>
      <c r="Y88" s="67" t="s">
        <v>35</v>
      </c>
      <c r="Z88" s="68">
        <v>180</v>
      </c>
      <c r="AA88" s="797" t="s">
        <v>35</v>
      </c>
      <c r="AB88" s="1427">
        <v>0.12</v>
      </c>
      <c r="AC88" s="608"/>
      <c r="AD88" s="6" t="s">
        <v>384</v>
      </c>
      <c r="AE88" s="17" t="s">
        <v>23</v>
      </c>
      <c r="AF88" s="22">
        <v>5.5</v>
      </c>
      <c r="AG88" s="672">
        <v>5</v>
      </c>
      <c r="AH88" s="673">
        <v>18.600000000000001</v>
      </c>
      <c r="AI88" s="95"/>
    </row>
    <row r="89" spans="1:35" x14ac:dyDescent="0.15">
      <c r="A89" s="1869"/>
      <c r="B89" s="310">
        <v>44364</v>
      </c>
      <c r="C89" s="1607" t="str">
        <f t="shared" si="8"/>
        <v>(木)</v>
      </c>
      <c r="D89" s="627" t="s">
        <v>522</v>
      </c>
      <c r="E89" s="1493">
        <v>0</v>
      </c>
      <c r="F89" s="58">
        <v>24.5</v>
      </c>
      <c r="G89" s="22">
        <v>22.6</v>
      </c>
      <c r="H89" s="61">
        <v>22.9</v>
      </c>
      <c r="I89" s="22">
        <v>5.5</v>
      </c>
      <c r="J89" s="61">
        <v>5.2</v>
      </c>
      <c r="K89" s="22">
        <v>7.58</v>
      </c>
      <c r="L89" s="61">
        <v>7.58</v>
      </c>
      <c r="M89" s="22">
        <v>27.3</v>
      </c>
      <c r="N89" s="61">
        <v>27.3</v>
      </c>
      <c r="O89" s="49" t="s">
        <v>35</v>
      </c>
      <c r="P89" s="1199">
        <v>94.6</v>
      </c>
      <c r="Q89" s="49" t="s">
        <v>35</v>
      </c>
      <c r="R89" s="1199">
        <v>99</v>
      </c>
      <c r="S89" s="49" t="s">
        <v>35</v>
      </c>
      <c r="T89" s="1199" t="s">
        <v>35</v>
      </c>
      <c r="U89" s="49" t="s">
        <v>35</v>
      </c>
      <c r="V89" s="1229" t="s">
        <v>35</v>
      </c>
      <c r="W89" s="62" t="s">
        <v>35</v>
      </c>
      <c r="X89" s="63">
        <v>11.3</v>
      </c>
      <c r="Y89" s="67" t="s">
        <v>35</v>
      </c>
      <c r="Z89" s="68">
        <v>187</v>
      </c>
      <c r="AA89" s="797" t="s">
        <v>35</v>
      </c>
      <c r="AB89" s="1427">
        <v>0.11</v>
      </c>
      <c r="AC89" s="608"/>
      <c r="AD89" s="6" t="s">
        <v>385</v>
      </c>
      <c r="AE89" s="17" t="s">
        <v>23</v>
      </c>
      <c r="AF89" s="23">
        <v>6.5000000000000002E-2</v>
      </c>
      <c r="AG89" s="43">
        <v>5.5E-2</v>
      </c>
      <c r="AH89" s="674">
        <v>4.2999999999999997E-2</v>
      </c>
      <c r="AI89" s="97"/>
    </row>
    <row r="90" spans="1:35" x14ac:dyDescent="0.15">
      <c r="A90" s="1869"/>
      <c r="B90" s="310">
        <v>44365</v>
      </c>
      <c r="C90" s="1607" t="str">
        <f t="shared" si="8"/>
        <v>(金)</v>
      </c>
      <c r="D90" s="627" t="s">
        <v>566</v>
      </c>
      <c r="E90" s="1493">
        <v>0</v>
      </c>
      <c r="F90" s="58">
        <v>24.7</v>
      </c>
      <c r="G90" s="22">
        <v>22.7</v>
      </c>
      <c r="H90" s="61">
        <v>23</v>
      </c>
      <c r="I90" s="22">
        <v>4.5</v>
      </c>
      <c r="J90" s="61">
        <v>4.2</v>
      </c>
      <c r="K90" s="22">
        <v>7.56</v>
      </c>
      <c r="L90" s="61">
        <v>7.56</v>
      </c>
      <c r="M90" s="22">
        <v>27.3</v>
      </c>
      <c r="N90" s="61">
        <v>27.4</v>
      </c>
      <c r="O90" s="49" t="s">
        <v>35</v>
      </c>
      <c r="P90" s="1199">
        <v>99</v>
      </c>
      <c r="Q90" s="49" t="s">
        <v>35</v>
      </c>
      <c r="R90" s="1199">
        <v>99</v>
      </c>
      <c r="S90" s="49" t="s">
        <v>35</v>
      </c>
      <c r="T90" s="1199" t="s">
        <v>35</v>
      </c>
      <c r="U90" s="49" t="s">
        <v>35</v>
      </c>
      <c r="V90" s="1229" t="s">
        <v>35</v>
      </c>
      <c r="W90" s="62" t="s">
        <v>35</v>
      </c>
      <c r="X90" s="63">
        <v>11.3</v>
      </c>
      <c r="Y90" s="67" t="s">
        <v>35</v>
      </c>
      <c r="Z90" s="68">
        <v>177</v>
      </c>
      <c r="AA90" s="797" t="s">
        <v>35</v>
      </c>
      <c r="AB90" s="1427">
        <v>0.11</v>
      </c>
      <c r="AC90" s="608"/>
      <c r="AD90" s="6" t="s">
        <v>284</v>
      </c>
      <c r="AE90" s="17" t="s">
        <v>23</v>
      </c>
      <c r="AF90" s="23">
        <v>0.15</v>
      </c>
      <c r="AG90" s="43">
        <v>0.21</v>
      </c>
      <c r="AH90" s="732">
        <v>0.09</v>
      </c>
      <c r="AI90" s="95"/>
    </row>
    <row r="91" spans="1:35" x14ac:dyDescent="0.15">
      <c r="A91" s="1869"/>
      <c r="B91" s="310">
        <v>44366</v>
      </c>
      <c r="C91" s="1607" t="str">
        <f t="shared" si="8"/>
        <v>(土)</v>
      </c>
      <c r="D91" s="627" t="s">
        <v>579</v>
      </c>
      <c r="E91" s="1493">
        <v>12.5</v>
      </c>
      <c r="F91" s="58">
        <v>20.399999999999999</v>
      </c>
      <c r="G91" s="22">
        <v>22.7</v>
      </c>
      <c r="H91" s="61">
        <v>22.8</v>
      </c>
      <c r="I91" s="22">
        <v>3.7</v>
      </c>
      <c r="J91" s="61">
        <v>3.4</v>
      </c>
      <c r="K91" s="22">
        <v>7.53</v>
      </c>
      <c r="L91" s="61">
        <v>7.5</v>
      </c>
      <c r="M91" s="22">
        <v>27.4</v>
      </c>
      <c r="N91" s="61">
        <v>27.4</v>
      </c>
      <c r="O91" s="49" t="s">
        <v>35</v>
      </c>
      <c r="P91" s="1199" t="s">
        <v>35</v>
      </c>
      <c r="Q91" s="49" t="s">
        <v>35</v>
      </c>
      <c r="R91" s="1199" t="s">
        <v>35</v>
      </c>
      <c r="S91" s="49" t="s">
        <v>35</v>
      </c>
      <c r="T91" s="1199" t="s">
        <v>35</v>
      </c>
      <c r="U91" s="49" t="s">
        <v>35</v>
      </c>
      <c r="V91" s="1229" t="s">
        <v>35</v>
      </c>
      <c r="W91" s="62" t="s">
        <v>35</v>
      </c>
      <c r="X91" s="63" t="s">
        <v>35</v>
      </c>
      <c r="Y91" s="67" t="s">
        <v>35</v>
      </c>
      <c r="Z91" s="68" t="s">
        <v>35</v>
      </c>
      <c r="AA91" s="797" t="s">
        <v>35</v>
      </c>
      <c r="AB91" s="1427" t="s">
        <v>35</v>
      </c>
      <c r="AC91" s="608"/>
      <c r="AD91" s="6" t="s">
        <v>91</v>
      </c>
      <c r="AE91" s="17" t="s">
        <v>23</v>
      </c>
      <c r="AF91" s="23">
        <v>0.51</v>
      </c>
      <c r="AG91" s="43">
        <v>0.56999999999999995</v>
      </c>
      <c r="AH91" s="674">
        <v>0.9</v>
      </c>
      <c r="AI91" s="95"/>
    </row>
    <row r="92" spans="1:35" x14ac:dyDescent="0.15">
      <c r="A92" s="1869"/>
      <c r="B92" s="310">
        <v>44367</v>
      </c>
      <c r="C92" s="1607" t="str">
        <f t="shared" si="8"/>
        <v>(日)</v>
      </c>
      <c r="D92" s="627" t="s">
        <v>522</v>
      </c>
      <c r="E92" s="1493">
        <v>15</v>
      </c>
      <c r="F92" s="58">
        <v>21.7</v>
      </c>
      <c r="G92" s="22">
        <v>22.8</v>
      </c>
      <c r="H92" s="61">
        <v>22.9</v>
      </c>
      <c r="I92" s="22">
        <v>3.9</v>
      </c>
      <c r="J92" s="61">
        <v>3.2</v>
      </c>
      <c r="K92" s="22">
        <v>7.52</v>
      </c>
      <c r="L92" s="61">
        <v>7.49</v>
      </c>
      <c r="M92" s="22">
        <v>27.5</v>
      </c>
      <c r="N92" s="61">
        <v>27.4</v>
      </c>
      <c r="O92" s="49" t="s">
        <v>35</v>
      </c>
      <c r="P92" s="1199" t="s">
        <v>35</v>
      </c>
      <c r="Q92" s="49" t="s">
        <v>35</v>
      </c>
      <c r="R92" s="1199" t="s">
        <v>35</v>
      </c>
      <c r="S92" s="49" t="s">
        <v>35</v>
      </c>
      <c r="T92" s="1199" t="s">
        <v>35</v>
      </c>
      <c r="U92" s="49" t="s">
        <v>35</v>
      </c>
      <c r="V92" s="1229" t="s">
        <v>35</v>
      </c>
      <c r="W92" s="62" t="s">
        <v>35</v>
      </c>
      <c r="X92" s="63" t="s">
        <v>35</v>
      </c>
      <c r="Y92" s="67" t="s">
        <v>35</v>
      </c>
      <c r="Z92" s="68" t="s">
        <v>35</v>
      </c>
      <c r="AA92" s="797" t="s">
        <v>35</v>
      </c>
      <c r="AB92" s="1427" t="s">
        <v>35</v>
      </c>
      <c r="AC92" s="608"/>
      <c r="AD92" s="6" t="s">
        <v>371</v>
      </c>
      <c r="AE92" s="17" t="s">
        <v>23</v>
      </c>
      <c r="AF92" s="23">
        <v>5.5E-2</v>
      </c>
      <c r="AG92" s="203">
        <v>5.8999999999999997E-2</v>
      </c>
      <c r="AH92" s="674">
        <v>8.6999999999999994E-2</v>
      </c>
      <c r="AI92" s="97"/>
    </row>
    <row r="93" spans="1:35" x14ac:dyDescent="0.15">
      <c r="A93" s="1869"/>
      <c r="B93" s="310">
        <v>44368</v>
      </c>
      <c r="C93" s="1607" t="str">
        <f t="shared" si="8"/>
        <v>(月)</v>
      </c>
      <c r="D93" s="627" t="s">
        <v>522</v>
      </c>
      <c r="E93" s="1493">
        <v>1</v>
      </c>
      <c r="F93" s="58">
        <v>23.8</v>
      </c>
      <c r="G93" s="22">
        <v>22.8</v>
      </c>
      <c r="H93" s="61">
        <v>23</v>
      </c>
      <c r="I93" s="22">
        <v>4</v>
      </c>
      <c r="J93" s="61">
        <v>3.1</v>
      </c>
      <c r="K93" s="22">
        <v>7.58</v>
      </c>
      <c r="L93" s="61">
        <v>7.52</v>
      </c>
      <c r="M93" s="22">
        <v>27.6</v>
      </c>
      <c r="N93" s="61">
        <v>27.5</v>
      </c>
      <c r="O93" s="49" t="s">
        <v>35</v>
      </c>
      <c r="P93" s="1199">
        <v>96.2</v>
      </c>
      <c r="Q93" s="49" t="s">
        <v>35</v>
      </c>
      <c r="R93" s="1199">
        <v>99.4</v>
      </c>
      <c r="S93" s="49" t="s">
        <v>35</v>
      </c>
      <c r="T93" s="1199" t="s">
        <v>35</v>
      </c>
      <c r="U93" s="49" t="s">
        <v>35</v>
      </c>
      <c r="V93" s="1229" t="s">
        <v>35</v>
      </c>
      <c r="W93" s="62" t="s">
        <v>35</v>
      </c>
      <c r="X93" s="63">
        <v>11.5</v>
      </c>
      <c r="Y93" s="67" t="s">
        <v>35</v>
      </c>
      <c r="Z93" s="68">
        <v>179</v>
      </c>
      <c r="AA93" s="797" t="s">
        <v>35</v>
      </c>
      <c r="AB93" s="1427">
        <v>0.09</v>
      </c>
      <c r="AC93" s="608"/>
      <c r="AD93" s="6" t="s">
        <v>386</v>
      </c>
      <c r="AE93" s="17" t="s">
        <v>23</v>
      </c>
      <c r="AF93" s="1523" t="s">
        <v>523</v>
      </c>
      <c r="AG93" s="1524" t="s">
        <v>523</v>
      </c>
      <c r="AH93" s="1613" t="s">
        <v>523</v>
      </c>
      <c r="AI93" s="95"/>
    </row>
    <row r="94" spans="1:35" x14ac:dyDescent="0.15">
      <c r="A94" s="1869"/>
      <c r="B94" s="310">
        <v>44369</v>
      </c>
      <c r="C94" s="1607" t="str">
        <f t="shared" si="8"/>
        <v>(火)</v>
      </c>
      <c r="D94" s="627" t="s">
        <v>522</v>
      </c>
      <c r="E94" s="1493">
        <v>0</v>
      </c>
      <c r="F94" s="58">
        <v>24</v>
      </c>
      <c r="G94" s="22">
        <v>22.8</v>
      </c>
      <c r="H94" s="61">
        <v>23</v>
      </c>
      <c r="I94" s="22">
        <v>3.9</v>
      </c>
      <c r="J94" s="61">
        <v>3.3</v>
      </c>
      <c r="K94" s="22">
        <v>7.55</v>
      </c>
      <c r="L94" s="61">
        <v>7.47</v>
      </c>
      <c r="M94" s="22">
        <v>27.7</v>
      </c>
      <c r="N94" s="61">
        <v>27.7</v>
      </c>
      <c r="O94" s="49" t="s">
        <v>35</v>
      </c>
      <c r="P94" s="1199">
        <v>98.5</v>
      </c>
      <c r="Q94" s="49" t="s">
        <v>35</v>
      </c>
      <c r="R94" s="1199">
        <v>100.3</v>
      </c>
      <c r="S94" s="49" t="s">
        <v>35</v>
      </c>
      <c r="T94" s="1199" t="s">
        <v>35</v>
      </c>
      <c r="U94" s="49" t="s">
        <v>35</v>
      </c>
      <c r="V94" s="1229" t="s">
        <v>35</v>
      </c>
      <c r="W94" s="62" t="s">
        <v>35</v>
      </c>
      <c r="X94" s="63">
        <v>11.3</v>
      </c>
      <c r="Y94" s="67" t="s">
        <v>35</v>
      </c>
      <c r="Z94" s="68">
        <v>171</v>
      </c>
      <c r="AA94" s="797" t="s">
        <v>35</v>
      </c>
      <c r="AB94" s="1427">
        <v>0.1</v>
      </c>
      <c r="AC94" s="608"/>
      <c r="AD94" s="6" t="s">
        <v>92</v>
      </c>
      <c r="AE94" s="17" t="s">
        <v>23</v>
      </c>
      <c r="AF94" s="22">
        <v>18.7</v>
      </c>
      <c r="AG94" s="46">
        <v>18.7</v>
      </c>
      <c r="AH94" s="672">
        <v>17.899999999999999</v>
      </c>
      <c r="AI94" s="96"/>
    </row>
    <row r="95" spans="1:35" x14ac:dyDescent="0.15">
      <c r="A95" s="1869"/>
      <c r="B95" s="310">
        <v>44370</v>
      </c>
      <c r="C95" s="1607" t="str">
        <f t="shared" si="8"/>
        <v>(水)</v>
      </c>
      <c r="D95" s="627" t="s">
        <v>522</v>
      </c>
      <c r="E95" s="1493">
        <v>0</v>
      </c>
      <c r="F95" s="58">
        <v>23.6</v>
      </c>
      <c r="G95" s="22">
        <v>22.8</v>
      </c>
      <c r="H95" s="61">
        <v>23</v>
      </c>
      <c r="I95" s="22">
        <v>3.6</v>
      </c>
      <c r="J95" s="61">
        <v>2.6</v>
      </c>
      <c r="K95" s="22">
        <v>7.54</v>
      </c>
      <c r="L95" s="61">
        <v>7.45</v>
      </c>
      <c r="M95" s="22">
        <v>27.7</v>
      </c>
      <c r="N95" s="61">
        <v>27.7</v>
      </c>
      <c r="O95" s="49" t="s">
        <v>35</v>
      </c>
      <c r="P95" s="1199">
        <v>95.9</v>
      </c>
      <c r="Q95" s="49" t="s">
        <v>35</v>
      </c>
      <c r="R95" s="1199">
        <v>100.1</v>
      </c>
      <c r="S95" s="49" t="s">
        <v>35</v>
      </c>
      <c r="T95" s="1199" t="s">
        <v>35</v>
      </c>
      <c r="U95" s="49" t="s">
        <v>35</v>
      </c>
      <c r="V95" s="1229" t="s">
        <v>35</v>
      </c>
      <c r="W95" s="62" t="s">
        <v>35</v>
      </c>
      <c r="X95" s="63">
        <v>11.5</v>
      </c>
      <c r="Y95" s="67" t="s">
        <v>35</v>
      </c>
      <c r="Z95" s="68">
        <v>151</v>
      </c>
      <c r="AA95" s="797" t="s">
        <v>35</v>
      </c>
      <c r="AB95" s="1427">
        <v>0.08</v>
      </c>
      <c r="AC95" s="608"/>
      <c r="AD95" s="6" t="s">
        <v>27</v>
      </c>
      <c r="AE95" s="17" t="s">
        <v>23</v>
      </c>
      <c r="AF95" s="22">
        <v>17.3</v>
      </c>
      <c r="AG95" s="46">
        <v>16.7</v>
      </c>
      <c r="AH95" s="672">
        <v>16.600000000000001</v>
      </c>
      <c r="AI95" s="96"/>
    </row>
    <row r="96" spans="1:35" x14ac:dyDescent="0.15">
      <c r="A96" s="1869"/>
      <c r="B96" s="310">
        <v>44371</v>
      </c>
      <c r="C96" s="1607" t="str">
        <f t="shared" si="8"/>
        <v>(木)</v>
      </c>
      <c r="D96" s="627" t="s">
        <v>522</v>
      </c>
      <c r="E96" s="1493">
        <v>0</v>
      </c>
      <c r="F96" s="58">
        <v>25</v>
      </c>
      <c r="G96" s="22">
        <v>22.9</v>
      </c>
      <c r="H96" s="61">
        <v>23.2</v>
      </c>
      <c r="I96" s="22">
        <v>3.3</v>
      </c>
      <c r="J96" s="61">
        <v>2.5</v>
      </c>
      <c r="K96" s="22">
        <v>7.52</v>
      </c>
      <c r="L96" s="61">
        <v>7.43</v>
      </c>
      <c r="M96" s="22">
        <v>27.7</v>
      </c>
      <c r="N96" s="61">
        <v>27.7</v>
      </c>
      <c r="O96" s="49" t="s">
        <v>35</v>
      </c>
      <c r="P96" s="1199">
        <v>96.6</v>
      </c>
      <c r="Q96" s="49" t="s">
        <v>35</v>
      </c>
      <c r="R96" s="1199">
        <v>101.9</v>
      </c>
      <c r="S96" s="49" t="s">
        <v>35</v>
      </c>
      <c r="T96" s="1199" t="s">
        <v>35</v>
      </c>
      <c r="U96" s="49" t="s">
        <v>35</v>
      </c>
      <c r="V96" s="1229" t="s">
        <v>35</v>
      </c>
      <c r="W96" s="62" t="s">
        <v>35</v>
      </c>
      <c r="X96" s="63">
        <v>11.3</v>
      </c>
      <c r="Y96" s="67" t="s">
        <v>35</v>
      </c>
      <c r="Z96" s="68">
        <v>198</v>
      </c>
      <c r="AA96" s="797" t="s">
        <v>35</v>
      </c>
      <c r="AB96" s="1427">
        <v>0.08</v>
      </c>
      <c r="AC96" s="608"/>
      <c r="AD96" s="6" t="s">
        <v>374</v>
      </c>
      <c r="AE96" s="17" t="s">
        <v>379</v>
      </c>
      <c r="AF96" s="49">
        <v>7</v>
      </c>
      <c r="AG96" s="50">
        <v>7</v>
      </c>
      <c r="AH96" s="676">
        <v>8</v>
      </c>
      <c r="AI96" s="98"/>
    </row>
    <row r="97" spans="1:35" x14ac:dyDescent="0.15">
      <c r="A97" s="1869"/>
      <c r="B97" s="310">
        <v>44372</v>
      </c>
      <c r="C97" s="1607" t="str">
        <f t="shared" si="8"/>
        <v>(金)</v>
      </c>
      <c r="D97" s="627" t="s">
        <v>522</v>
      </c>
      <c r="E97" s="1493">
        <v>0</v>
      </c>
      <c r="F97" s="58">
        <v>24.1</v>
      </c>
      <c r="G97" s="22">
        <v>22.9</v>
      </c>
      <c r="H97" s="61">
        <v>23.1</v>
      </c>
      <c r="I97" s="22">
        <v>3.5</v>
      </c>
      <c r="J97" s="61">
        <v>2.6</v>
      </c>
      <c r="K97" s="22">
        <v>7.59</v>
      </c>
      <c r="L97" s="61">
        <v>7.45</v>
      </c>
      <c r="M97" s="22">
        <v>27.5</v>
      </c>
      <c r="N97" s="61">
        <v>27.3</v>
      </c>
      <c r="O97" s="49" t="s">
        <v>35</v>
      </c>
      <c r="P97" s="1199">
        <v>98.3</v>
      </c>
      <c r="Q97" s="49" t="s">
        <v>35</v>
      </c>
      <c r="R97" s="1199">
        <v>100.1</v>
      </c>
      <c r="S97" s="49" t="s">
        <v>35</v>
      </c>
      <c r="T97" s="1199" t="s">
        <v>35</v>
      </c>
      <c r="U97" s="49" t="s">
        <v>35</v>
      </c>
      <c r="V97" s="1229" t="s">
        <v>35</v>
      </c>
      <c r="W97" s="62" t="s">
        <v>35</v>
      </c>
      <c r="X97" s="63">
        <v>11.4</v>
      </c>
      <c r="Y97" s="67" t="s">
        <v>35</v>
      </c>
      <c r="Z97" s="68">
        <v>176</v>
      </c>
      <c r="AA97" s="797" t="s">
        <v>35</v>
      </c>
      <c r="AB97" s="1427">
        <v>7.0000000000000007E-2</v>
      </c>
      <c r="AC97" s="608"/>
      <c r="AD97" s="6" t="s">
        <v>387</v>
      </c>
      <c r="AE97" s="17" t="s">
        <v>23</v>
      </c>
      <c r="AF97" s="49">
        <v>4</v>
      </c>
      <c r="AG97" s="50">
        <v>4</v>
      </c>
      <c r="AH97" s="676">
        <v>16</v>
      </c>
      <c r="AI97" s="98"/>
    </row>
    <row r="98" spans="1:35" x14ac:dyDescent="0.15">
      <c r="A98" s="1869"/>
      <c r="B98" s="310">
        <v>44373</v>
      </c>
      <c r="C98" s="1607" t="str">
        <f t="shared" si="8"/>
        <v>(土)</v>
      </c>
      <c r="D98" s="627" t="s">
        <v>566</v>
      </c>
      <c r="E98" s="1493">
        <v>0</v>
      </c>
      <c r="F98" s="58">
        <v>26.5</v>
      </c>
      <c r="G98" s="22">
        <v>22.9</v>
      </c>
      <c r="H98" s="61">
        <v>23.3</v>
      </c>
      <c r="I98" s="22">
        <v>3.1</v>
      </c>
      <c r="J98" s="61">
        <v>2.1</v>
      </c>
      <c r="K98" s="22">
        <v>7.58</v>
      </c>
      <c r="L98" s="61">
        <v>7.52</v>
      </c>
      <c r="M98" s="22">
        <v>27.7</v>
      </c>
      <c r="N98" s="61">
        <v>27.5</v>
      </c>
      <c r="O98" s="49" t="s">
        <v>35</v>
      </c>
      <c r="P98" s="1199" t="s">
        <v>35</v>
      </c>
      <c r="Q98" s="49" t="s">
        <v>35</v>
      </c>
      <c r="R98" s="1199" t="s">
        <v>35</v>
      </c>
      <c r="S98" s="49" t="s">
        <v>35</v>
      </c>
      <c r="T98" s="1199" t="s">
        <v>35</v>
      </c>
      <c r="U98" s="49" t="s">
        <v>35</v>
      </c>
      <c r="V98" s="1229" t="s">
        <v>35</v>
      </c>
      <c r="W98" s="62" t="s">
        <v>35</v>
      </c>
      <c r="X98" s="63" t="s">
        <v>35</v>
      </c>
      <c r="Y98" s="67" t="s">
        <v>35</v>
      </c>
      <c r="Z98" s="68" t="s">
        <v>35</v>
      </c>
      <c r="AA98" s="797" t="s">
        <v>35</v>
      </c>
      <c r="AB98" s="1427" t="s">
        <v>35</v>
      </c>
      <c r="AC98" s="608"/>
      <c r="AD98" s="18"/>
      <c r="AE98" s="8"/>
      <c r="AF98" s="19"/>
      <c r="AG98" s="7"/>
      <c r="AH98" s="7"/>
      <c r="AI98" s="8"/>
    </row>
    <row r="99" spans="1:35" x14ac:dyDescent="0.15">
      <c r="A99" s="1869"/>
      <c r="B99" s="310">
        <v>44374</v>
      </c>
      <c r="C99" s="1607" t="str">
        <f t="shared" si="8"/>
        <v>(日)</v>
      </c>
      <c r="D99" s="627" t="s">
        <v>522</v>
      </c>
      <c r="E99" s="1493">
        <v>0</v>
      </c>
      <c r="F99" s="58">
        <v>27.2</v>
      </c>
      <c r="G99" s="22">
        <v>23.1</v>
      </c>
      <c r="H99" s="61">
        <v>23.3</v>
      </c>
      <c r="I99" s="22">
        <v>2.8</v>
      </c>
      <c r="J99" s="61">
        <v>2.1</v>
      </c>
      <c r="K99" s="22">
        <v>7.58</v>
      </c>
      <c r="L99" s="61">
        <v>7.5</v>
      </c>
      <c r="M99" s="22">
        <v>27.7</v>
      </c>
      <c r="N99" s="61">
        <v>27.5</v>
      </c>
      <c r="O99" s="49" t="s">
        <v>35</v>
      </c>
      <c r="P99" s="1199" t="s">
        <v>35</v>
      </c>
      <c r="Q99" s="49" t="s">
        <v>35</v>
      </c>
      <c r="R99" s="1199" t="s">
        <v>35</v>
      </c>
      <c r="S99" s="49" t="s">
        <v>35</v>
      </c>
      <c r="T99" s="1199" t="s">
        <v>35</v>
      </c>
      <c r="U99" s="49" t="s">
        <v>35</v>
      </c>
      <c r="V99" s="1229" t="s">
        <v>35</v>
      </c>
      <c r="W99" s="62" t="s">
        <v>35</v>
      </c>
      <c r="X99" s="63" t="s">
        <v>35</v>
      </c>
      <c r="Y99" s="67" t="s">
        <v>35</v>
      </c>
      <c r="Z99" s="68" t="s">
        <v>35</v>
      </c>
      <c r="AA99" s="797" t="s">
        <v>35</v>
      </c>
      <c r="AB99" s="1427" t="s">
        <v>35</v>
      </c>
      <c r="AC99" s="608"/>
      <c r="AD99" s="18"/>
      <c r="AE99" s="8"/>
      <c r="AF99" s="19"/>
      <c r="AG99" s="7"/>
      <c r="AH99" s="7"/>
      <c r="AI99" s="8"/>
    </row>
    <row r="100" spans="1:35" x14ac:dyDescent="0.15">
      <c r="A100" s="1869"/>
      <c r="B100" s="310">
        <v>44375</v>
      </c>
      <c r="C100" s="1607" t="str">
        <f t="shared" si="8"/>
        <v>(月)</v>
      </c>
      <c r="D100" s="627" t="s">
        <v>566</v>
      </c>
      <c r="E100" s="1493">
        <v>1.5</v>
      </c>
      <c r="F100" s="58">
        <v>27.3</v>
      </c>
      <c r="G100" s="22">
        <v>23.1</v>
      </c>
      <c r="H100" s="61">
        <v>23.4</v>
      </c>
      <c r="I100" s="22">
        <v>3</v>
      </c>
      <c r="J100" s="61">
        <v>2.2000000000000002</v>
      </c>
      <c r="K100" s="22">
        <v>7.57</v>
      </c>
      <c r="L100" s="61">
        <v>7.45</v>
      </c>
      <c r="M100" s="22">
        <v>27.7</v>
      </c>
      <c r="N100" s="61">
        <v>27.6</v>
      </c>
      <c r="O100" s="49" t="s">
        <v>35</v>
      </c>
      <c r="P100" s="1199">
        <v>95</v>
      </c>
      <c r="Q100" s="49" t="s">
        <v>35</v>
      </c>
      <c r="R100" s="1199">
        <v>100.5</v>
      </c>
      <c r="S100" s="49" t="s">
        <v>35</v>
      </c>
      <c r="T100" s="1199" t="s">
        <v>35</v>
      </c>
      <c r="U100" s="49" t="s">
        <v>35</v>
      </c>
      <c r="V100" s="1229" t="s">
        <v>35</v>
      </c>
      <c r="W100" s="62" t="s">
        <v>35</v>
      </c>
      <c r="X100" s="63">
        <v>11.2</v>
      </c>
      <c r="Y100" s="67" t="s">
        <v>35</v>
      </c>
      <c r="Z100" s="68">
        <v>188</v>
      </c>
      <c r="AA100" s="797" t="s">
        <v>35</v>
      </c>
      <c r="AB100" s="1427">
        <v>7.0000000000000007E-2</v>
      </c>
      <c r="AC100" s="608"/>
      <c r="AD100" s="20"/>
      <c r="AE100" s="3"/>
      <c r="AF100" s="21"/>
      <c r="AG100" s="9"/>
      <c r="AH100" s="9"/>
      <c r="AI100" s="3"/>
    </row>
    <row r="101" spans="1:35" x14ac:dyDescent="0.15">
      <c r="A101" s="1869"/>
      <c r="B101" s="310">
        <v>44376</v>
      </c>
      <c r="C101" s="1607" t="str">
        <f t="shared" si="8"/>
        <v>(火)</v>
      </c>
      <c r="D101" s="627" t="s">
        <v>579</v>
      </c>
      <c r="E101" s="1493">
        <v>28.5</v>
      </c>
      <c r="F101" s="58">
        <v>21</v>
      </c>
      <c r="G101" s="22">
        <v>23.1</v>
      </c>
      <c r="H101" s="61">
        <v>23.2</v>
      </c>
      <c r="I101" s="22">
        <v>3.2</v>
      </c>
      <c r="J101" s="61">
        <v>2.1</v>
      </c>
      <c r="K101" s="22">
        <v>7.58</v>
      </c>
      <c r="L101" s="61">
        <v>7.43</v>
      </c>
      <c r="M101" s="22">
        <v>27.8</v>
      </c>
      <c r="N101" s="61">
        <v>27.6</v>
      </c>
      <c r="O101" s="49" t="s">
        <v>35</v>
      </c>
      <c r="P101" s="1199">
        <v>98.7</v>
      </c>
      <c r="Q101" s="49" t="s">
        <v>35</v>
      </c>
      <c r="R101" s="1199">
        <v>99.4</v>
      </c>
      <c r="S101" s="49" t="s">
        <v>35</v>
      </c>
      <c r="T101" s="1199" t="s">
        <v>35</v>
      </c>
      <c r="U101" s="49" t="s">
        <v>35</v>
      </c>
      <c r="V101" s="1229" t="s">
        <v>35</v>
      </c>
      <c r="W101" s="62" t="s">
        <v>35</v>
      </c>
      <c r="X101" s="63">
        <v>11.7</v>
      </c>
      <c r="Y101" s="67" t="s">
        <v>35</v>
      </c>
      <c r="Z101" s="68">
        <v>208</v>
      </c>
      <c r="AA101" s="797" t="s">
        <v>35</v>
      </c>
      <c r="AB101" s="1427">
        <v>0.08</v>
      </c>
      <c r="AC101" s="608"/>
      <c r="AD101" s="28" t="s">
        <v>376</v>
      </c>
      <c r="AE101" s="2" t="s">
        <v>35</v>
      </c>
      <c r="AF101" s="2" t="s">
        <v>35</v>
      </c>
      <c r="AG101" s="2" t="s">
        <v>35</v>
      </c>
      <c r="AH101" s="2" t="s">
        <v>35</v>
      </c>
      <c r="AI101" s="99" t="s">
        <v>35</v>
      </c>
    </row>
    <row r="102" spans="1:35" x14ac:dyDescent="0.15">
      <c r="A102" s="1869"/>
      <c r="B102" s="310">
        <v>44377</v>
      </c>
      <c r="C102" s="1607" t="str">
        <f t="shared" si="8"/>
        <v>(水)</v>
      </c>
      <c r="D102" s="628" t="s">
        <v>522</v>
      </c>
      <c r="E102" s="1499">
        <v>3.5</v>
      </c>
      <c r="F102" s="119">
        <v>21.9</v>
      </c>
      <c r="G102" s="120">
        <v>23.2</v>
      </c>
      <c r="H102" s="121">
        <v>23.4</v>
      </c>
      <c r="I102" s="120">
        <v>3.1</v>
      </c>
      <c r="J102" s="121">
        <v>2.1</v>
      </c>
      <c r="K102" s="120">
        <v>7.56</v>
      </c>
      <c r="L102" s="121">
        <v>7.47</v>
      </c>
      <c r="M102" s="120">
        <v>27.9</v>
      </c>
      <c r="N102" s="121">
        <v>27.7</v>
      </c>
      <c r="O102" s="632" t="s">
        <v>35</v>
      </c>
      <c r="P102" s="1213">
        <v>98.3</v>
      </c>
      <c r="Q102" s="632" t="s">
        <v>35</v>
      </c>
      <c r="R102" s="1213">
        <v>101.1</v>
      </c>
      <c r="S102" s="632" t="s">
        <v>35</v>
      </c>
      <c r="T102" s="1213" t="s">
        <v>35</v>
      </c>
      <c r="U102" s="632" t="s">
        <v>35</v>
      </c>
      <c r="V102" s="1230" t="s">
        <v>35</v>
      </c>
      <c r="W102" s="122" t="s">
        <v>35</v>
      </c>
      <c r="X102" s="123">
        <v>11.7</v>
      </c>
      <c r="Y102" s="126" t="s">
        <v>35</v>
      </c>
      <c r="Z102" s="127">
        <v>206</v>
      </c>
      <c r="AA102" s="811" t="s">
        <v>35</v>
      </c>
      <c r="AB102" s="1428">
        <v>0.08</v>
      </c>
      <c r="AC102" s="629"/>
      <c r="AD102" s="10" t="s">
        <v>35</v>
      </c>
      <c r="AE102" s="2" t="s">
        <v>35</v>
      </c>
      <c r="AF102" s="2" t="s">
        <v>35</v>
      </c>
      <c r="AG102" s="2" t="s">
        <v>35</v>
      </c>
      <c r="AH102" s="2" t="s">
        <v>35</v>
      </c>
      <c r="AI102" s="99" t="s">
        <v>35</v>
      </c>
    </row>
    <row r="103" spans="1:35" s="1" customFormat="1" ht="13.5" customHeight="1" x14ac:dyDescent="0.15">
      <c r="A103" s="1869"/>
      <c r="B103" s="1743" t="s">
        <v>388</v>
      </c>
      <c r="C103" s="1744"/>
      <c r="D103" s="374"/>
      <c r="E103" s="1494">
        <f>MAX(E73:E102)</f>
        <v>28.5</v>
      </c>
      <c r="F103" s="335">
        <f t="shared" ref="F103:Y103" si="9">IF(COUNT(F73:F102)=0,"",MAX(F73:F102))</f>
        <v>28.3</v>
      </c>
      <c r="G103" s="336">
        <f t="shared" si="9"/>
        <v>23.2</v>
      </c>
      <c r="H103" s="337">
        <f t="shared" si="9"/>
        <v>23.4</v>
      </c>
      <c r="I103" s="336">
        <f t="shared" si="9"/>
        <v>5.8</v>
      </c>
      <c r="J103" s="337">
        <f t="shared" si="9"/>
        <v>5.2</v>
      </c>
      <c r="K103" s="336">
        <f t="shared" si="9"/>
        <v>7.66</v>
      </c>
      <c r="L103" s="337">
        <f t="shared" si="9"/>
        <v>7.66</v>
      </c>
      <c r="M103" s="336">
        <f t="shared" si="9"/>
        <v>27.9</v>
      </c>
      <c r="N103" s="337">
        <f t="shared" si="9"/>
        <v>27.7</v>
      </c>
      <c r="O103" s="1200">
        <f t="shared" si="9"/>
        <v>95</v>
      </c>
      <c r="P103" s="1201">
        <f t="shared" si="9"/>
        <v>99</v>
      </c>
      <c r="Q103" s="1200">
        <f t="shared" si="9"/>
        <v>99.2</v>
      </c>
      <c r="R103" s="1201">
        <f t="shared" si="9"/>
        <v>101.9</v>
      </c>
      <c r="S103" s="1200">
        <f t="shared" si="9"/>
        <v>69.2</v>
      </c>
      <c r="T103" s="1208">
        <f t="shared" si="9"/>
        <v>67.2</v>
      </c>
      <c r="U103" s="1200">
        <f t="shared" si="9"/>
        <v>30</v>
      </c>
      <c r="V103" s="1208">
        <f t="shared" si="9"/>
        <v>31</v>
      </c>
      <c r="W103" s="338">
        <f t="shared" si="9"/>
        <v>11.3</v>
      </c>
      <c r="X103" s="540">
        <f t="shared" si="9"/>
        <v>12</v>
      </c>
      <c r="Y103" s="1356">
        <f t="shared" si="9"/>
        <v>175</v>
      </c>
      <c r="Z103" s="1357">
        <f>IF(COUNT(Z73:Z102)=0,"",MAX(Z73:Z102))</f>
        <v>208</v>
      </c>
      <c r="AA103" s="799">
        <f t="shared" ref="AA103:AC103" si="10">IF(COUNT(AA73:AA102)=0,"",MAX(AA73:AA102))</f>
        <v>0.18</v>
      </c>
      <c r="AB103" s="1429">
        <f t="shared" si="10"/>
        <v>0.19</v>
      </c>
      <c r="AC103" s="667" t="str">
        <f t="shared" si="10"/>
        <v/>
      </c>
      <c r="AD103" s="10" t="s">
        <v>35</v>
      </c>
      <c r="AE103" s="2" t="s">
        <v>35</v>
      </c>
      <c r="AF103" s="2" t="s">
        <v>35</v>
      </c>
      <c r="AG103" s="2" t="s">
        <v>35</v>
      </c>
      <c r="AH103" s="2" t="s">
        <v>35</v>
      </c>
      <c r="AI103" s="99" t="s">
        <v>35</v>
      </c>
    </row>
    <row r="104" spans="1:35" s="1" customFormat="1" ht="13.5" customHeight="1" x14ac:dyDescent="0.15">
      <c r="A104" s="1869"/>
      <c r="B104" s="1735" t="s">
        <v>389</v>
      </c>
      <c r="C104" s="1736"/>
      <c r="D104" s="376"/>
      <c r="E104" s="1503"/>
      <c r="F104" s="340">
        <f t="shared" ref="F104:AB104" si="11">IF(COUNT(F73:F102)=0,"",MIN(F73:F102))</f>
        <v>20.399999999999999</v>
      </c>
      <c r="G104" s="341">
        <f t="shared" si="11"/>
        <v>20.8</v>
      </c>
      <c r="H104" s="342">
        <f t="shared" si="11"/>
        <v>21.1</v>
      </c>
      <c r="I104" s="341">
        <f t="shared" si="11"/>
        <v>2.8</v>
      </c>
      <c r="J104" s="340">
        <f t="shared" si="11"/>
        <v>2.1</v>
      </c>
      <c r="K104" s="341">
        <f t="shared" si="11"/>
        <v>7.52</v>
      </c>
      <c r="L104" s="340">
        <f t="shared" si="11"/>
        <v>7.43</v>
      </c>
      <c r="M104" s="341">
        <f t="shared" si="11"/>
        <v>27</v>
      </c>
      <c r="N104" s="340">
        <f t="shared" si="11"/>
        <v>27.1</v>
      </c>
      <c r="O104" s="1202">
        <f t="shared" si="11"/>
        <v>95</v>
      </c>
      <c r="P104" s="1203">
        <f t="shared" si="11"/>
        <v>92.7</v>
      </c>
      <c r="Q104" s="1202">
        <f t="shared" si="11"/>
        <v>99.2</v>
      </c>
      <c r="R104" s="1203">
        <f t="shared" si="11"/>
        <v>97.2</v>
      </c>
      <c r="S104" s="1202">
        <f t="shared" si="11"/>
        <v>69.2</v>
      </c>
      <c r="T104" s="1203">
        <f t="shared" si="11"/>
        <v>67.2</v>
      </c>
      <c r="U104" s="1202">
        <f t="shared" si="11"/>
        <v>30</v>
      </c>
      <c r="V104" s="1209">
        <f t="shared" si="11"/>
        <v>31</v>
      </c>
      <c r="W104" s="343">
        <f t="shared" si="11"/>
        <v>11.3</v>
      </c>
      <c r="X104" s="599">
        <f t="shared" si="11"/>
        <v>11.1</v>
      </c>
      <c r="Y104" s="1358">
        <f t="shared" si="11"/>
        <v>175</v>
      </c>
      <c r="Z104" s="1359">
        <f t="shared" si="11"/>
        <v>151</v>
      </c>
      <c r="AA104" s="801">
        <f t="shared" si="11"/>
        <v>0.18</v>
      </c>
      <c r="AB104" s="1430">
        <f t="shared" si="11"/>
        <v>7.0000000000000007E-2</v>
      </c>
      <c r="AC104" s="1593"/>
      <c r="AD104" s="10" t="s">
        <v>35</v>
      </c>
      <c r="AE104" s="2" t="s">
        <v>35</v>
      </c>
      <c r="AF104" s="2" t="s">
        <v>35</v>
      </c>
      <c r="AG104" s="2" t="s">
        <v>35</v>
      </c>
      <c r="AH104" s="2" t="s">
        <v>35</v>
      </c>
      <c r="AI104" s="99" t="s">
        <v>35</v>
      </c>
    </row>
    <row r="105" spans="1:35" s="1" customFormat="1" ht="13.5" customHeight="1" x14ac:dyDescent="0.15">
      <c r="A105" s="1869"/>
      <c r="B105" s="1735" t="s">
        <v>390</v>
      </c>
      <c r="C105" s="1736"/>
      <c r="D105" s="376"/>
      <c r="E105" s="1496"/>
      <c r="F105" s="541">
        <f t="shared" ref="F105:AB105" si="12">IF(COUNT(F73:F102)=0,"",AVERAGE(F73:F102))</f>
        <v>24.32</v>
      </c>
      <c r="G105" s="341">
        <f t="shared" si="12"/>
        <v>22.200000000000003</v>
      </c>
      <c r="H105" s="340">
        <f t="shared" si="12"/>
        <v>22.443333333333332</v>
      </c>
      <c r="I105" s="341">
        <f t="shared" si="12"/>
        <v>4.1433333333333335</v>
      </c>
      <c r="J105" s="340">
        <f t="shared" si="12"/>
        <v>3.5499999999999994</v>
      </c>
      <c r="K105" s="341">
        <f t="shared" si="12"/>
        <v>7.5836666666666703</v>
      </c>
      <c r="L105" s="340">
        <f t="shared" si="12"/>
        <v>7.5513333333333339</v>
      </c>
      <c r="M105" s="341">
        <f t="shared" si="12"/>
        <v>27.340000000000011</v>
      </c>
      <c r="N105" s="340">
        <f t="shared" si="12"/>
        <v>27.31333333333334</v>
      </c>
      <c r="O105" s="1202">
        <f t="shared" si="12"/>
        <v>95</v>
      </c>
      <c r="P105" s="1203">
        <f t="shared" si="12"/>
        <v>96.413636363636357</v>
      </c>
      <c r="Q105" s="1202">
        <f t="shared" si="12"/>
        <v>99.2</v>
      </c>
      <c r="R105" s="1203">
        <f t="shared" si="12"/>
        <v>99.318181818181813</v>
      </c>
      <c r="S105" s="1202">
        <f t="shared" si="12"/>
        <v>69.2</v>
      </c>
      <c r="T105" s="1203">
        <f t="shared" si="12"/>
        <v>67.2</v>
      </c>
      <c r="U105" s="1202">
        <f t="shared" si="12"/>
        <v>30</v>
      </c>
      <c r="V105" s="1203">
        <f t="shared" si="12"/>
        <v>31</v>
      </c>
      <c r="W105" s="602">
        <f t="shared" si="12"/>
        <v>11.3</v>
      </c>
      <c r="X105" s="664">
        <f t="shared" si="12"/>
        <v>11.440909090909091</v>
      </c>
      <c r="Y105" s="1358">
        <f t="shared" si="12"/>
        <v>175</v>
      </c>
      <c r="Z105" s="1359">
        <f t="shared" si="12"/>
        <v>181.13636363636363</v>
      </c>
      <c r="AA105" s="801">
        <f t="shared" si="12"/>
        <v>0.18</v>
      </c>
      <c r="AB105" s="1430">
        <f t="shared" si="12"/>
        <v>0.11000000000000001</v>
      </c>
      <c r="AC105" s="1593"/>
      <c r="AD105" s="10" t="s">
        <v>35</v>
      </c>
      <c r="AE105" s="2" t="s">
        <v>35</v>
      </c>
      <c r="AF105" s="2" t="s">
        <v>35</v>
      </c>
      <c r="AG105" s="2" t="s">
        <v>35</v>
      </c>
      <c r="AH105" s="2" t="s">
        <v>35</v>
      </c>
      <c r="AI105" s="99" t="s">
        <v>35</v>
      </c>
    </row>
    <row r="106" spans="1:35" s="1" customFormat="1" ht="13.5" customHeight="1" x14ac:dyDescent="0.15">
      <c r="A106" s="1870"/>
      <c r="B106" s="1765" t="s">
        <v>391</v>
      </c>
      <c r="C106" s="1738"/>
      <c r="D106" s="376"/>
      <c r="E106" s="1497">
        <f>SUM(E73:E102)</f>
        <v>85</v>
      </c>
      <c r="F106" s="563"/>
      <c r="G106" s="1241"/>
      <c r="H106" s="1340"/>
      <c r="I106" s="1241"/>
      <c r="J106" s="1340"/>
      <c r="K106" s="1241"/>
      <c r="L106" s="1242"/>
      <c r="M106" s="1241"/>
      <c r="N106" s="1340"/>
      <c r="O106" s="1204"/>
      <c r="P106" s="1205"/>
      <c r="Q106" s="1204"/>
      <c r="R106" s="1222"/>
      <c r="S106" s="1204"/>
      <c r="T106" s="1205"/>
      <c r="U106" s="1204"/>
      <c r="V106" s="1222"/>
      <c r="W106" s="662"/>
      <c r="X106" s="594"/>
      <c r="Y106" s="1360"/>
      <c r="Z106" s="1361"/>
      <c r="AA106" s="803"/>
      <c r="AB106" s="1435"/>
      <c r="AC106" s="595">
        <f>SUM(AC73:AC102)</f>
        <v>0</v>
      </c>
      <c r="AD106" s="205"/>
      <c r="AE106" s="207"/>
      <c r="AF106" s="207"/>
      <c r="AG106" s="207"/>
      <c r="AH106" s="207"/>
      <c r="AI106" s="206"/>
    </row>
    <row r="107" spans="1:35" ht="13.5" customHeight="1" x14ac:dyDescent="0.15">
      <c r="A107" s="1868" t="s">
        <v>311</v>
      </c>
      <c r="B107" s="429">
        <v>44378</v>
      </c>
      <c r="C107" s="856" t="str">
        <f>IF(B107="","",IF(WEEKDAY(B107)=1,"(日)",IF(WEEKDAY(B107)=2,"(月)",IF(WEEKDAY(B107)=3,"(火)",IF(WEEKDAY(B107)=4,"(水)",IF(WEEKDAY(B107)=5,"(木)",IF(WEEKDAY(B107)=6,"(金)","(土)")))))))</f>
        <v>(木)</v>
      </c>
      <c r="D107" s="626" t="s">
        <v>579</v>
      </c>
      <c r="E107" s="1492">
        <v>68.5</v>
      </c>
      <c r="F107" s="57">
        <v>20.3</v>
      </c>
      <c r="G107" s="59">
        <v>23.2</v>
      </c>
      <c r="H107" s="60">
        <v>23.2</v>
      </c>
      <c r="I107" s="59">
        <v>3.3</v>
      </c>
      <c r="J107" s="60">
        <v>2.2000000000000002</v>
      </c>
      <c r="K107" s="59">
        <v>7.52</v>
      </c>
      <c r="L107" s="60">
        <v>7.44</v>
      </c>
      <c r="M107" s="59">
        <v>27.8</v>
      </c>
      <c r="N107" s="60">
        <v>27.6</v>
      </c>
      <c r="O107" s="1197" t="s">
        <v>35</v>
      </c>
      <c r="P107" s="1198">
        <v>99.2</v>
      </c>
      <c r="Q107" s="1197" t="s">
        <v>35</v>
      </c>
      <c r="R107" s="1198">
        <v>100.3</v>
      </c>
      <c r="S107" s="1197" t="s">
        <v>35</v>
      </c>
      <c r="T107" s="1198" t="s">
        <v>35</v>
      </c>
      <c r="U107" s="1197" t="s">
        <v>35</v>
      </c>
      <c r="V107" s="1198" t="s">
        <v>35</v>
      </c>
      <c r="W107" s="53" t="s">
        <v>35</v>
      </c>
      <c r="X107" s="54">
        <v>10.8</v>
      </c>
      <c r="Y107" s="55" t="s">
        <v>35</v>
      </c>
      <c r="Z107" s="56">
        <v>194</v>
      </c>
      <c r="AA107" s="795" t="s">
        <v>35</v>
      </c>
      <c r="AB107" s="1426">
        <v>0.06</v>
      </c>
      <c r="AC107" s="606"/>
      <c r="AD107" s="165">
        <v>44385</v>
      </c>
      <c r="AE107" s="128" t="s">
        <v>3</v>
      </c>
      <c r="AF107" s="129">
        <v>24.3</v>
      </c>
      <c r="AG107" s="130" t="s">
        <v>20</v>
      </c>
      <c r="AH107" s="131"/>
      <c r="AI107" s="132"/>
    </row>
    <row r="108" spans="1:35" x14ac:dyDescent="0.15">
      <c r="A108" s="1869"/>
      <c r="B108" s="310">
        <v>44379</v>
      </c>
      <c r="C108" s="1607" t="str">
        <f>IF(B108="","",IF(WEEKDAY(B108)=1,"(日)",IF(WEEKDAY(B108)=2,"(月)",IF(WEEKDAY(B108)=3,"(火)",IF(WEEKDAY(B108)=4,"(水)",IF(WEEKDAY(B108)=5,"(木)",IF(WEEKDAY(B108)=6,"(金)","(土)")))))))</f>
        <v>(金)</v>
      </c>
      <c r="D108" s="627" t="s">
        <v>579</v>
      </c>
      <c r="E108" s="1493">
        <v>98</v>
      </c>
      <c r="F108" s="58">
        <v>21.9</v>
      </c>
      <c r="G108" s="22">
        <v>23.2</v>
      </c>
      <c r="H108" s="61">
        <v>23.2</v>
      </c>
      <c r="I108" s="22">
        <v>2.6</v>
      </c>
      <c r="J108" s="61">
        <v>1.9</v>
      </c>
      <c r="K108" s="22">
        <v>7.51</v>
      </c>
      <c r="L108" s="61">
        <v>7.41</v>
      </c>
      <c r="M108" s="22">
        <v>27.9</v>
      </c>
      <c r="N108" s="61">
        <v>27.6</v>
      </c>
      <c r="O108" s="49" t="s">
        <v>35</v>
      </c>
      <c r="P108" s="1199">
        <v>75.3</v>
      </c>
      <c r="Q108" s="49" t="s">
        <v>35</v>
      </c>
      <c r="R108" s="1199">
        <v>100.1</v>
      </c>
      <c r="S108" s="49" t="s">
        <v>35</v>
      </c>
      <c r="T108" s="1199" t="s">
        <v>35</v>
      </c>
      <c r="U108" s="49" t="s">
        <v>35</v>
      </c>
      <c r="V108" s="1199" t="s">
        <v>35</v>
      </c>
      <c r="W108" s="62" t="s">
        <v>35</v>
      </c>
      <c r="X108" s="63">
        <v>10.8</v>
      </c>
      <c r="Y108" s="67" t="s">
        <v>35</v>
      </c>
      <c r="Z108" s="68">
        <v>172</v>
      </c>
      <c r="AA108" s="797" t="s">
        <v>35</v>
      </c>
      <c r="AB108" s="1427">
        <v>0.08</v>
      </c>
      <c r="AC108" s="608"/>
      <c r="AD108" s="11" t="s">
        <v>87</v>
      </c>
      <c r="AE108" s="12" t="s">
        <v>377</v>
      </c>
      <c r="AF108" s="13" t="s">
        <v>5</v>
      </c>
      <c r="AG108" s="14" t="s">
        <v>6</v>
      </c>
      <c r="AH108" s="671" t="s">
        <v>302</v>
      </c>
      <c r="AI108" s="92"/>
    </row>
    <row r="109" spans="1:35" x14ac:dyDescent="0.15">
      <c r="A109" s="1869"/>
      <c r="B109" s="310">
        <v>44380</v>
      </c>
      <c r="C109" s="1607" t="str">
        <f t="shared" ref="C109:C137" si="13">IF(B109="","",IF(WEEKDAY(B109)=1,"(日)",IF(WEEKDAY(B109)=2,"(月)",IF(WEEKDAY(B109)=3,"(火)",IF(WEEKDAY(B109)=4,"(水)",IF(WEEKDAY(B109)=5,"(木)",IF(WEEKDAY(B109)=6,"(金)","(土)")))))))</f>
        <v>(土)</v>
      </c>
      <c r="D109" s="631" t="s">
        <v>579</v>
      </c>
      <c r="E109" s="1493">
        <v>121.5</v>
      </c>
      <c r="F109" s="58">
        <v>23.2</v>
      </c>
      <c r="G109" s="22">
        <v>23.2</v>
      </c>
      <c r="H109" s="61">
        <v>23.3</v>
      </c>
      <c r="I109" s="22">
        <v>2.1</v>
      </c>
      <c r="J109" s="61">
        <v>1.5</v>
      </c>
      <c r="K109" s="22">
        <v>7.5</v>
      </c>
      <c r="L109" s="61">
        <v>7.35</v>
      </c>
      <c r="M109" s="22">
        <v>27.9</v>
      </c>
      <c r="N109" s="61">
        <v>27.4</v>
      </c>
      <c r="O109" s="49" t="s">
        <v>35</v>
      </c>
      <c r="P109" s="1199" t="s">
        <v>35</v>
      </c>
      <c r="Q109" s="49" t="s">
        <v>35</v>
      </c>
      <c r="R109" s="1199" t="s">
        <v>35</v>
      </c>
      <c r="S109" s="49" t="s">
        <v>35</v>
      </c>
      <c r="T109" s="1199" t="s">
        <v>35</v>
      </c>
      <c r="U109" s="49" t="s">
        <v>35</v>
      </c>
      <c r="V109" s="1199" t="s">
        <v>35</v>
      </c>
      <c r="W109" s="62" t="s">
        <v>35</v>
      </c>
      <c r="X109" s="63" t="s">
        <v>35</v>
      </c>
      <c r="Y109" s="67" t="s">
        <v>35</v>
      </c>
      <c r="Z109" s="68" t="s">
        <v>35</v>
      </c>
      <c r="AA109" s="797" t="s">
        <v>35</v>
      </c>
      <c r="AB109" s="1427" t="s">
        <v>35</v>
      </c>
      <c r="AC109" s="608"/>
      <c r="AD109" s="5" t="s">
        <v>88</v>
      </c>
      <c r="AE109" s="16" t="s">
        <v>20</v>
      </c>
      <c r="AF109" s="30">
        <v>22.7</v>
      </c>
      <c r="AG109" s="31">
        <v>23</v>
      </c>
      <c r="AH109" s="31">
        <v>22.8</v>
      </c>
      <c r="AI109" s="93"/>
    </row>
    <row r="110" spans="1:35" x14ac:dyDescent="0.15">
      <c r="A110" s="1869"/>
      <c r="B110" s="310">
        <v>44381</v>
      </c>
      <c r="C110" s="1607" t="str">
        <f t="shared" si="13"/>
        <v>(日)</v>
      </c>
      <c r="D110" s="631" t="s">
        <v>579</v>
      </c>
      <c r="E110" s="1493">
        <v>9</v>
      </c>
      <c r="F110" s="58">
        <v>19.600000000000001</v>
      </c>
      <c r="G110" s="22">
        <v>23.2</v>
      </c>
      <c r="H110" s="61">
        <v>23.3</v>
      </c>
      <c r="I110" s="22">
        <v>2</v>
      </c>
      <c r="J110" s="61">
        <v>1.6</v>
      </c>
      <c r="K110" s="22">
        <v>7.6</v>
      </c>
      <c r="L110" s="61">
        <v>7.38</v>
      </c>
      <c r="M110" s="22">
        <v>27.6</v>
      </c>
      <c r="N110" s="61">
        <v>27.4</v>
      </c>
      <c r="O110" s="49" t="s">
        <v>35</v>
      </c>
      <c r="P110" s="1199" t="s">
        <v>35</v>
      </c>
      <c r="Q110" s="49" t="s">
        <v>35</v>
      </c>
      <c r="R110" s="1199" t="s">
        <v>35</v>
      </c>
      <c r="S110" s="49" t="s">
        <v>35</v>
      </c>
      <c r="T110" s="1199" t="s">
        <v>35</v>
      </c>
      <c r="U110" s="49" t="s">
        <v>35</v>
      </c>
      <c r="V110" s="1199" t="s">
        <v>35</v>
      </c>
      <c r="W110" s="62" t="s">
        <v>35</v>
      </c>
      <c r="X110" s="63" t="s">
        <v>35</v>
      </c>
      <c r="Y110" s="67" t="s">
        <v>35</v>
      </c>
      <c r="Z110" s="68" t="s">
        <v>35</v>
      </c>
      <c r="AA110" s="797" t="s">
        <v>35</v>
      </c>
      <c r="AB110" s="1427" t="s">
        <v>35</v>
      </c>
      <c r="AC110" s="608"/>
      <c r="AD110" s="6" t="s">
        <v>378</v>
      </c>
      <c r="AE110" s="17" t="s">
        <v>379</v>
      </c>
      <c r="AF110" s="33">
        <v>5.6</v>
      </c>
      <c r="AG110" s="34">
        <v>3.7</v>
      </c>
      <c r="AH110" s="34">
        <v>15.1</v>
      </c>
      <c r="AI110" s="94"/>
    </row>
    <row r="111" spans="1:35" x14ac:dyDescent="0.15">
      <c r="A111" s="1869"/>
      <c r="B111" s="310">
        <v>44382</v>
      </c>
      <c r="C111" s="1607" t="str">
        <f t="shared" si="13"/>
        <v>(月)</v>
      </c>
      <c r="D111" s="631" t="s">
        <v>522</v>
      </c>
      <c r="E111" s="1493">
        <v>1.5</v>
      </c>
      <c r="F111" s="58">
        <v>21.1</v>
      </c>
      <c r="G111" s="22">
        <v>23.3</v>
      </c>
      <c r="H111" s="61">
        <v>23.4</v>
      </c>
      <c r="I111" s="22">
        <v>3.2</v>
      </c>
      <c r="J111" s="61">
        <v>1.9</v>
      </c>
      <c r="K111" s="22">
        <v>7.62</v>
      </c>
      <c r="L111" s="61">
        <v>7.47</v>
      </c>
      <c r="M111" s="22">
        <v>26.5</v>
      </c>
      <c r="N111" s="61">
        <v>26.7</v>
      </c>
      <c r="O111" s="49" t="s">
        <v>35</v>
      </c>
      <c r="P111" s="1199">
        <v>91.8</v>
      </c>
      <c r="Q111" s="49" t="s">
        <v>35</v>
      </c>
      <c r="R111" s="1199">
        <v>95</v>
      </c>
      <c r="S111" s="49" t="s">
        <v>35</v>
      </c>
      <c r="T111" s="1199" t="s">
        <v>35</v>
      </c>
      <c r="U111" s="49" t="s">
        <v>35</v>
      </c>
      <c r="V111" s="1199" t="s">
        <v>35</v>
      </c>
      <c r="W111" s="62" t="s">
        <v>35</v>
      </c>
      <c r="X111" s="63">
        <v>10.8</v>
      </c>
      <c r="Y111" s="67" t="s">
        <v>35</v>
      </c>
      <c r="Z111" s="68">
        <v>200</v>
      </c>
      <c r="AA111" s="797" t="s">
        <v>35</v>
      </c>
      <c r="AB111" s="1427">
        <v>0.08</v>
      </c>
      <c r="AC111" s="608"/>
      <c r="AD111" s="6" t="s">
        <v>21</v>
      </c>
      <c r="AE111" s="17"/>
      <c r="AF111" s="33">
        <v>7.41</v>
      </c>
      <c r="AG111" s="34">
        <v>7.31</v>
      </c>
      <c r="AH111" s="34">
        <v>7.61</v>
      </c>
      <c r="AI111" s="95"/>
    </row>
    <row r="112" spans="1:35" x14ac:dyDescent="0.15">
      <c r="A112" s="1869"/>
      <c r="B112" s="310">
        <v>44383</v>
      </c>
      <c r="C112" s="1607" t="str">
        <f t="shared" si="13"/>
        <v>(火)</v>
      </c>
      <c r="D112" s="631" t="s">
        <v>522</v>
      </c>
      <c r="E112" s="1493">
        <v>0.5</v>
      </c>
      <c r="F112" s="58">
        <v>26</v>
      </c>
      <c r="G112" s="22">
        <v>23.1</v>
      </c>
      <c r="H112" s="61">
        <v>23.3</v>
      </c>
      <c r="I112" s="22">
        <v>5</v>
      </c>
      <c r="J112" s="61">
        <v>2</v>
      </c>
      <c r="K112" s="22">
        <v>7.5</v>
      </c>
      <c r="L112" s="61">
        <v>7.42</v>
      </c>
      <c r="M112" s="22">
        <v>26.2</v>
      </c>
      <c r="N112" s="61">
        <v>26.8</v>
      </c>
      <c r="O112" s="49" t="s">
        <v>35</v>
      </c>
      <c r="P112" s="1199">
        <v>95.9</v>
      </c>
      <c r="Q112" s="49" t="s">
        <v>35</v>
      </c>
      <c r="R112" s="1199">
        <v>96</v>
      </c>
      <c r="S112" s="49" t="s">
        <v>35</v>
      </c>
      <c r="T112" s="1199" t="s">
        <v>35</v>
      </c>
      <c r="U112" s="49" t="s">
        <v>35</v>
      </c>
      <c r="V112" s="1199" t="s">
        <v>35</v>
      </c>
      <c r="W112" s="62" t="s">
        <v>35</v>
      </c>
      <c r="X112" s="63">
        <v>10.9</v>
      </c>
      <c r="Y112" s="67" t="s">
        <v>35</v>
      </c>
      <c r="Z112" s="68">
        <v>199</v>
      </c>
      <c r="AA112" s="797" t="s">
        <v>35</v>
      </c>
      <c r="AB112" s="1427">
        <v>0.09</v>
      </c>
      <c r="AC112" s="608"/>
      <c r="AD112" s="6" t="s">
        <v>356</v>
      </c>
      <c r="AE112" s="17" t="s">
        <v>22</v>
      </c>
      <c r="AF112" s="33">
        <v>24.3</v>
      </c>
      <c r="AG112" s="34">
        <v>24.2</v>
      </c>
      <c r="AH112" s="34">
        <v>19.399999999999999</v>
      </c>
      <c r="AI112" s="96"/>
    </row>
    <row r="113" spans="1:35" x14ac:dyDescent="0.15">
      <c r="A113" s="1869"/>
      <c r="B113" s="310">
        <v>44384</v>
      </c>
      <c r="C113" s="1607" t="str">
        <f t="shared" si="13"/>
        <v>(水)</v>
      </c>
      <c r="D113" s="631" t="s">
        <v>522</v>
      </c>
      <c r="E113" s="1493">
        <v>0.5</v>
      </c>
      <c r="F113" s="58">
        <v>25.6</v>
      </c>
      <c r="G113" s="22">
        <v>22.8</v>
      </c>
      <c r="H113" s="61">
        <v>23.1</v>
      </c>
      <c r="I113" s="22">
        <v>6.3</v>
      </c>
      <c r="J113" s="61">
        <v>3.5</v>
      </c>
      <c r="K113" s="22">
        <v>7.44</v>
      </c>
      <c r="L113" s="61">
        <v>7.35</v>
      </c>
      <c r="M113" s="22">
        <v>24.9</v>
      </c>
      <c r="N113" s="61">
        <v>25.2</v>
      </c>
      <c r="O113" s="49" t="s">
        <v>35</v>
      </c>
      <c r="P113" s="1199">
        <v>87.4</v>
      </c>
      <c r="Q113" s="49" t="s">
        <v>35</v>
      </c>
      <c r="R113" s="1199">
        <v>91.2</v>
      </c>
      <c r="S113" s="49" t="s">
        <v>35</v>
      </c>
      <c r="T113" s="1199" t="s">
        <v>35</v>
      </c>
      <c r="U113" s="49" t="s">
        <v>35</v>
      </c>
      <c r="V113" s="1199" t="s">
        <v>35</v>
      </c>
      <c r="W113" s="62" t="s">
        <v>35</v>
      </c>
      <c r="X113" s="63">
        <v>10.1</v>
      </c>
      <c r="Y113" s="67" t="s">
        <v>35</v>
      </c>
      <c r="Z113" s="68">
        <v>130</v>
      </c>
      <c r="AA113" s="797" t="s">
        <v>35</v>
      </c>
      <c r="AB113" s="1427">
        <v>0.17</v>
      </c>
      <c r="AC113" s="608"/>
      <c r="AD113" s="6" t="s">
        <v>380</v>
      </c>
      <c r="AE113" s="17" t="s">
        <v>23</v>
      </c>
      <c r="AF113" s="612">
        <v>81.8</v>
      </c>
      <c r="AG113" s="613">
        <v>84.6</v>
      </c>
      <c r="AH113" s="613">
        <v>64.900000000000006</v>
      </c>
      <c r="AI113" s="96"/>
    </row>
    <row r="114" spans="1:35" x14ac:dyDescent="0.15">
      <c r="A114" s="1869"/>
      <c r="B114" s="310">
        <v>44385</v>
      </c>
      <c r="C114" s="1607" t="str">
        <f t="shared" si="13"/>
        <v>(木)</v>
      </c>
      <c r="D114" s="631" t="s">
        <v>522</v>
      </c>
      <c r="E114" s="1493">
        <v>1</v>
      </c>
      <c r="F114" s="58">
        <v>24.3</v>
      </c>
      <c r="G114" s="22">
        <v>22.7</v>
      </c>
      <c r="H114" s="61">
        <v>23</v>
      </c>
      <c r="I114" s="22">
        <v>5.6</v>
      </c>
      <c r="J114" s="61">
        <v>3.7</v>
      </c>
      <c r="K114" s="22">
        <v>7.41</v>
      </c>
      <c r="L114" s="61">
        <v>7.31</v>
      </c>
      <c r="M114" s="22">
        <v>24.3</v>
      </c>
      <c r="N114" s="61">
        <v>24.2</v>
      </c>
      <c r="O114" s="49">
        <v>81.8</v>
      </c>
      <c r="P114" s="1199">
        <v>84.6</v>
      </c>
      <c r="Q114" s="49">
        <v>86.4</v>
      </c>
      <c r="R114" s="1199">
        <v>87</v>
      </c>
      <c r="S114" s="49">
        <v>60</v>
      </c>
      <c r="T114" s="1199">
        <v>60.8</v>
      </c>
      <c r="U114" s="49">
        <v>26.4</v>
      </c>
      <c r="V114" s="1199">
        <v>26.2</v>
      </c>
      <c r="W114" s="62">
        <v>9.8000000000000007</v>
      </c>
      <c r="X114" s="63">
        <v>9.9</v>
      </c>
      <c r="Y114" s="67">
        <v>153</v>
      </c>
      <c r="Z114" s="68">
        <v>176</v>
      </c>
      <c r="AA114" s="797">
        <v>0.2</v>
      </c>
      <c r="AB114" s="1427">
        <v>0.16</v>
      </c>
      <c r="AC114" s="608"/>
      <c r="AD114" s="6" t="s">
        <v>360</v>
      </c>
      <c r="AE114" s="17" t="s">
        <v>23</v>
      </c>
      <c r="AF114" s="612">
        <v>86.4</v>
      </c>
      <c r="AG114" s="613">
        <v>87</v>
      </c>
      <c r="AH114" s="613">
        <v>74</v>
      </c>
      <c r="AI114" s="96"/>
    </row>
    <row r="115" spans="1:35" x14ac:dyDescent="0.15">
      <c r="A115" s="1869"/>
      <c r="B115" s="310">
        <v>44386</v>
      </c>
      <c r="C115" s="1607" t="str">
        <f t="shared" si="13"/>
        <v>(金)</v>
      </c>
      <c r="D115" s="631" t="s">
        <v>522</v>
      </c>
      <c r="E115" s="1493">
        <v>1</v>
      </c>
      <c r="F115" s="58">
        <v>24.9</v>
      </c>
      <c r="G115" s="22">
        <v>22.7</v>
      </c>
      <c r="H115" s="61">
        <v>22.9</v>
      </c>
      <c r="I115" s="22">
        <v>4.4000000000000004</v>
      </c>
      <c r="J115" s="61">
        <v>3.3</v>
      </c>
      <c r="K115" s="22">
        <v>7.39</v>
      </c>
      <c r="L115" s="61">
        <v>7.3</v>
      </c>
      <c r="M115" s="22">
        <v>23</v>
      </c>
      <c r="N115" s="61">
        <v>22.9</v>
      </c>
      <c r="O115" s="49" t="s">
        <v>35</v>
      </c>
      <c r="P115" s="1199">
        <v>80.599999999999994</v>
      </c>
      <c r="Q115" s="49" t="s">
        <v>35</v>
      </c>
      <c r="R115" s="1199">
        <v>85.6</v>
      </c>
      <c r="S115" s="49" t="s">
        <v>35</v>
      </c>
      <c r="T115" s="1199" t="s">
        <v>35</v>
      </c>
      <c r="U115" s="49" t="s">
        <v>35</v>
      </c>
      <c r="V115" s="1199" t="s">
        <v>35</v>
      </c>
      <c r="W115" s="62" t="s">
        <v>35</v>
      </c>
      <c r="X115" s="63">
        <v>10.5</v>
      </c>
      <c r="Y115" s="67" t="s">
        <v>35</v>
      </c>
      <c r="Z115" s="68">
        <v>181</v>
      </c>
      <c r="AA115" s="797" t="s">
        <v>35</v>
      </c>
      <c r="AB115" s="1427">
        <v>0.17</v>
      </c>
      <c r="AC115" s="608"/>
      <c r="AD115" s="6" t="s">
        <v>361</v>
      </c>
      <c r="AE115" s="17" t="s">
        <v>23</v>
      </c>
      <c r="AF115" s="612">
        <v>60</v>
      </c>
      <c r="AG115" s="613">
        <v>60.8</v>
      </c>
      <c r="AH115" s="613">
        <v>52</v>
      </c>
      <c r="AI115" s="96"/>
    </row>
    <row r="116" spans="1:35" x14ac:dyDescent="0.15">
      <c r="A116" s="1869"/>
      <c r="B116" s="310">
        <v>44387</v>
      </c>
      <c r="C116" s="1607" t="str">
        <f t="shared" si="13"/>
        <v>(土)</v>
      </c>
      <c r="D116" s="631" t="s">
        <v>566</v>
      </c>
      <c r="E116" s="1493" t="s">
        <v>35</v>
      </c>
      <c r="F116" s="58">
        <v>30.2</v>
      </c>
      <c r="G116" s="22">
        <v>22.7</v>
      </c>
      <c r="H116" s="61">
        <v>23</v>
      </c>
      <c r="I116" s="22">
        <v>4.3</v>
      </c>
      <c r="J116" s="61">
        <v>3.2</v>
      </c>
      <c r="K116" s="22">
        <v>7.35</v>
      </c>
      <c r="L116" s="61">
        <v>7.29</v>
      </c>
      <c r="M116" s="22">
        <v>22.7</v>
      </c>
      <c r="N116" s="61">
        <v>22.7</v>
      </c>
      <c r="O116" s="49" t="s">
        <v>35</v>
      </c>
      <c r="P116" s="1199" t="s">
        <v>35</v>
      </c>
      <c r="Q116" s="49" t="s">
        <v>35</v>
      </c>
      <c r="R116" s="1199" t="s">
        <v>35</v>
      </c>
      <c r="S116" s="49" t="s">
        <v>35</v>
      </c>
      <c r="T116" s="1199" t="s">
        <v>35</v>
      </c>
      <c r="U116" s="49" t="s">
        <v>35</v>
      </c>
      <c r="V116" s="1199" t="s">
        <v>35</v>
      </c>
      <c r="W116" s="62" t="s">
        <v>35</v>
      </c>
      <c r="X116" s="63" t="s">
        <v>35</v>
      </c>
      <c r="Y116" s="67" t="s">
        <v>35</v>
      </c>
      <c r="Z116" s="68" t="s">
        <v>35</v>
      </c>
      <c r="AA116" s="797" t="s">
        <v>35</v>
      </c>
      <c r="AB116" s="1427" t="s">
        <v>35</v>
      </c>
      <c r="AC116" s="608"/>
      <c r="AD116" s="6" t="s">
        <v>362</v>
      </c>
      <c r="AE116" s="17" t="s">
        <v>23</v>
      </c>
      <c r="AF116" s="612">
        <v>26.4</v>
      </c>
      <c r="AG116" s="613">
        <v>26.2</v>
      </c>
      <c r="AH116" s="613">
        <v>22</v>
      </c>
      <c r="AI116" s="96"/>
    </row>
    <row r="117" spans="1:35" x14ac:dyDescent="0.15">
      <c r="A117" s="1869"/>
      <c r="B117" s="310">
        <v>44388</v>
      </c>
      <c r="C117" s="1607" t="str">
        <f t="shared" si="13"/>
        <v>(日)</v>
      </c>
      <c r="D117" s="631" t="s">
        <v>566</v>
      </c>
      <c r="E117" s="1493">
        <v>0.5</v>
      </c>
      <c r="F117" s="58">
        <v>29.1</v>
      </c>
      <c r="G117" s="22">
        <v>22.9</v>
      </c>
      <c r="H117" s="61">
        <v>23</v>
      </c>
      <c r="I117" s="22">
        <v>3.2</v>
      </c>
      <c r="J117" s="61">
        <v>2.2999999999999998</v>
      </c>
      <c r="K117" s="22">
        <v>7.34</v>
      </c>
      <c r="L117" s="61">
        <v>7.3</v>
      </c>
      <c r="M117" s="22">
        <v>22.6</v>
      </c>
      <c r="N117" s="61">
        <v>22.8</v>
      </c>
      <c r="O117" s="49" t="s">
        <v>35</v>
      </c>
      <c r="P117" s="1199" t="s">
        <v>35</v>
      </c>
      <c r="Q117" s="49" t="s">
        <v>35</v>
      </c>
      <c r="R117" s="1199" t="s">
        <v>35</v>
      </c>
      <c r="S117" s="49" t="s">
        <v>35</v>
      </c>
      <c r="T117" s="1199" t="s">
        <v>35</v>
      </c>
      <c r="U117" s="49" t="s">
        <v>35</v>
      </c>
      <c r="V117" s="1199" t="s">
        <v>35</v>
      </c>
      <c r="W117" s="62" t="s">
        <v>35</v>
      </c>
      <c r="X117" s="63" t="s">
        <v>35</v>
      </c>
      <c r="Y117" s="67" t="s">
        <v>35</v>
      </c>
      <c r="Z117" s="68" t="s">
        <v>35</v>
      </c>
      <c r="AA117" s="797" t="s">
        <v>35</v>
      </c>
      <c r="AB117" s="1427" t="s">
        <v>35</v>
      </c>
      <c r="AC117" s="608"/>
      <c r="AD117" s="6" t="s">
        <v>381</v>
      </c>
      <c r="AE117" s="17" t="s">
        <v>23</v>
      </c>
      <c r="AF117" s="36">
        <v>9.8000000000000007</v>
      </c>
      <c r="AG117" s="37">
        <v>9.9</v>
      </c>
      <c r="AH117" s="34">
        <v>7.7</v>
      </c>
      <c r="AI117" s="94"/>
    </row>
    <row r="118" spans="1:35" x14ac:dyDescent="0.15">
      <c r="A118" s="1869"/>
      <c r="B118" s="310">
        <v>44389</v>
      </c>
      <c r="C118" s="1607" t="str">
        <f t="shared" si="13"/>
        <v>(月)</v>
      </c>
      <c r="D118" s="631" t="s">
        <v>566</v>
      </c>
      <c r="E118" s="1493" t="s">
        <v>35</v>
      </c>
      <c r="F118" s="58">
        <v>30.1</v>
      </c>
      <c r="G118" s="22">
        <v>22.9</v>
      </c>
      <c r="H118" s="61">
        <v>23.4</v>
      </c>
      <c r="I118" s="22">
        <v>3.5</v>
      </c>
      <c r="J118" s="61">
        <v>2.6</v>
      </c>
      <c r="K118" s="22">
        <v>7.37</v>
      </c>
      <c r="L118" s="61">
        <v>7.3</v>
      </c>
      <c r="M118" s="22">
        <v>24.1</v>
      </c>
      <c r="N118" s="61">
        <v>24</v>
      </c>
      <c r="O118" s="49" t="s">
        <v>35</v>
      </c>
      <c r="P118" s="1199">
        <v>81.099999999999994</v>
      </c>
      <c r="Q118" s="49" t="s">
        <v>35</v>
      </c>
      <c r="R118" s="1199">
        <v>86.8</v>
      </c>
      <c r="S118" s="49" t="s">
        <v>35</v>
      </c>
      <c r="T118" s="1199" t="s">
        <v>35</v>
      </c>
      <c r="U118" s="49" t="s">
        <v>35</v>
      </c>
      <c r="V118" s="1199" t="s">
        <v>35</v>
      </c>
      <c r="W118" s="62" t="s">
        <v>35</v>
      </c>
      <c r="X118" s="63">
        <v>10.3</v>
      </c>
      <c r="Y118" s="67" t="s">
        <v>35</v>
      </c>
      <c r="Z118" s="68">
        <v>145</v>
      </c>
      <c r="AA118" s="797" t="s">
        <v>35</v>
      </c>
      <c r="AB118" s="1427">
        <v>0.14000000000000001</v>
      </c>
      <c r="AC118" s="608"/>
      <c r="AD118" s="6" t="s">
        <v>382</v>
      </c>
      <c r="AE118" s="17" t="s">
        <v>23</v>
      </c>
      <c r="AF118" s="47">
        <v>153</v>
      </c>
      <c r="AG118" s="48">
        <v>176</v>
      </c>
      <c r="AH118" s="613">
        <v>166</v>
      </c>
      <c r="AI118" s="25"/>
    </row>
    <row r="119" spans="1:35" x14ac:dyDescent="0.15">
      <c r="A119" s="1869"/>
      <c r="B119" s="310">
        <v>44390</v>
      </c>
      <c r="C119" s="1607" t="str">
        <f t="shared" si="13"/>
        <v>(火)</v>
      </c>
      <c r="D119" s="631" t="s">
        <v>522</v>
      </c>
      <c r="E119" s="1493">
        <v>12.5</v>
      </c>
      <c r="F119" s="58">
        <v>26.3</v>
      </c>
      <c r="G119" s="22">
        <v>23.1</v>
      </c>
      <c r="H119" s="61">
        <v>23.3</v>
      </c>
      <c r="I119" s="22">
        <v>3.5</v>
      </c>
      <c r="J119" s="61">
        <v>2.6</v>
      </c>
      <c r="K119" s="22">
        <v>7.33</v>
      </c>
      <c r="L119" s="61">
        <v>7.3</v>
      </c>
      <c r="M119" s="22">
        <v>24</v>
      </c>
      <c r="N119" s="61">
        <v>23.9</v>
      </c>
      <c r="O119" s="49" t="s">
        <v>35</v>
      </c>
      <c r="P119" s="1199">
        <v>83.2</v>
      </c>
      <c r="Q119" s="49" t="s">
        <v>35</v>
      </c>
      <c r="R119" s="1199">
        <v>86.2</v>
      </c>
      <c r="S119" s="49" t="s">
        <v>35</v>
      </c>
      <c r="T119" s="1199" t="s">
        <v>35</v>
      </c>
      <c r="U119" s="49" t="s">
        <v>35</v>
      </c>
      <c r="V119" s="1199" t="s">
        <v>35</v>
      </c>
      <c r="W119" s="62" t="s">
        <v>35</v>
      </c>
      <c r="X119" s="63">
        <v>10.4</v>
      </c>
      <c r="Y119" s="67" t="s">
        <v>35</v>
      </c>
      <c r="Z119" s="68">
        <v>146</v>
      </c>
      <c r="AA119" s="797" t="s">
        <v>35</v>
      </c>
      <c r="AB119" s="1427">
        <v>0.16</v>
      </c>
      <c r="AC119" s="608"/>
      <c r="AD119" s="6" t="s">
        <v>383</v>
      </c>
      <c r="AE119" s="17" t="s">
        <v>23</v>
      </c>
      <c r="AF119" s="39">
        <v>0.2</v>
      </c>
      <c r="AG119" s="40">
        <v>0.16</v>
      </c>
      <c r="AH119" s="40">
        <v>0.71</v>
      </c>
      <c r="AI119" s="95"/>
    </row>
    <row r="120" spans="1:35" x14ac:dyDescent="0.15">
      <c r="A120" s="1869"/>
      <c r="B120" s="310">
        <v>44391</v>
      </c>
      <c r="C120" s="1607" t="str">
        <f t="shared" si="13"/>
        <v>(水)</v>
      </c>
      <c r="D120" s="631" t="s">
        <v>522</v>
      </c>
      <c r="E120" s="1493" t="s">
        <v>35</v>
      </c>
      <c r="F120" s="58">
        <v>26.6</v>
      </c>
      <c r="G120" s="22">
        <v>23.2</v>
      </c>
      <c r="H120" s="61">
        <v>23.5</v>
      </c>
      <c r="I120" s="22">
        <v>3.3</v>
      </c>
      <c r="J120" s="61">
        <v>2.4</v>
      </c>
      <c r="K120" s="22">
        <v>7.35</v>
      </c>
      <c r="L120" s="61">
        <v>7.32</v>
      </c>
      <c r="M120" s="22">
        <v>24.1</v>
      </c>
      <c r="N120" s="61">
        <v>24</v>
      </c>
      <c r="O120" s="49" t="s">
        <v>35</v>
      </c>
      <c r="P120" s="1199">
        <v>83.7</v>
      </c>
      <c r="Q120" s="49" t="s">
        <v>35</v>
      </c>
      <c r="R120" s="1199">
        <v>85.8</v>
      </c>
      <c r="S120" s="49" t="s">
        <v>35</v>
      </c>
      <c r="T120" s="1199" t="s">
        <v>35</v>
      </c>
      <c r="U120" s="49" t="s">
        <v>35</v>
      </c>
      <c r="V120" s="1199" t="s">
        <v>35</v>
      </c>
      <c r="W120" s="62" t="s">
        <v>35</v>
      </c>
      <c r="X120" s="63">
        <v>10</v>
      </c>
      <c r="Y120" s="67" t="s">
        <v>35</v>
      </c>
      <c r="Z120" s="68">
        <v>170</v>
      </c>
      <c r="AA120" s="797" t="s">
        <v>35</v>
      </c>
      <c r="AB120" s="1427">
        <v>0.11</v>
      </c>
      <c r="AC120" s="608"/>
      <c r="AD120" s="6" t="s">
        <v>24</v>
      </c>
      <c r="AE120" s="17" t="s">
        <v>23</v>
      </c>
      <c r="AF120" s="22">
        <v>3.9</v>
      </c>
      <c r="AG120" s="46">
        <v>3.8</v>
      </c>
      <c r="AH120" s="673">
        <v>4.9000000000000004</v>
      </c>
      <c r="AI120" s="95"/>
    </row>
    <row r="121" spans="1:35" x14ac:dyDescent="0.15">
      <c r="A121" s="1869"/>
      <c r="B121" s="310">
        <v>44392</v>
      </c>
      <c r="C121" s="1607" t="str">
        <f t="shared" si="13"/>
        <v>(木)</v>
      </c>
      <c r="D121" s="631" t="s">
        <v>566</v>
      </c>
      <c r="E121" s="1493">
        <v>1</v>
      </c>
      <c r="F121" s="58">
        <v>27.8</v>
      </c>
      <c r="G121" s="22">
        <v>23.3</v>
      </c>
      <c r="H121" s="61">
        <v>23.6</v>
      </c>
      <c r="I121" s="22">
        <v>4.5999999999999996</v>
      </c>
      <c r="J121" s="61">
        <v>3.8</v>
      </c>
      <c r="K121" s="22">
        <v>7.36</v>
      </c>
      <c r="L121" s="61">
        <v>7.32</v>
      </c>
      <c r="M121" s="22">
        <v>22.8</v>
      </c>
      <c r="N121" s="61">
        <v>22.9</v>
      </c>
      <c r="O121" s="49" t="s">
        <v>35</v>
      </c>
      <c r="P121" s="1199">
        <v>79.7</v>
      </c>
      <c r="Q121" s="49" t="s">
        <v>35</v>
      </c>
      <c r="R121" s="1199">
        <v>86</v>
      </c>
      <c r="S121" s="49" t="s">
        <v>35</v>
      </c>
      <c r="T121" s="1199" t="s">
        <v>35</v>
      </c>
      <c r="U121" s="49" t="s">
        <v>35</v>
      </c>
      <c r="V121" s="1199" t="s">
        <v>35</v>
      </c>
      <c r="W121" s="62" t="s">
        <v>35</v>
      </c>
      <c r="X121" s="63">
        <v>9.6</v>
      </c>
      <c r="Y121" s="67" t="s">
        <v>35</v>
      </c>
      <c r="Z121" s="68">
        <v>202</v>
      </c>
      <c r="AA121" s="797" t="s">
        <v>35</v>
      </c>
      <c r="AB121" s="1427">
        <v>0.18</v>
      </c>
      <c r="AC121" s="608"/>
      <c r="AD121" s="6" t="s">
        <v>25</v>
      </c>
      <c r="AE121" s="17" t="s">
        <v>23</v>
      </c>
      <c r="AF121" s="22">
        <v>2</v>
      </c>
      <c r="AG121" s="46">
        <v>1.6</v>
      </c>
      <c r="AH121" s="672">
        <v>2</v>
      </c>
      <c r="AI121" s="95"/>
    </row>
    <row r="122" spans="1:35" x14ac:dyDescent="0.15">
      <c r="A122" s="1869"/>
      <c r="B122" s="310">
        <v>44393</v>
      </c>
      <c r="C122" s="1607" t="str">
        <f t="shared" si="13"/>
        <v>(金)</v>
      </c>
      <c r="D122" s="631" t="s">
        <v>566</v>
      </c>
      <c r="E122" s="1493" t="s">
        <v>35</v>
      </c>
      <c r="F122" s="58">
        <v>29.9</v>
      </c>
      <c r="G122" s="22">
        <v>23.3</v>
      </c>
      <c r="H122" s="61">
        <v>23.7</v>
      </c>
      <c r="I122" s="22">
        <v>4.3</v>
      </c>
      <c r="J122" s="61">
        <v>3.1</v>
      </c>
      <c r="K122" s="22">
        <v>7.33</v>
      </c>
      <c r="L122" s="61">
        <v>7.29</v>
      </c>
      <c r="M122" s="22">
        <v>22.8</v>
      </c>
      <c r="N122" s="61">
        <v>22.7</v>
      </c>
      <c r="O122" s="49" t="s">
        <v>35</v>
      </c>
      <c r="P122" s="1199">
        <v>80.400000000000006</v>
      </c>
      <c r="Q122" s="49" t="s">
        <v>35</v>
      </c>
      <c r="R122" s="1199">
        <v>84.4</v>
      </c>
      <c r="S122" s="49" t="s">
        <v>35</v>
      </c>
      <c r="T122" s="1199" t="s">
        <v>35</v>
      </c>
      <c r="U122" s="49" t="s">
        <v>35</v>
      </c>
      <c r="V122" s="1199" t="s">
        <v>35</v>
      </c>
      <c r="W122" s="62" t="s">
        <v>35</v>
      </c>
      <c r="X122" s="63">
        <v>9.6999999999999993</v>
      </c>
      <c r="Y122" s="67" t="s">
        <v>35</v>
      </c>
      <c r="Z122" s="68">
        <v>170</v>
      </c>
      <c r="AA122" s="797" t="s">
        <v>35</v>
      </c>
      <c r="AB122" s="1427">
        <v>0.14000000000000001</v>
      </c>
      <c r="AC122" s="608"/>
      <c r="AD122" s="6" t="s">
        <v>384</v>
      </c>
      <c r="AE122" s="17" t="s">
        <v>23</v>
      </c>
      <c r="AF122" s="22">
        <v>1.9</v>
      </c>
      <c r="AG122" s="46">
        <v>2.2000000000000002</v>
      </c>
      <c r="AH122" s="672">
        <v>7.9</v>
      </c>
      <c r="AI122" s="95"/>
    </row>
    <row r="123" spans="1:35" x14ac:dyDescent="0.15">
      <c r="A123" s="1869"/>
      <c r="B123" s="310">
        <v>44394</v>
      </c>
      <c r="C123" s="1607" t="str">
        <f t="shared" si="13"/>
        <v>(土)</v>
      </c>
      <c r="D123" s="631" t="s">
        <v>566</v>
      </c>
      <c r="E123" s="1493" t="s">
        <v>35</v>
      </c>
      <c r="F123" s="58">
        <v>29.6</v>
      </c>
      <c r="G123" s="22">
        <v>23.4</v>
      </c>
      <c r="H123" s="61">
        <v>23.8</v>
      </c>
      <c r="I123" s="22">
        <v>3.2</v>
      </c>
      <c r="J123" s="61">
        <v>2.6</v>
      </c>
      <c r="K123" s="22">
        <v>7.47</v>
      </c>
      <c r="L123" s="61">
        <v>7.41</v>
      </c>
      <c r="M123" s="22">
        <v>24</v>
      </c>
      <c r="N123" s="61">
        <v>23.8</v>
      </c>
      <c r="O123" s="49" t="s">
        <v>35</v>
      </c>
      <c r="P123" s="1199" t="s">
        <v>35</v>
      </c>
      <c r="Q123" s="49" t="s">
        <v>35</v>
      </c>
      <c r="R123" s="1199" t="s">
        <v>35</v>
      </c>
      <c r="S123" s="49" t="s">
        <v>35</v>
      </c>
      <c r="T123" s="1199" t="s">
        <v>35</v>
      </c>
      <c r="U123" s="49" t="s">
        <v>35</v>
      </c>
      <c r="V123" s="1199" t="s">
        <v>35</v>
      </c>
      <c r="W123" s="62" t="s">
        <v>35</v>
      </c>
      <c r="X123" s="63" t="s">
        <v>35</v>
      </c>
      <c r="Y123" s="67" t="s">
        <v>35</v>
      </c>
      <c r="Z123" s="68" t="s">
        <v>35</v>
      </c>
      <c r="AA123" s="797" t="s">
        <v>35</v>
      </c>
      <c r="AB123" s="1427" t="s">
        <v>35</v>
      </c>
      <c r="AC123" s="608"/>
      <c r="AD123" s="6" t="s">
        <v>385</v>
      </c>
      <c r="AE123" s="17" t="s">
        <v>23</v>
      </c>
      <c r="AF123" s="23">
        <v>0.04</v>
      </c>
      <c r="AG123" s="43">
        <v>2.5999999999999999E-2</v>
      </c>
      <c r="AH123" s="674">
        <v>3.4000000000000002E-2</v>
      </c>
      <c r="AI123" s="97"/>
    </row>
    <row r="124" spans="1:35" x14ac:dyDescent="0.15">
      <c r="A124" s="1869"/>
      <c r="B124" s="310">
        <v>44395</v>
      </c>
      <c r="C124" s="1607" t="str">
        <f t="shared" si="13"/>
        <v>(日)</v>
      </c>
      <c r="D124" s="631" t="s">
        <v>566</v>
      </c>
      <c r="E124" s="1493" t="s">
        <v>35</v>
      </c>
      <c r="F124" s="58">
        <v>31</v>
      </c>
      <c r="G124" s="22">
        <v>23.6</v>
      </c>
      <c r="H124" s="61">
        <v>24</v>
      </c>
      <c r="I124" s="22">
        <v>3.2</v>
      </c>
      <c r="J124" s="61">
        <v>2.4</v>
      </c>
      <c r="K124" s="22">
        <v>7.44</v>
      </c>
      <c r="L124" s="61">
        <v>7.46</v>
      </c>
      <c r="M124" s="22">
        <v>24</v>
      </c>
      <c r="N124" s="61">
        <v>24</v>
      </c>
      <c r="O124" s="49" t="s">
        <v>35</v>
      </c>
      <c r="P124" s="1199" t="s">
        <v>35</v>
      </c>
      <c r="Q124" s="49" t="s">
        <v>35</v>
      </c>
      <c r="R124" s="1199" t="s">
        <v>35</v>
      </c>
      <c r="S124" s="49" t="s">
        <v>35</v>
      </c>
      <c r="T124" s="1199" t="s">
        <v>35</v>
      </c>
      <c r="U124" s="49" t="s">
        <v>35</v>
      </c>
      <c r="V124" s="1199" t="s">
        <v>35</v>
      </c>
      <c r="W124" s="62" t="s">
        <v>35</v>
      </c>
      <c r="X124" s="63" t="s">
        <v>35</v>
      </c>
      <c r="Y124" s="67" t="s">
        <v>35</v>
      </c>
      <c r="Z124" s="68" t="s">
        <v>35</v>
      </c>
      <c r="AA124" s="797" t="s">
        <v>35</v>
      </c>
      <c r="AB124" s="1427" t="s">
        <v>35</v>
      </c>
      <c r="AC124" s="608"/>
      <c r="AD124" s="6" t="s">
        <v>284</v>
      </c>
      <c r="AE124" s="17" t="s">
        <v>23</v>
      </c>
      <c r="AF124" s="23">
        <v>0.21</v>
      </c>
      <c r="AG124" s="43">
        <v>0.47</v>
      </c>
      <c r="AH124" s="674">
        <v>0.5</v>
      </c>
      <c r="AI124" s="95"/>
    </row>
    <row r="125" spans="1:35" x14ac:dyDescent="0.15">
      <c r="A125" s="1869"/>
      <c r="B125" s="310">
        <v>44396</v>
      </c>
      <c r="C125" s="1607" t="str">
        <f t="shared" si="13"/>
        <v>(月)</v>
      </c>
      <c r="D125" s="631" t="s">
        <v>522</v>
      </c>
      <c r="E125" s="1493" t="s">
        <v>35</v>
      </c>
      <c r="F125" s="58">
        <v>30.5</v>
      </c>
      <c r="G125" s="22">
        <v>23.9</v>
      </c>
      <c r="H125" s="61">
        <v>24.3</v>
      </c>
      <c r="I125" s="22">
        <v>3.4</v>
      </c>
      <c r="J125" s="61">
        <v>2.5</v>
      </c>
      <c r="K125" s="22">
        <v>7.39</v>
      </c>
      <c r="L125" s="61">
        <v>7.36</v>
      </c>
      <c r="M125" s="22">
        <v>23.9</v>
      </c>
      <c r="N125" s="61">
        <v>23.9</v>
      </c>
      <c r="O125" s="49" t="s">
        <v>35</v>
      </c>
      <c r="P125" s="1199">
        <v>84.6</v>
      </c>
      <c r="Q125" s="49" t="s">
        <v>35</v>
      </c>
      <c r="R125" s="1199">
        <v>86</v>
      </c>
      <c r="S125" s="49" t="s">
        <v>35</v>
      </c>
      <c r="T125" s="1199" t="s">
        <v>35</v>
      </c>
      <c r="U125" s="49" t="s">
        <v>35</v>
      </c>
      <c r="V125" s="1199" t="s">
        <v>35</v>
      </c>
      <c r="W125" s="62" t="s">
        <v>35</v>
      </c>
      <c r="X125" s="63">
        <v>10.1</v>
      </c>
      <c r="Y125" s="67" t="s">
        <v>35</v>
      </c>
      <c r="Z125" s="68">
        <v>157</v>
      </c>
      <c r="AA125" s="797" t="s">
        <v>35</v>
      </c>
      <c r="AB125" s="1427">
        <v>0.09</v>
      </c>
      <c r="AC125" s="608"/>
      <c r="AD125" s="6" t="s">
        <v>91</v>
      </c>
      <c r="AE125" s="17" t="s">
        <v>23</v>
      </c>
      <c r="AF125" s="23">
        <v>0.76</v>
      </c>
      <c r="AG125" s="43">
        <v>1.0900000000000001</v>
      </c>
      <c r="AH125" s="674">
        <v>0.83</v>
      </c>
      <c r="AI125" s="95"/>
    </row>
    <row r="126" spans="1:35" x14ac:dyDescent="0.15">
      <c r="A126" s="1869"/>
      <c r="B126" s="310">
        <v>44397</v>
      </c>
      <c r="C126" s="1607" t="str">
        <f t="shared" si="13"/>
        <v>(火)</v>
      </c>
      <c r="D126" s="631" t="s">
        <v>566</v>
      </c>
      <c r="E126" s="1493" t="s">
        <v>35</v>
      </c>
      <c r="F126" s="58">
        <v>29.3</v>
      </c>
      <c r="G126" s="22">
        <v>24.2</v>
      </c>
      <c r="H126" s="61">
        <v>24.5</v>
      </c>
      <c r="I126" s="22">
        <v>3</v>
      </c>
      <c r="J126" s="61">
        <v>2.2999999999999998</v>
      </c>
      <c r="K126" s="22">
        <v>7.38</v>
      </c>
      <c r="L126" s="61">
        <v>7.37</v>
      </c>
      <c r="M126" s="22">
        <v>24</v>
      </c>
      <c r="N126" s="61">
        <v>24</v>
      </c>
      <c r="O126" s="49" t="s">
        <v>35</v>
      </c>
      <c r="P126" s="1199">
        <v>84.4</v>
      </c>
      <c r="Q126" s="49" t="s">
        <v>35</v>
      </c>
      <c r="R126" s="1199">
        <v>85.4</v>
      </c>
      <c r="S126" s="49" t="s">
        <v>35</v>
      </c>
      <c r="T126" s="1199" t="s">
        <v>35</v>
      </c>
      <c r="U126" s="49" t="s">
        <v>35</v>
      </c>
      <c r="V126" s="1199" t="s">
        <v>35</v>
      </c>
      <c r="W126" s="62" t="s">
        <v>35</v>
      </c>
      <c r="X126" s="63">
        <v>10.3</v>
      </c>
      <c r="Y126" s="67" t="s">
        <v>35</v>
      </c>
      <c r="Z126" s="68">
        <v>152</v>
      </c>
      <c r="AA126" s="797" t="s">
        <v>35</v>
      </c>
      <c r="AB126" s="1427">
        <v>0.06</v>
      </c>
      <c r="AC126" s="608"/>
      <c r="AD126" s="6" t="s">
        <v>371</v>
      </c>
      <c r="AE126" s="17" t="s">
        <v>23</v>
      </c>
      <c r="AF126" s="23">
        <v>7.0000000000000007E-2</v>
      </c>
      <c r="AG126" s="43">
        <v>7.0999999999999994E-2</v>
      </c>
      <c r="AH126" s="674">
        <v>0.114</v>
      </c>
      <c r="AI126" s="97"/>
    </row>
    <row r="127" spans="1:35" x14ac:dyDescent="0.15">
      <c r="A127" s="1869"/>
      <c r="B127" s="310">
        <v>44398</v>
      </c>
      <c r="C127" s="1607" t="str">
        <f t="shared" si="13"/>
        <v>(水)</v>
      </c>
      <c r="D127" s="631" t="s">
        <v>566</v>
      </c>
      <c r="E127" s="1493" t="s">
        <v>35</v>
      </c>
      <c r="F127" s="58">
        <v>31.9</v>
      </c>
      <c r="G127" s="22">
        <v>24.4</v>
      </c>
      <c r="H127" s="61">
        <v>24.8</v>
      </c>
      <c r="I127" s="22">
        <v>2.7</v>
      </c>
      <c r="J127" s="61">
        <v>2.1</v>
      </c>
      <c r="K127" s="22">
        <v>7.43</v>
      </c>
      <c r="L127" s="61">
        <v>7.38</v>
      </c>
      <c r="M127" s="22">
        <v>24.2</v>
      </c>
      <c r="N127" s="61">
        <v>24.2</v>
      </c>
      <c r="O127" s="49" t="s">
        <v>35</v>
      </c>
      <c r="P127" s="1199">
        <v>83.7</v>
      </c>
      <c r="Q127" s="49" t="s">
        <v>35</v>
      </c>
      <c r="R127" s="1199">
        <v>86.8</v>
      </c>
      <c r="S127" s="49" t="s">
        <v>35</v>
      </c>
      <c r="T127" s="1199" t="s">
        <v>35</v>
      </c>
      <c r="U127" s="49" t="s">
        <v>35</v>
      </c>
      <c r="V127" s="1199" t="s">
        <v>35</v>
      </c>
      <c r="W127" s="62" t="s">
        <v>35</v>
      </c>
      <c r="X127" s="63">
        <v>10.199999999999999</v>
      </c>
      <c r="Y127" s="67" t="s">
        <v>35</v>
      </c>
      <c r="Z127" s="68">
        <v>158</v>
      </c>
      <c r="AA127" s="797" t="s">
        <v>35</v>
      </c>
      <c r="AB127" s="1427">
        <v>0.1</v>
      </c>
      <c r="AC127" s="608"/>
      <c r="AD127" s="6" t="s">
        <v>386</v>
      </c>
      <c r="AE127" s="17" t="s">
        <v>23</v>
      </c>
      <c r="AF127" s="446" t="s">
        <v>523</v>
      </c>
      <c r="AG127" s="494" t="s">
        <v>523</v>
      </c>
      <c r="AH127" s="675" t="s">
        <v>523</v>
      </c>
      <c r="AI127" s="95"/>
    </row>
    <row r="128" spans="1:35" x14ac:dyDescent="0.15">
      <c r="A128" s="1869"/>
      <c r="B128" s="310">
        <v>44399</v>
      </c>
      <c r="C128" s="1607" t="str">
        <f t="shared" si="13"/>
        <v>(木)</v>
      </c>
      <c r="D128" s="631" t="s">
        <v>566</v>
      </c>
      <c r="E128" s="1493" t="s">
        <v>35</v>
      </c>
      <c r="F128" s="58">
        <v>30.4</v>
      </c>
      <c r="G128" s="22">
        <v>24.6</v>
      </c>
      <c r="H128" s="61">
        <v>25</v>
      </c>
      <c r="I128" s="22">
        <v>2.7</v>
      </c>
      <c r="J128" s="61">
        <v>2.1</v>
      </c>
      <c r="K128" s="22">
        <v>7.47</v>
      </c>
      <c r="L128" s="61">
        <v>7.45</v>
      </c>
      <c r="M128" s="22">
        <v>24.3</v>
      </c>
      <c r="N128" s="61">
        <v>24.2</v>
      </c>
      <c r="O128" s="49" t="s">
        <v>35</v>
      </c>
      <c r="P128" s="1199" t="s">
        <v>35</v>
      </c>
      <c r="Q128" s="49" t="s">
        <v>35</v>
      </c>
      <c r="R128" s="1199" t="s">
        <v>35</v>
      </c>
      <c r="S128" s="49" t="s">
        <v>35</v>
      </c>
      <c r="T128" s="1199" t="s">
        <v>35</v>
      </c>
      <c r="U128" s="49" t="s">
        <v>35</v>
      </c>
      <c r="V128" s="1199" t="s">
        <v>35</v>
      </c>
      <c r="W128" s="62" t="s">
        <v>35</v>
      </c>
      <c r="X128" s="63" t="s">
        <v>35</v>
      </c>
      <c r="Y128" s="67" t="s">
        <v>35</v>
      </c>
      <c r="Z128" s="68" t="s">
        <v>35</v>
      </c>
      <c r="AA128" s="797" t="s">
        <v>35</v>
      </c>
      <c r="AB128" s="1427" t="s">
        <v>35</v>
      </c>
      <c r="AC128" s="608"/>
      <c r="AD128" s="6" t="s">
        <v>92</v>
      </c>
      <c r="AE128" s="17" t="s">
        <v>23</v>
      </c>
      <c r="AF128" s="22">
        <v>16.7</v>
      </c>
      <c r="AG128" s="46">
        <v>16.5</v>
      </c>
      <c r="AH128" s="672">
        <v>15.7</v>
      </c>
      <c r="AI128" s="96"/>
    </row>
    <row r="129" spans="1:35" x14ac:dyDescent="0.15">
      <c r="A129" s="1869"/>
      <c r="B129" s="310">
        <v>44400</v>
      </c>
      <c r="C129" s="1607" t="str">
        <f t="shared" si="13"/>
        <v>(金)</v>
      </c>
      <c r="D129" s="631" t="s">
        <v>566</v>
      </c>
      <c r="E129" s="1493" t="s">
        <v>35</v>
      </c>
      <c r="F129" s="58">
        <v>29.9</v>
      </c>
      <c r="G129" s="22">
        <v>24.8</v>
      </c>
      <c r="H129" s="61">
        <v>25.2</v>
      </c>
      <c r="I129" s="22">
        <v>2.7</v>
      </c>
      <c r="J129" s="61">
        <v>2.1</v>
      </c>
      <c r="K129" s="22">
        <v>7.46</v>
      </c>
      <c r="L129" s="61">
        <v>7.45</v>
      </c>
      <c r="M129" s="22">
        <v>24.4</v>
      </c>
      <c r="N129" s="61">
        <v>24.3</v>
      </c>
      <c r="O129" s="49" t="s">
        <v>35</v>
      </c>
      <c r="P129" s="1199" t="s">
        <v>35</v>
      </c>
      <c r="Q129" s="49" t="s">
        <v>35</v>
      </c>
      <c r="R129" s="1199" t="s">
        <v>35</v>
      </c>
      <c r="S129" s="49" t="s">
        <v>35</v>
      </c>
      <c r="T129" s="1199" t="s">
        <v>35</v>
      </c>
      <c r="U129" s="49" t="s">
        <v>35</v>
      </c>
      <c r="V129" s="1199" t="s">
        <v>35</v>
      </c>
      <c r="W129" s="62" t="s">
        <v>35</v>
      </c>
      <c r="X129" s="63" t="s">
        <v>35</v>
      </c>
      <c r="Y129" s="67" t="s">
        <v>35</v>
      </c>
      <c r="Z129" s="68" t="s">
        <v>35</v>
      </c>
      <c r="AA129" s="797" t="s">
        <v>35</v>
      </c>
      <c r="AB129" s="1427" t="s">
        <v>35</v>
      </c>
      <c r="AC129" s="608"/>
      <c r="AD129" s="6" t="s">
        <v>27</v>
      </c>
      <c r="AE129" s="17" t="s">
        <v>23</v>
      </c>
      <c r="AF129" s="22">
        <v>20</v>
      </c>
      <c r="AG129" s="46">
        <v>19.7</v>
      </c>
      <c r="AH129" s="672">
        <v>29.7</v>
      </c>
      <c r="AI129" s="96"/>
    </row>
    <row r="130" spans="1:35" x14ac:dyDescent="0.15">
      <c r="A130" s="1869"/>
      <c r="B130" s="310">
        <v>44401</v>
      </c>
      <c r="C130" s="1607" t="str">
        <f t="shared" si="13"/>
        <v>(土)</v>
      </c>
      <c r="D130" s="631" t="s">
        <v>566</v>
      </c>
      <c r="E130" s="1493" t="s">
        <v>35</v>
      </c>
      <c r="F130" s="58">
        <v>30.6</v>
      </c>
      <c r="G130" s="22">
        <v>24.9</v>
      </c>
      <c r="H130" s="61">
        <v>25.3</v>
      </c>
      <c r="I130" s="22">
        <v>2.6</v>
      </c>
      <c r="J130" s="61">
        <v>2.1</v>
      </c>
      <c r="K130" s="22">
        <v>7.46</v>
      </c>
      <c r="L130" s="61">
        <v>7.44</v>
      </c>
      <c r="M130" s="22">
        <v>24.6</v>
      </c>
      <c r="N130" s="61">
        <v>24.5</v>
      </c>
      <c r="O130" s="49" t="s">
        <v>35</v>
      </c>
      <c r="P130" s="1199" t="s">
        <v>35</v>
      </c>
      <c r="Q130" s="49" t="s">
        <v>35</v>
      </c>
      <c r="R130" s="1199" t="s">
        <v>35</v>
      </c>
      <c r="S130" s="49" t="s">
        <v>35</v>
      </c>
      <c r="T130" s="1199" t="s">
        <v>35</v>
      </c>
      <c r="U130" s="49" t="s">
        <v>35</v>
      </c>
      <c r="V130" s="1199" t="s">
        <v>35</v>
      </c>
      <c r="W130" s="62" t="s">
        <v>35</v>
      </c>
      <c r="X130" s="63" t="s">
        <v>35</v>
      </c>
      <c r="Y130" s="67" t="s">
        <v>35</v>
      </c>
      <c r="Z130" s="68" t="s">
        <v>35</v>
      </c>
      <c r="AA130" s="797" t="s">
        <v>35</v>
      </c>
      <c r="AB130" s="1427" t="s">
        <v>35</v>
      </c>
      <c r="AC130" s="608"/>
      <c r="AD130" s="6" t="s">
        <v>374</v>
      </c>
      <c r="AE130" s="17" t="s">
        <v>379</v>
      </c>
      <c r="AF130" s="49">
        <v>10</v>
      </c>
      <c r="AG130" s="50">
        <v>9</v>
      </c>
      <c r="AH130" s="676">
        <v>14</v>
      </c>
      <c r="AI130" s="98"/>
    </row>
    <row r="131" spans="1:35" x14ac:dyDescent="0.15">
      <c r="A131" s="1869"/>
      <c r="B131" s="310">
        <v>44402</v>
      </c>
      <c r="C131" s="1607" t="str">
        <f t="shared" si="13"/>
        <v>(日)</v>
      </c>
      <c r="D131" s="631" t="s">
        <v>566</v>
      </c>
      <c r="E131" s="1493" t="s">
        <v>35</v>
      </c>
      <c r="F131" s="58">
        <v>30.5</v>
      </c>
      <c r="G131" s="22">
        <v>25</v>
      </c>
      <c r="H131" s="61">
        <v>25.4</v>
      </c>
      <c r="I131" s="22">
        <v>2.5</v>
      </c>
      <c r="J131" s="61">
        <v>2.2000000000000002</v>
      </c>
      <c r="K131" s="22">
        <v>7.5</v>
      </c>
      <c r="L131" s="61">
        <v>7.5</v>
      </c>
      <c r="M131" s="22">
        <v>24.8</v>
      </c>
      <c r="N131" s="61">
        <v>24.7</v>
      </c>
      <c r="O131" s="49" t="s">
        <v>35</v>
      </c>
      <c r="P131" s="1199" t="s">
        <v>35</v>
      </c>
      <c r="Q131" s="49" t="s">
        <v>35</v>
      </c>
      <c r="R131" s="1199" t="s">
        <v>35</v>
      </c>
      <c r="S131" s="49" t="s">
        <v>35</v>
      </c>
      <c r="T131" s="1199" t="s">
        <v>35</v>
      </c>
      <c r="U131" s="49" t="s">
        <v>35</v>
      </c>
      <c r="V131" s="1199" t="s">
        <v>35</v>
      </c>
      <c r="W131" s="62" t="s">
        <v>35</v>
      </c>
      <c r="X131" s="63" t="s">
        <v>35</v>
      </c>
      <c r="Y131" s="67" t="s">
        <v>35</v>
      </c>
      <c r="Z131" s="68" t="s">
        <v>35</v>
      </c>
      <c r="AA131" s="797" t="s">
        <v>35</v>
      </c>
      <c r="AB131" s="1427" t="s">
        <v>35</v>
      </c>
      <c r="AC131" s="608"/>
      <c r="AD131" s="6" t="s">
        <v>387</v>
      </c>
      <c r="AE131" s="17" t="s">
        <v>23</v>
      </c>
      <c r="AF131" s="49">
        <v>3</v>
      </c>
      <c r="AG131" s="50">
        <v>2</v>
      </c>
      <c r="AH131" s="676">
        <v>11</v>
      </c>
      <c r="AI131" s="98"/>
    </row>
    <row r="132" spans="1:35" x14ac:dyDescent="0.15">
      <c r="A132" s="1869"/>
      <c r="B132" s="310">
        <v>44403</v>
      </c>
      <c r="C132" s="1607" t="str">
        <f t="shared" si="13"/>
        <v>(月)</v>
      </c>
      <c r="D132" s="631" t="s">
        <v>566</v>
      </c>
      <c r="E132" s="1493">
        <v>1</v>
      </c>
      <c r="F132" s="58">
        <v>28.8</v>
      </c>
      <c r="G132" s="22">
        <v>25.2</v>
      </c>
      <c r="H132" s="61">
        <v>25.6</v>
      </c>
      <c r="I132" s="22">
        <v>2.6</v>
      </c>
      <c r="J132" s="61">
        <v>2.2999999999999998</v>
      </c>
      <c r="K132" s="22">
        <v>7.5</v>
      </c>
      <c r="L132" s="61">
        <v>7.45</v>
      </c>
      <c r="M132" s="22">
        <v>24.9</v>
      </c>
      <c r="N132" s="61">
        <v>25</v>
      </c>
      <c r="O132" s="49" t="s">
        <v>35</v>
      </c>
      <c r="P132" s="1199">
        <v>86.2</v>
      </c>
      <c r="Q132" s="49" t="s">
        <v>35</v>
      </c>
      <c r="R132" s="1199">
        <v>90</v>
      </c>
      <c r="S132" s="49" t="s">
        <v>35</v>
      </c>
      <c r="T132" s="1199" t="s">
        <v>35</v>
      </c>
      <c r="U132" s="49" t="s">
        <v>35</v>
      </c>
      <c r="V132" s="1199" t="s">
        <v>35</v>
      </c>
      <c r="W132" s="62" t="s">
        <v>35</v>
      </c>
      <c r="X132" s="63">
        <v>9.8000000000000007</v>
      </c>
      <c r="Y132" s="67" t="s">
        <v>35</v>
      </c>
      <c r="Z132" s="68">
        <v>174</v>
      </c>
      <c r="AA132" s="797" t="s">
        <v>35</v>
      </c>
      <c r="AB132" s="1427">
        <v>0.08</v>
      </c>
      <c r="AC132" s="608"/>
      <c r="AD132" s="18"/>
      <c r="AE132" s="8"/>
      <c r="AF132" s="19"/>
      <c r="AG132" s="7"/>
      <c r="AH132" s="7"/>
      <c r="AI132" s="8"/>
    </row>
    <row r="133" spans="1:35" x14ac:dyDescent="0.15">
      <c r="A133" s="1869"/>
      <c r="B133" s="310">
        <v>44404</v>
      </c>
      <c r="C133" s="1607" t="str">
        <f t="shared" si="13"/>
        <v>(火)</v>
      </c>
      <c r="D133" s="631" t="s">
        <v>579</v>
      </c>
      <c r="E133" s="1493">
        <v>48.5</v>
      </c>
      <c r="F133" s="58">
        <v>22.9</v>
      </c>
      <c r="G133" s="22">
        <v>25.3</v>
      </c>
      <c r="H133" s="61">
        <v>25.4</v>
      </c>
      <c r="I133" s="22">
        <v>2.5</v>
      </c>
      <c r="J133" s="61">
        <v>2.2000000000000002</v>
      </c>
      <c r="K133" s="22">
        <v>7.48</v>
      </c>
      <c r="L133" s="61">
        <v>7.46</v>
      </c>
      <c r="M133" s="22">
        <v>25.2</v>
      </c>
      <c r="N133" s="61">
        <v>25.1</v>
      </c>
      <c r="O133" s="49" t="s">
        <v>35</v>
      </c>
      <c r="P133" s="1199">
        <v>88.3</v>
      </c>
      <c r="Q133" s="49" t="s">
        <v>35</v>
      </c>
      <c r="R133" s="1199">
        <v>90.8</v>
      </c>
      <c r="S133" s="49" t="s">
        <v>35</v>
      </c>
      <c r="T133" s="1199" t="s">
        <v>35</v>
      </c>
      <c r="U133" s="49" t="s">
        <v>35</v>
      </c>
      <c r="V133" s="1199" t="s">
        <v>35</v>
      </c>
      <c r="W133" s="62" t="s">
        <v>35</v>
      </c>
      <c r="X133" s="63">
        <v>10.1</v>
      </c>
      <c r="Y133" s="67" t="s">
        <v>35</v>
      </c>
      <c r="Z133" s="68">
        <v>172</v>
      </c>
      <c r="AA133" s="797" t="s">
        <v>35</v>
      </c>
      <c r="AB133" s="1427">
        <v>0.11</v>
      </c>
      <c r="AC133" s="608"/>
      <c r="AD133" s="18"/>
      <c r="AE133" s="8"/>
      <c r="AF133" s="19"/>
      <c r="AG133" s="7"/>
      <c r="AH133" s="7"/>
      <c r="AI133" s="8"/>
    </row>
    <row r="134" spans="1:35" x14ac:dyDescent="0.15">
      <c r="A134" s="1869"/>
      <c r="B134" s="310">
        <v>44405</v>
      </c>
      <c r="C134" s="1607" t="str">
        <f t="shared" si="13"/>
        <v>(水)</v>
      </c>
      <c r="D134" s="631" t="s">
        <v>566</v>
      </c>
      <c r="E134" s="1493">
        <v>39</v>
      </c>
      <c r="F134" s="58">
        <v>30.2</v>
      </c>
      <c r="G134" s="22">
        <v>25.3</v>
      </c>
      <c r="H134" s="61">
        <v>25.7</v>
      </c>
      <c r="I134" s="22">
        <v>2.9</v>
      </c>
      <c r="J134" s="61">
        <v>2.4</v>
      </c>
      <c r="K134" s="22">
        <v>7.5</v>
      </c>
      <c r="L134" s="61">
        <v>7.46</v>
      </c>
      <c r="M134" s="22">
        <v>25.3</v>
      </c>
      <c r="N134" s="61">
        <v>25.2</v>
      </c>
      <c r="O134" s="49" t="s">
        <v>35</v>
      </c>
      <c r="P134" s="1199">
        <v>89.2</v>
      </c>
      <c r="Q134" s="49" t="s">
        <v>35</v>
      </c>
      <c r="R134" s="1199">
        <v>92</v>
      </c>
      <c r="S134" s="49" t="s">
        <v>35</v>
      </c>
      <c r="T134" s="1199" t="s">
        <v>35</v>
      </c>
      <c r="U134" s="49" t="s">
        <v>35</v>
      </c>
      <c r="V134" s="1199" t="s">
        <v>35</v>
      </c>
      <c r="W134" s="62" t="s">
        <v>35</v>
      </c>
      <c r="X134" s="63">
        <v>10.199999999999999</v>
      </c>
      <c r="Y134" s="67" t="s">
        <v>35</v>
      </c>
      <c r="Z134" s="68">
        <v>169</v>
      </c>
      <c r="AA134" s="797" t="s">
        <v>35</v>
      </c>
      <c r="AB134" s="1427">
        <v>0.1</v>
      </c>
      <c r="AC134" s="608"/>
      <c r="AD134" s="20"/>
      <c r="AE134" s="3"/>
      <c r="AF134" s="21"/>
      <c r="AG134" s="9"/>
      <c r="AH134" s="9"/>
      <c r="AI134" s="3"/>
    </row>
    <row r="135" spans="1:35" x14ac:dyDescent="0.15">
      <c r="A135" s="1869"/>
      <c r="B135" s="310">
        <v>44406</v>
      </c>
      <c r="C135" s="1607" t="str">
        <f t="shared" si="13"/>
        <v>(木)</v>
      </c>
      <c r="D135" s="631" t="s">
        <v>566</v>
      </c>
      <c r="E135" s="1493" t="s">
        <v>35</v>
      </c>
      <c r="F135" s="58">
        <v>30.3</v>
      </c>
      <c r="G135" s="22">
        <v>25.3</v>
      </c>
      <c r="H135" s="61">
        <v>25.6</v>
      </c>
      <c r="I135" s="22">
        <v>3.1</v>
      </c>
      <c r="J135" s="61">
        <v>2.4</v>
      </c>
      <c r="K135" s="22">
        <v>7.49</v>
      </c>
      <c r="L135" s="61">
        <v>7.44</v>
      </c>
      <c r="M135" s="22">
        <v>25.4</v>
      </c>
      <c r="N135" s="61">
        <v>25.4</v>
      </c>
      <c r="O135" s="49" t="s">
        <v>35</v>
      </c>
      <c r="P135" s="1199">
        <v>90.4</v>
      </c>
      <c r="Q135" s="49" t="s">
        <v>35</v>
      </c>
      <c r="R135" s="1199">
        <v>92.2</v>
      </c>
      <c r="S135" s="49" t="s">
        <v>35</v>
      </c>
      <c r="T135" s="1199" t="s">
        <v>35</v>
      </c>
      <c r="U135" s="49" t="s">
        <v>35</v>
      </c>
      <c r="V135" s="1199" t="s">
        <v>35</v>
      </c>
      <c r="W135" s="62" t="s">
        <v>35</v>
      </c>
      <c r="X135" s="63">
        <v>10.5</v>
      </c>
      <c r="Y135" s="67" t="s">
        <v>35</v>
      </c>
      <c r="Z135" s="68">
        <v>174</v>
      </c>
      <c r="AA135" s="797" t="s">
        <v>35</v>
      </c>
      <c r="AB135" s="1427">
        <v>0.1</v>
      </c>
      <c r="AC135" s="608"/>
      <c r="AD135" s="28" t="s">
        <v>376</v>
      </c>
      <c r="AE135" s="2" t="s">
        <v>35</v>
      </c>
      <c r="AF135" s="2" t="s">
        <v>35</v>
      </c>
      <c r="AG135" s="2" t="s">
        <v>35</v>
      </c>
      <c r="AH135" s="2" t="s">
        <v>35</v>
      </c>
      <c r="AI135" s="99" t="s">
        <v>35</v>
      </c>
    </row>
    <row r="136" spans="1:35" x14ac:dyDescent="0.15">
      <c r="A136" s="1869"/>
      <c r="B136" s="310">
        <v>44407</v>
      </c>
      <c r="C136" s="1607" t="str">
        <f t="shared" si="13"/>
        <v>(金)</v>
      </c>
      <c r="D136" s="631" t="s">
        <v>566</v>
      </c>
      <c r="E136" s="1493">
        <v>25</v>
      </c>
      <c r="F136" s="58">
        <v>30.2</v>
      </c>
      <c r="G136" s="22">
        <v>25.4</v>
      </c>
      <c r="H136" s="61">
        <v>25.7</v>
      </c>
      <c r="I136" s="22">
        <v>2.7</v>
      </c>
      <c r="J136" s="61">
        <v>2.2000000000000002</v>
      </c>
      <c r="K136" s="22">
        <v>7.47</v>
      </c>
      <c r="L136" s="61">
        <v>7.43</v>
      </c>
      <c r="M136" s="22">
        <v>25.5</v>
      </c>
      <c r="N136" s="61">
        <v>25.4</v>
      </c>
      <c r="O136" s="49" t="s">
        <v>35</v>
      </c>
      <c r="P136" s="1199">
        <v>88.3</v>
      </c>
      <c r="Q136" s="49" t="s">
        <v>35</v>
      </c>
      <c r="R136" s="1199">
        <v>93</v>
      </c>
      <c r="S136" s="49" t="s">
        <v>35</v>
      </c>
      <c r="T136" s="1199" t="s">
        <v>35</v>
      </c>
      <c r="U136" s="49" t="s">
        <v>35</v>
      </c>
      <c r="V136" s="1199" t="s">
        <v>35</v>
      </c>
      <c r="W136" s="62" t="s">
        <v>35</v>
      </c>
      <c r="X136" s="63">
        <v>10.199999999999999</v>
      </c>
      <c r="Y136" s="67" t="s">
        <v>35</v>
      </c>
      <c r="Z136" s="68">
        <v>174</v>
      </c>
      <c r="AA136" s="797" t="s">
        <v>35</v>
      </c>
      <c r="AB136" s="1427">
        <v>7.0000000000000007E-2</v>
      </c>
      <c r="AC136" s="608"/>
      <c r="AD136" s="10" t="s">
        <v>35</v>
      </c>
      <c r="AE136" s="2" t="s">
        <v>35</v>
      </c>
      <c r="AF136" s="2" t="s">
        <v>35</v>
      </c>
      <c r="AG136" s="2" t="s">
        <v>35</v>
      </c>
      <c r="AH136" s="2" t="s">
        <v>35</v>
      </c>
      <c r="AI136" s="99" t="s">
        <v>35</v>
      </c>
    </row>
    <row r="137" spans="1:35" x14ac:dyDescent="0.15">
      <c r="A137" s="1869"/>
      <c r="B137" s="310">
        <v>44408</v>
      </c>
      <c r="C137" s="1607" t="str">
        <f t="shared" si="13"/>
        <v>(土)</v>
      </c>
      <c r="D137" s="135" t="s">
        <v>566</v>
      </c>
      <c r="E137" s="1499" t="s">
        <v>35</v>
      </c>
      <c r="F137" s="119">
        <v>28.3</v>
      </c>
      <c r="G137" s="120">
        <v>25.5</v>
      </c>
      <c r="H137" s="121">
        <v>25.6</v>
      </c>
      <c r="I137" s="120">
        <v>2.6</v>
      </c>
      <c r="J137" s="121">
        <v>2.1</v>
      </c>
      <c r="K137" s="120">
        <v>7.47</v>
      </c>
      <c r="L137" s="121">
        <v>7.48</v>
      </c>
      <c r="M137" s="120">
        <v>25.5</v>
      </c>
      <c r="N137" s="121">
        <v>25.4</v>
      </c>
      <c r="O137" s="632" t="s">
        <v>35</v>
      </c>
      <c r="P137" s="1213" t="s">
        <v>35</v>
      </c>
      <c r="Q137" s="632" t="s">
        <v>35</v>
      </c>
      <c r="R137" s="1213" t="s">
        <v>35</v>
      </c>
      <c r="S137" s="632" t="s">
        <v>35</v>
      </c>
      <c r="T137" s="1213" t="s">
        <v>35</v>
      </c>
      <c r="U137" s="632" t="s">
        <v>35</v>
      </c>
      <c r="V137" s="1213" t="s">
        <v>35</v>
      </c>
      <c r="W137" s="122" t="s">
        <v>35</v>
      </c>
      <c r="X137" s="123" t="s">
        <v>35</v>
      </c>
      <c r="Y137" s="126" t="s">
        <v>35</v>
      </c>
      <c r="Z137" s="127" t="s">
        <v>35</v>
      </c>
      <c r="AA137" s="811" t="s">
        <v>35</v>
      </c>
      <c r="AB137" s="1428" t="s">
        <v>35</v>
      </c>
      <c r="AC137" s="694"/>
      <c r="AD137" s="10" t="s">
        <v>35</v>
      </c>
      <c r="AE137" s="2" t="s">
        <v>35</v>
      </c>
      <c r="AF137" s="2" t="s">
        <v>35</v>
      </c>
      <c r="AG137" s="2" t="s">
        <v>35</v>
      </c>
      <c r="AH137" s="2" t="s">
        <v>35</v>
      </c>
      <c r="AI137" s="99" t="s">
        <v>35</v>
      </c>
    </row>
    <row r="138" spans="1:35" s="1" customFormat="1" ht="13.5" customHeight="1" x14ac:dyDescent="0.15">
      <c r="A138" s="1869"/>
      <c r="B138" s="1743" t="s">
        <v>388</v>
      </c>
      <c r="C138" s="1744"/>
      <c r="D138" s="374"/>
      <c r="E138" s="1494">
        <f>MAX(E107:E137)</f>
        <v>121.5</v>
      </c>
      <c r="F138" s="335">
        <f t="shared" ref="F138:AC138" si="14">IF(COUNT(F107:F137)=0,"",MAX(F107:F137))</f>
        <v>31.9</v>
      </c>
      <c r="G138" s="336">
        <f t="shared" si="14"/>
        <v>25.5</v>
      </c>
      <c r="H138" s="337">
        <f t="shared" si="14"/>
        <v>25.7</v>
      </c>
      <c r="I138" s="336">
        <f t="shared" si="14"/>
        <v>6.3</v>
      </c>
      <c r="J138" s="337">
        <f t="shared" si="14"/>
        <v>3.8</v>
      </c>
      <c r="K138" s="336">
        <f t="shared" si="14"/>
        <v>7.62</v>
      </c>
      <c r="L138" s="337">
        <f t="shared" si="14"/>
        <v>7.5</v>
      </c>
      <c r="M138" s="336">
        <f t="shared" si="14"/>
        <v>27.9</v>
      </c>
      <c r="N138" s="337">
        <f t="shared" si="14"/>
        <v>27.6</v>
      </c>
      <c r="O138" s="1200">
        <f t="shared" si="14"/>
        <v>81.8</v>
      </c>
      <c r="P138" s="1208">
        <f t="shared" si="14"/>
        <v>99.2</v>
      </c>
      <c r="Q138" s="1200">
        <f t="shared" si="14"/>
        <v>86.4</v>
      </c>
      <c r="R138" s="1208">
        <f t="shared" si="14"/>
        <v>100.3</v>
      </c>
      <c r="S138" s="1200">
        <f t="shared" si="14"/>
        <v>60</v>
      </c>
      <c r="T138" s="1208">
        <f t="shared" si="14"/>
        <v>60.8</v>
      </c>
      <c r="U138" s="1200">
        <f t="shared" si="14"/>
        <v>26.4</v>
      </c>
      <c r="V138" s="1208">
        <f t="shared" si="14"/>
        <v>26.2</v>
      </c>
      <c r="W138" s="338">
        <f t="shared" si="14"/>
        <v>9.8000000000000007</v>
      </c>
      <c r="X138" s="540">
        <f t="shared" si="14"/>
        <v>10.9</v>
      </c>
      <c r="Y138" s="1356">
        <f t="shared" si="14"/>
        <v>153</v>
      </c>
      <c r="Z138" s="1357">
        <f t="shared" si="14"/>
        <v>202</v>
      </c>
      <c r="AA138" s="799">
        <f t="shared" si="14"/>
        <v>0.2</v>
      </c>
      <c r="AB138" s="1429">
        <f t="shared" si="14"/>
        <v>0.18</v>
      </c>
      <c r="AC138" s="651" t="str">
        <f t="shared" si="14"/>
        <v/>
      </c>
      <c r="AD138" s="10" t="s">
        <v>35</v>
      </c>
      <c r="AE138" s="2" t="s">
        <v>35</v>
      </c>
      <c r="AF138" s="2" t="s">
        <v>35</v>
      </c>
      <c r="AG138" s="2" t="s">
        <v>35</v>
      </c>
      <c r="AH138" s="2" t="s">
        <v>35</v>
      </c>
      <c r="AI138" s="99" t="s">
        <v>35</v>
      </c>
    </row>
    <row r="139" spans="1:35" s="1" customFormat="1" ht="13.5" customHeight="1" x14ac:dyDescent="0.15">
      <c r="A139" s="1869"/>
      <c r="B139" s="1735" t="s">
        <v>389</v>
      </c>
      <c r="C139" s="1736"/>
      <c r="D139" s="376"/>
      <c r="E139" s="1503"/>
      <c r="F139" s="340">
        <f t="shared" ref="F139:AB139" si="15">IF(COUNT(F107:F137)=0,"",MIN(F107:F137))</f>
        <v>19.600000000000001</v>
      </c>
      <c r="G139" s="341">
        <f t="shared" si="15"/>
        <v>22.7</v>
      </c>
      <c r="H139" s="342">
        <f t="shared" si="15"/>
        <v>22.9</v>
      </c>
      <c r="I139" s="341">
        <f t="shared" si="15"/>
        <v>2</v>
      </c>
      <c r="J139" s="342">
        <f t="shared" si="15"/>
        <v>1.5</v>
      </c>
      <c r="K139" s="341">
        <f t="shared" si="15"/>
        <v>7.33</v>
      </c>
      <c r="L139" s="342">
        <f t="shared" si="15"/>
        <v>7.29</v>
      </c>
      <c r="M139" s="341">
        <f t="shared" si="15"/>
        <v>22.6</v>
      </c>
      <c r="N139" s="342">
        <f t="shared" si="15"/>
        <v>22.7</v>
      </c>
      <c r="O139" s="1202">
        <f t="shared" si="15"/>
        <v>81.8</v>
      </c>
      <c r="P139" s="1209">
        <f t="shared" si="15"/>
        <v>75.3</v>
      </c>
      <c r="Q139" s="1202">
        <f t="shared" si="15"/>
        <v>86.4</v>
      </c>
      <c r="R139" s="1209">
        <f t="shared" si="15"/>
        <v>84.4</v>
      </c>
      <c r="S139" s="1202">
        <f t="shared" si="15"/>
        <v>60</v>
      </c>
      <c r="T139" s="1209">
        <f t="shared" si="15"/>
        <v>60.8</v>
      </c>
      <c r="U139" s="1202">
        <f t="shared" si="15"/>
        <v>26.4</v>
      </c>
      <c r="V139" s="1209">
        <f t="shared" si="15"/>
        <v>26.2</v>
      </c>
      <c r="W139" s="343">
        <f t="shared" si="15"/>
        <v>9.8000000000000007</v>
      </c>
      <c r="X139" s="653">
        <f t="shared" si="15"/>
        <v>9.6</v>
      </c>
      <c r="Y139" s="1362">
        <f t="shared" si="15"/>
        <v>153</v>
      </c>
      <c r="Z139" s="1363">
        <f t="shared" si="15"/>
        <v>130</v>
      </c>
      <c r="AA139" s="801">
        <f t="shared" si="15"/>
        <v>0.2</v>
      </c>
      <c r="AB139" s="1430">
        <f t="shared" si="15"/>
        <v>0.06</v>
      </c>
      <c r="AC139" s="1593"/>
      <c r="AD139" s="10" t="s">
        <v>35</v>
      </c>
      <c r="AE139" s="2" t="s">
        <v>35</v>
      </c>
      <c r="AF139" s="2" t="s">
        <v>35</v>
      </c>
      <c r="AG139" s="2" t="s">
        <v>35</v>
      </c>
      <c r="AH139" s="2" t="s">
        <v>35</v>
      </c>
      <c r="AI139" s="99" t="s">
        <v>35</v>
      </c>
    </row>
    <row r="140" spans="1:35" s="1" customFormat="1" ht="13.5" customHeight="1" x14ac:dyDescent="0.15">
      <c r="A140" s="1869"/>
      <c r="B140" s="1735" t="s">
        <v>390</v>
      </c>
      <c r="C140" s="1736"/>
      <c r="D140" s="376"/>
      <c r="E140" s="1496"/>
      <c r="F140" s="541">
        <f t="shared" ref="F140:AB140" si="16">IF(COUNT(F107:F137)=0,"",AVERAGE(F107:F137))</f>
        <v>27.461290322580645</v>
      </c>
      <c r="G140" s="542">
        <f t="shared" si="16"/>
        <v>23.858064516129026</v>
      </c>
      <c r="H140" s="543">
        <f t="shared" si="16"/>
        <v>24.132258064516137</v>
      </c>
      <c r="I140" s="542">
        <f t="shared" si="16"/>
        <v>3.3419354838709676</v>
      </c>
      <c r="J140" s="543">
        <f t="shared" si="16"/>
        <v>2.4387096774193555</v>
      </c>
      <c r="K140" s="542">
        <f t="shared" si="16"/>
        <v>7.4461290322580638</v>
      </c>
      <c r="L140" s="543">
        <f t="shared" si="16"/>
        <v>7.3899999999999988</v>
      </c>
      <c r="M140" s="542">
        <f t="shared" si="16"/>
        <v>24.812903225806448</v>
      </c>
      <c r="N140" s="543">
        <f t="shared" si="16"/>
        <v>24.770967741935483</v>
      </c>
      <c r="O140" s="1210">
        <f t="shared" si="16"/>
        <v>81.8</v>
      </c>
      <c r="P140" s="1211">
        <f t="shared" si="16"/>
        <v>85.90000000000002</v>
      </c>
      <c r="Q140" s="1210">
        <f t="shared" si="16"/>
        <v>86.4</v>
      </c>
      <c r="R140" s="1211">
        <f t="shared" si="16"/>
        <v>90.03</v>
      </c>
      <c r="S140" s="1210">
        <f t="shared" si="16"/>
        <v>60</v>
      </c>
      <c r="T140" s="1211">
        <f t="shared" si="16"/>
        <v>60.8</v>
      </c>
      <c r="U140" s="1210">
        <f t="shared" si="16"/>
        <v>26.4</v>
      </c>
      <c r="V140" s="1211">
        <f t="shared" si="16"/>
        <v>26.2</v>
      </c>
      <c r="W140" s="591">
        <f t="shared" si="16"/>
        <v>9.8000000000000007</v>
      </c>
      <c r="X140" s="658">
        <f t="shared" si="16"/>
        <v>10.26</v>
      </c>
      <c r="Y140" s="1364">
        <f t="shared" si="16"/>
        <v>153</v>
      </c>
      <c r="Z140" s="1365">
        <f t="shared" si="16"/>
        <v>170.75</v>
      </c>
      <c r="AA140" s="807">
        <f t="shared" si="16"/>
        <v>0.2</v>
      </c>
      <c r="AB140" s="1431">
        <f t="shared" si="16"/>
        <v>0.11250000000000002</v>
      </c>
      <c r="AC140" s="1617"/>
      <c r="AD140" s="10" t="s">
        <v>35</v>
      </c>
      <c r="AE140" s="2" t="s">
        <v>35</v>
      </c>
      <c r="AF140" s="2" t="s">
        <v>35</v>
      </c>
      <c r="AG140" s="2" t="s">
        <v>35</v>
      </c>
      <c r="AH140" s="2" t="s">
        <v>35</v>
      </c>
      <c r="AI140" s="99" t="s">
        <v>35</v>
      </c>
    </row>
    <row r="141" spans="1:35" s="1" customFormat="1" ht="13.5" customHeight="1" x14ac:dyDescent="0.15">
      <c r="A141" s="1870"/>
      <c r="B141" s="1737" t="s">
        <v>391</v>
      </c>
      <c r="C141" s="1738"/>
      <c r="D141" s="376"/>
      <c r="E141" s="1497">
        <f>SUM(E107:E137)</f>
        <v>429</v>
      </c>
      <c r="F141" s="563"/>
      <c r="G141" s="1341"/>
      <c r="H141" s="1342"/>
      <c r="I141" s="1341"/>
      <c r="J141" s="1342"/>
      <c r="K141" s="1241"/>
      <c r="L141" s="1242"/>
      <c r="M141" s="1341"/>
      <c r="N141" s="1342"/>
      <c r="O141" s="1205"/>
      <c r="P141" s="1212"/>
      <c r="Q141" s="1223"/>
      <c r="R141" s="1212"/>
      <c r="S141" s="1204"/>
      <c r="T141" s="1205"/>
      <c r="U141" s="1204"/>
      <c r="V141" s="1222"/>
      <c r="W141" s="593"/>
      <c r="X141" s="657"/>
      <c r="Y141" s="1361"/>
      <c r="Z141" s="1366"/>
      <c r="AA141" s="809"/>
      <c r="AB141" s="1437"/>
      <c r="AC141" s="648">
        <f>SUM(AC107:AC137)</f>
        <v>0</v>
      </c>
      <c r="AD141" s="205"/>
      <c r="AE141" s="207"/>
      <c r="AF141" s="207"/>
      <c r="AG141" s="207"/>
      <c r="AH141" s="207"/>
      <c r="AI141" s="206"/>
    </row>
    <row r="142" spans="1:35" ht="13.5" customHeight="1" x14ac:dyDescent="0.15">
      <c r="A142" s="1831" t="s">
        <v>312</v>
      </c>
      <c r="B142" s="429">
        <v>44409</v>
      </c>
      <c r="C142" s="856" t="str">
        <f>IF(B142="","",IF(WEEKDAY(B142)=1,"(日)",IF(WEEKDAY(B142)=2,"(月)",IF(WEEKDAY(B142)=3,"(火)",IF(WEEKDAY(B142)=4,"(水)",IF(WEEKDAY(B142)=5,"(木)",IF(WEEKDAY(B142)=6,"(金)","(土)")))))))</f>
        <v>(日)</v>
      </c>
      <c r="D142" s="626" t="s">
        <v>566</v>
      </c>
      <c r="E142" s="1492"/>
      <c r="F142" s="57">
        <v>31.1</v>
      </c>
      <c r="G142" s="59">
        <v>25.5</v>
      </c>
      <c r="H142" s="60">
        <v>25.7</v>
      </c>
      <c r="I142" s="59">
        <v>3</v>
      </c>
      <c r="J142" s="60">
        <v>2.1</v>
      </c>
      <c r="K142" s="59">
        <v>7.45</v>
      </c>
      <c r="L142" s="60">
        <v>7.43</v>
      </c>
      <c r="M142" s="59">
        <v>25.2</v>
      </c>
      <c r="N142" s="60">
        <v>25.3</v>
      </c>
      <c r="O142" s="1197" t="s">
        <v>35</v>
      </c>
      <c r="P142" s="1198" t="s">
        <v>35</v>
      </c>
      <c r="Q142" s="1197" t="s">
        <v>35</v>
      </c>
      <c r="R142" s="1198" t="s">
        <v>35</v>
      </c>
      <c r="S142" s="1197" t="s">
        <v>35</v>
      </c>
      <c r="T142" s="1198" t="s">
        <v>35</v>
      </c>
      <c r="U142" s="1197" t="s">
        <v>35</v>
      </c>
      <c r="V142" s="1198" t="s">
        <v>35</v>
      </c>
      <c r="W142" s="59" t="s">
        <v>35</v>
      </c>
      <c r="X142" s="60" t="s">
        <v>35</v>
      </c>
      <c r="Y142" s="55" t="s">
        <v>35</v>
      </c>
      <c r="Z142" s="56" t="s">
        <v>35</v>
      </c>
      <c r="AA142" s="795" t="s">
        <v>35</v>
      </c>
      <c r="AB142" s="1426" t="s">
        <v>35</v>
      </c>
      <c r="AC142" s="606"/>
      <c r="AD142" s="165">
        <v>44413</v>
      </c>
      <c r="AE142" s="128" t="s">
        <v>3</v>
      </c>
      <c r="AF142" s="630">
        <v>31</v>
      </c>
      <c r="AG142" s="130" t="s">
        <v>20</v>
      </c>
      <c r="AH142" s="131"/>
      <c r="AI142" s="132"/>
    </row>
    <row r="143" spans="1:35" x14ac:dyDescent="0.15">
      <c r="A143" s="1832"/>
      <c r="B143" s="310">
        <v>44410</v>
      </c>
      <c r="C143" s="1607" t="str">
        <f>IF(B143="","",IF(WEEKDAY(B143)=1,"(日)",IF(WEEKDAY(B143)=2,"(月)",IF(WEEKDAY(B143)=3,"(火)",IF(WEEKDAY(B143)=4,"(水)",IF(WEEKDAY(B143)=5,"(木)",IF(WEEKDAY(B143)=6,"(金)","(土)")))))))</f>
        <v>(月)</v>
      </c>
      <c r="D143" s="730" t="s">
        <v>566</v>
      </c>
      <c r="E143" s="1493">
        <v>2</v>
      </c>
      <c r="F143" s="58">
        <v>31.1</v>
      </c>
      <c r="G143" s="22">
        <v>25.6</v>
      </c>
      <c r="H143" s="61">
        <v>25.9</v>
      </c>
      <c r="I143" s="22">
        <v>2.6</v>
      </c>
      <c r="J143" s="61">
        <v>1.9</v>
      </c>
      <c r="K143" s="22">
        <v>7.52</v>
      </c>
      <c r="L143" s="61">
        <v>7.42</v>
      </c>
      <c r="M143" s="22">
        <v>25.3</v>
      </c>
      <c r="N143" s="61">
        <v>25.3</v>
      </c>
      <c r="O143" s="49" t="s">
        <v>35</v>
      </c>
      <c r="P143" s="1199">
        <v>87.6</v>
      </c>
      <c r="Q143" s="49" t="s">
        <v>35</v>
      </c>
      <c r="R143" s="1199">
        <v>92.2</v>
      </c>
      <c r="S143" s="49" t="s">
        <v>35</v>
      </c>
      <c r="T143" s="1199" t="s">
        <v>35</v>
      </c>
      <c r="U143" s="49" t="s">
        <v>35</v>
      </c>
      <c r="V143" s="1199" t="s">
        <v>35</v>
      </c>
      <c r="W143" s="22" t="s">
        <v>35</v>
      </c>
      <c r="X143" s="61">
        <v>9.8000000000000007</v>
      </c>
      <c r="Y143" s="67" t="s">
        <v>35</v>
      </c>
      <c r="Z143" s="68">
        <v>177</v>
      </c>
      <c r="AA143" s="797" t="s">
        <v>35</v>
      </c>
      <c r="AB143" s="1427">
        <v>0.03</v>
      </c>
      <c r="AC143" s="608"/>
      <c r="AD143" s="11" t="s">
        <v>87</v>
      </c>
      <c r="AE143" s="12" t="s">
        <v>377</v>
      </c>
      <c r="AF143" s="13" t="s">
        <v>5</v>
      </c>
      <c r="AG143" s="14" t="s">
        <v>6</v>
      </c>
      <c r="AH143" s="671" t="s">
        <v>302</v>
      </c>
      <c r="AI143" s="92"/>
    </row>
    <row r="144" spans="1:35" x14ac:dyDescent="0.15">
      <c r="A144" s="1832"/>
      <c r="B144" s="310">
        <v>44411</v>
      </c>
      <c r="C144" s="1607" t="str">
        <f t="shared" ref="C144:C172" si="17">IF(B144="","",IF(WEEKDAY(B144)=1,"(日)",IF(WEEKDAY(B144)=2,"(月)",IF(WEEKDAY(B144)=3,"(火)",IF(WEEKDAY(B144)=4,"(水)",IF(WEEKDAY(B144)=5,"(木)",IF(WEEKDAY(B144)=6,"(金)","(土)")))))))</f>
        <v>(火)</v>
      </c>
      <c r="D144" s="730" t="s">
        <v>566</v>
      </c>
      <c r="E144" s="1493"/>
      <c r="F144" s="58">
        <v>30.8</v>
      </c>
      <c r="G144" s="22">
        <v>25.7</v>
      </c>
      <c r="H144" s="61">
        <v>26</v>
      </c>
      <c r="I144" s="22">
        <v>2.4</v>
      </c>
      <c r="J144" s="61">
        <v>1.5</v>
      </c>
      <c r="K144" s="22">
        <v>7.5</v>
      </c>
      <c r="L144" s="61">
        <v>7.45</v>
      </c>
      <c r="M144" s="22">
        <v>25.4</v>
      </c>
      <c r="N144" s="61">
        <v>25.4</v>
      </c>
      <c r="O144" s="49" t="s">
        <v>35</v>
      </c>
      <c r="P144" s="1199">
        <v>88.5</v>
      </c>
      <c r="Q144" s="49" t="s">
        <v>35</v>
      </c>
      <c r="R144" s="1199">
        <v>93</v>
      </c>
      <c r="S144" s="49" t="s">
        <v>35</v>
      </c>
      <c r="T144" s="1199" t="s">
        <v>35</v>
      </c>
      <c r="U144" s="49" t="s">
        <v>35</v>
      </c>
      <c r="V144" s="1199" t="s">
        <v>35</v>
      </c>
      <c r="W144" s="22" t="s">
        <v>35</v>
      </c>
      <c r="X144" s="61">
        <v>9.9</v>
      </c>
      <c r="Y144" s="67" t="s">
        <v>35</v>
      </c>
      <c r="Z144" s="68">
        <v>189</v>
      </c>
      <c r="AA144" s="797" t="s">
        <v>35</v>
      </c>
      <c r="AB144" s="1427">
        <v>0.09</v>
      </c>
      <c r="AC144" s="608"/>
      <c r="AD144" s="5" t="s">
        <v>88</v>
      </c>
      <c r="AE144" s="16" t="s">
        <v>20</v>
      </c>
      <c r="AF144" s="30">
        <v>25.9</v>
      </c>
      <c r="AG144" s="31">
        <v>26.3</v>
      </c>
      <c r="AH144" s="31">
        <v>32</v>
      </c>
      <c r="AI144" s="93"/>
    </row>
    <row r="145" spans="1:35" x14ac:dyDescent="0.15">
      <c r="A145" s="1832"/>
      <c r="B145" s="310">
        <v>44412</v>
      </c>
      <c r="C145" s="1607" t="str">
        <f t="shared" si="17"/>
        <v>(水)</v>
      </c>
      <c r="D145" s="730" t="s">
        <v>566</v>
      </c>
      <c r="E145" s="1493"/>
      <c r="F145" s="58">
        <v>30.8</v>
      </c>
      <c r="G145" s="22">
        <v>25.8</v>
      </c>
      <c r="H145" s="61">
        <v>26.1</v>
      </c>
      <c r="I145" s="22">
        <v>2.5</v>
      </c>
      <c r="J145" s="61">
        <v>1.5</v>
      </c>
      <c r="K145" s="22">
        <v>7.53</v>
      </c>
      <c r="L145" s="61">
        <v>7.45</v>
      </c>
      <c r="M145" s="22">
        <v>25.4</v>
      </c>
      <c r="N145" s="61">
        <v>25.4</v>
      </c>
      <c r="O145" s="49" t="s">
        <v>35</v>
      </c>
      <c r="P145" s="1199">
        <v>89.5</v>
      </c>
      <c r="Q145" s="49" t="s">
        <v>35</v>
      </c>
      <c r="R145" s="1199">
        <v>92.2</v>
      </c>
      <c r="S145" s="49" t="s">
        <v>35</v>
      </c>
      <c r="T145" s="1199" t="s">
        <v>35</v>
      </c>
      <c r="U145" s="49" t="s">
        <v>35</v>
      </c>
      <c r="V145" s="1199" t="s">
        <v>35</v>
      </c>
      <c r="W145" s="22" t="s">
        <v>35</v>
      </c>
      <c r="X145" s="61">
        <v>9.9</v>
      </c>
      <c r="Y145" s="67" t="s">
        <v>35</v>
      </c>
      <c r="Z145" s="68">
        <v>154</v>
      </c>
      <c r="AA145" s="797" t="s">
        <v>35</v>
      </c>
      <c r="AB145" s="1427">
        <v>7.0000000000000007E-2</v>
      </c>
      <c r="AC145" s="608"/>
      <c r="AD145" s="6" t="s">
        <v>378</v>
      </c>
      <c r="AE145" s="17" t="s">
        <v>379</v>
      </c>
      <c r="AF145" s="33">
        <v>2.5</v>
      </c>
      <c r="AG145" s="34">
        <v>1.6</v>
      </c>
      <c r="AH145" s="34">
        <v>9.6999999999999993</v>
      </c>
      <c r="AI145" s="94"/>
    </row>
    <row r="146" spans="1:35" x14ac:dyDescent="0.15">
      <c r="A146" s="1832"/>
      <c r="B146" s="310">
        <v>44413</v>
      </c>
      <c r="C146" s="1607" t="str">
        <f t="shared" si="17"/>
        <v>(木)</v>
      </c>
      <c r="D146" s="730" t="s">
        <v>566</v>
      </c>
      <c r="E146" s="1493"/>
      <c r="F146" s="58">
        <v>31</v>
      </c>
      <c r="G146" s="22">
        <v>25.9</v>
      </c>
      <c r="H146" s="61">
        <v>26.3</v>
      </c>
      <c r="I146" s="22">
        <v>2.5</v>
      </c>
      <c r="J146" s="61">
        <v>1.6</v>
      </c>
      <c r="K146" s="22">
        <v>7.53</v>
      </c>
      <c r="L146" s="61">
        <v>7.47</v>
      </c>
      <c r="M146" s="22">
        <v>25.5</v>
      </c>
      <c r="N146" s="61">
        <v>25.5</v>
      </c>
      <c r="O146" s="49">
        <v>90.1</v>
      </c>
      <c r="P146" s="1199">
        <v>90.4</v>
      </c>
      <c r="Q146" s="49">
        <v>93.2</v>
      </c>
      <c r="R146" s="1199">
        <v>92.2</v>
      </c>
      <c r="S146" s="49">
        <v>64.2</v>
      </c>
      <c r="T146" s="1199">
        <v>64.400000000000006</v>
      </c>
      <c r="U146" s="49">
        <v>29</v>
      </c>
      <c r="V146" s="1199">
        <v>27.8</v>
      </c>
      <c r="W146" s="22">
        <v>9.9</v>
      </c>
      <c r="X146" s="61">
        <v>10</v>
      </c>
      <c r="Y146" s="67">
        <v>173</v>
      </c>
      <c r="Z146" s="68">
        <v>180</v>
      </c>
      <c r="AA146" s="797">
        <v>0.11</v>
      </c>
      <c r="AB146" s="1427">
        <v>0.08</v>
      </c>
      <c r="AC146" s="608"/>
      <c r="AD146" s="6" t="s">
        <v>21</v>
      </c>
      <c r="AE146" s="17"/>
      <c r="AF146" s="33">
        <v>7.53</v>
      </c>
      <c r="AG146" s="34">
        <v>7.47</v>
      </c>
      <c r="AH146" s="34">
        <v>9.23</v>
      </c>
      <c r="AI146" s="95"/>
    </row>
    <row r="147" spans="1:35" x14ac:dyDescent="0.15">
      <c r="A147" s="1832"/>
      <c r="B147" s="310">
        <v>44414</v>
      </c>
      <c r="C147" s="1607" t="str">
        <f t="shared" si="17"/>
        <v>(金)</v>
      </c>
      <c r="D147" s="730" t="s">
        <v>566</v>
      </c>
      <c r="E147" s="1493"/>
      <c r="F147" s="58">
        <v>30.6</v>
      </c>
      <c r="G147" s="22">
        <v>26</v>
      </c>
      <c r="H147" s="61">
        <v>26.4</v>
      </c>
      <c r="I147" s="22">
        <v>2.4</v>
      </c>
      <c r="J147" s="61">
        <v>1.5</v>
      </c>
      <c r="K147" s="22">
        <v>7.54</v>
      </c>
      <c r="L147" s="61">
        <v>7.47</v>
      </c>
      <c r="M147" s="22">
        <v>25.7</v>
      </c>
      <c r="N147" s="61">
        <v>25.4</v>
      </c>
      <c r="O147" s="49" t="s">
        <v>35</v>
      </c>
      <c r="P147" s="1199">
        <v>91.5</v>
      </c>
      <c r="Q147" s="49" t="s">
        <v>35</v>
      </c>
      <c r="R147" s="1199">
        <v>93.8</v>
      </c>
      <c r="S147" s="49" t="s">
        <v>35</v>
      </c>
      <c r="T147" s="1199" t="s">
        <v>35</v>
      </c>
      <c r="U147" s="49" t="s">
        <v>35</v>
      </c>
      <c r="V147" s="1199" t="s">
        <v>35</v>
      </c>
      <c r="W147" s="22" t="s">
        <v>35</v>
      </c>
      <c r="X147" s="61">
        <v>10.5</v>
      </c>
      <c r="Y147" s="67" t="s">
        <v>35</v>
      </c>
      <c r="Z147" s="68">
        <v>150</v>
      </c>
      <c r="AA147" s="797" t="s">
        <v>35</v>
      </c>
      <c r="AB147" s="1427">
        <v>0.02</v>
      </c>
      <c r="AC147" s="608"/>
      <c r="AD147" s="6" t="s">
        <v>356</v>
      </c>
      <c r="AE147" s="17" t="s">
        <v>22</v>
      </c>
      <c r="AF147" s="33">
        <v>25.5</v>
      </c>
      <c r="AG147" s="34">
        <v>25.5</v>
      </c>
      <c r="AH147" s="34">
        <v>28.4</v>
      </c>
      <c r="AI147" s="96"/>
    </row>
    <row r="148" spans="1:35" x14ac:dyDescent="0.15">
      <c r="A148" s="1832"/>
      <c r="B148" s="310">
        <v>44415</v>
      </c>
      <c r="C148" s="1607" t="str">
        <f t="shared" si="17"/>
        <v>(土)</v>
      </c>
      <c r="D148" s="730" t="s">
        <v>522</v>
      </c>
      <c r="E148" s="1493">
        <v>3.5</v>
      </c>
      <c r="F148" s="58">
        <v>28.5</v>
      </c>
      <c r="G148" s="22">
        <v>26.2</v>
      </c>
      <c r="H148" s="61">
        <v>26.4</v>
      </c>
      <c r="I148" s="22">
        <v>2.2999999999999998</v>
      </c>
      <c r="J148" s="61">
        <v>1.7</v>
      </c>
      <c r="K148" s="22">
        <v>7.63</v>
      </c>
      <c r="L148" s="61">
        <v>7.56</v>
      </c>
      <c r="M148" s="22">
        <v>25.8</v>
      </c>
      <c r="N148" s="61">
        <v>25.7</v>
      </c>
      <c r="O148" s="49" t="s">
        <v>35</v>
      </c>
      <c r="P148" s="1199" t="s">
        <v>35</v>
      </c>
      <c r="Q148" s="49" t="s">
        <v>35</v>
      </c>
      <c r="R148" s="1199" t="s">
        <v>35</v>
      </c>
      <c r="S148" s="49" t="s">
        <v>35</v>
      </c>
      <c r="T148" s="1199" t="s">
        <v>35</v>
      </c>
      <c r="U148" s="49" t="s">
        <v>35</v>
      </c>
      <c r="V148" s="1199" t="s">
        <v>35</v>
      </c>
      <c r="W148" s="22" t="s">
        <v>35</v>
      </c>
      <c r="X148" s="61" t="s">
        <v>35</v>
      </c>
      <c r="Y148" s="67" t="s">
        <v>35</v>
      </c>
      <c r="Z148" s="68" t="s">
        <v>35</v>
      </c>
      <c r="AA148" s="797" t="s">
        <v>35</v>
      </c>
      <c r="AB148" s="1427" t="s">
        <v>35</v>
      </c>
      <c r="AC148" s="608"/>
      <c r="AD148" s="6" t="s">
        <v>380</v>
      </c>
      <c r="AE148" s="17" t="s">
        <v>23</v>
      </c>
      <c r="AF148" s="612">
        <v>90.1</v>
      </c>
      <c r="AG148" s="613">
        <v>90.4</v>
      </c>
      <c r="AH148" s="613">
        <v>106.8</v>
      </c>
      <c r="AI148" s="96"/>
    </row>
    <row r="149" spans="1:35" x14ac:dyDescent="0.15">
      <c r="A149" s="1832"/>
      <c r="B149" s="310">
        <v>44416</v>
      </c>
      <c r="C149" s="1607" t="str">
        <f t="shared" si="17"/>
        <v>(日)</v>
      </c>
      <c r="D149" s="730" t="s">
        <v>579</v>
      </c>
      <c r="E149" s="1493">
        <v>133</v>
      </c>
      <c r="F149" s="58">
        <v>25.1</v>
      </c>
      <c r="G149" s="22">
        <v>26.2</v>
      </c>
      <c r="H149" s="61">
        <v>26.3</v>
      </c>
      <c r="I149" s="22">
        <v>2.1</v>
      </c>
      <c r="J149" s="61">
        <v>1.4</v>
      </c>
      <c r="K149" s="22">
        <v>7.63</v>
      </c>
      <c r="L149" s="61">
        <v>7.58</v>
      </c>
      <c r="M149" s="22">
        <v>25.8</v>
      </c>
      <c r="N149" s="61">
        <v>25.5</v>
      </c>
      <c r="O149" s="49" t="s">
        <v>35</v>
      </c>
      <c r="P149" s="1199" t="s">
        <v>35</v>
      </c>
      <c r="Q149" s="49" t="s">
        <v>35</v>
      </c>
      <c r="R149" s="1199" t="s">
        <v>35</v>
      </c>
      <c r="S149" s="49" t="s">
        <v>35</v>
      </c>
      <c r="T149" s="1199" t="s">
        <v>35</v>
      </c>
      <c r="U149" s="49" t="s">
        <v>35</v>
      </c>
      <c r="V149" s="1199" t="s">
        <v>35</v>
      </c>
      <c r="W149" s="22" t="s">
        <v>35</v>
      </c>
      <c r="X149" s="61" t="s">
        <v>35</v>
      </c>
      <c r="Y149" s="67" t="s">
        <v>35</v>
      </c>
      <c r="Z149" s="68" t="s">
        <v>35</v>
      </c>
      <c r="AA149" s="797" t="s">
        <v>35</v>
      </c>
      <c r="AB149" s="1427" t="s">
        <v>35</v>
      </c>
      <c r="AC149" s="608"/>
      <c r="AD149" s="6" t="s">
        <v>360</v>
      </c>
      <c r="AE149" s="17" t="s">
        <v>23</v>
      </c>
      <c r="AF149" s="612">
        <v>93.2</v>
      </c>
      <c r="AG149" s="613">
        <v>92.2</v>
      </c>
      <c r="AH149" s="613">
        <v>106.9</v>
      </c>
      <c r="AI149" s="96"/>
    </row>
    <row r="150" spans="1:35" x14ac:dyDescent="0.15">
      <c r="A150" s="1832"/>
      <c r="B150" s="310">
        <v>44417</v>
      </c>
      <c r="C150" s="1607" t="str">
        <f t="shared" si="17"/>
        <v>(月)</v>
      </c>
      <c r="D150" s="730" t="s">
        <v>522</v>
      </c>
      <c r="E150" s="1493">
        <v>3.5</v>
      </c>
      <c r="F150" s="58">
        <v>29.8</v>
      </c>
      <c r="G150" s="22">
        <v>26.3</v>
      </c>
      <c r="H150" s="61">
        <v>26.6</v>
      </c>
      <c r="I150" s="22">
        <v>2</v>
      </c>
      <c r="J150" s="61">
        <v>1.4</v>
      </c>
      <c r="K150" s="22">
        <v>7.62</v>
      </c>
      <c r="L150" s="61">
        <v>7.57</v>
      </c>
      <c r="M150" s="22">
        <v>25.9</v>
      </c>
      <c r="N150" s="61">
        <v>25.8</v>
      </c>
      <c r="O150" s="49" t="s">
        <v>35</v>
      </c>
      <c r="P150" s="1199" t="s">
        <v>35</v>
      </c>
      <c r="Q150" s="49" t="s">
        <v>35</v>
      </c>
      <c r="R150" s="1199" t="s">
        <v>35</v>
      </c>
      <c r="S150" s="49" t="s">
        <v>35</v>
      </c>
      <c r="T150" s="1199" t="s">
        <v>35</v>
      </c>
      <c r="U150" s="49" t="s">
        <v>35</v>
      </c>
      <c r="V150" s="1199" t="s">
        <v>35</v>
      </c>
      <c r="W150" s="22" t="s">
        <v>35</v>
      </c>
      <c r="X150" s="61" t="s">
        <v>35</v>
      </c>
      <c r="Y150" s="67" t="s">
        <v>35</v>
      </c>
      <c r="Z150" s="68" t="s">
        <v>35</v>
      </c>
      <c r="AA150" s="797" t="s">
        <v>35</v>
      </c>
      <c r="AB150" s="1427" t="s">
        <v>35</v>
      </c>
      <c r="AC150" s="608"/>
      <c r="AD150" s="6" t="s">
        <v>361</v>
      </c>
      <c r="AE150" s="17" t="s">
        <v>23</v>
      </c>
      <c r="AF150" s="612">
        <v>64.2</v>
      </c>
      <c r="AG150" s="613">
        <v>64.400000000000006</v>
      </c>
      <c r="AH150" s="613">
        <v>72.400000000000006</v>
      </c>
      <c r="AI150" s="96"/>
    </row>
    <row r="151" spans="1:35" x14ac:dyDescent="0.15">
      <c r="A151" s="1832"/>
      <c r="B151" s="310">
        <v>44418</v>
      </c>
      <c r="C151" s="1607" t="str">
        <f t="shared" si="17"/>
        <v>(火)</v>
      </c>
      <c r="D151" s="730" t="s">
        <v>566</v>
      </c>
      <c r="E151" s="1493"/>
      <c r="F151" s="58">
        <v>30.7</v>
      </c>
      <c r="G151" s="22">
        <v>26.4</v>
      </c>
      <c r="H151" s="61">
        <v>26.7</v>
      </c>
      <c r="I151" s="22">
        <v>2.8</v>
      </c>
      <c r="J151" s="61">
        <v>1.6</v>
      </c>
      <c r="K151" s="22">
        <v>7.59</v>
      </c>
      <c r="L151" s="61">
        <v>7.51</v>
      </c>
      <c r="M151" s="22">
        <v>25.6</v>
      </c>
      <c r="N151" s="61">
        <v>25.7</v>
      </c>
      <c r="O151" s="49" t="s">
        <v>35</v>
      </c>
      <c r="P151" s="1199">
        <v>91.8</v>
      </c>
      <c r="Q151" s="49" t="s">
        <v>35</v>
      </c>
      <c r="R151" s="1199">
        <v>93.4</v>
      </c>
      <c r="S151" s="49" t="s">
        <v>35</v>
      </c>
      <c r="T151" s="1199" t="s">
        <v>35</v>
      </c>
      <c r="U151" s="49" t="s">
        <v>35</v>
      </c>
      <c r="V151" s="1199" t="s">
        <v>35</v>
      </c>
      <c r="W151" s="22" t="s">
        <v>35</v>
      </c>
      <c r="X151" s="61">
        <v>10.8</v>
      </c>
      <c r="Y151" s="67" t="s">
        <v>35</v>
      </c>
      <c r="Z151" s="68">
        <v>159</v>
      </c>
      <c r="AA151" s="797" t="s">
        <v>35</v>
      </c>
      <c r="AB151" s="1427">
        <v>0.04</v>
      </c>
      <c r="AC151" s="608"/>
      <c r="AD151" s="6" t="s">
        <v>362</v>
      </c>
      <c r="AE151" s="17" t="s">
        <v>23</v>
      </c>
      <c r="AF151" s="612">
        <v>29</v>
      </c>
      <c r="AG151" s="613">
        <v>27.8</v>
      </c>
      <c r="AH151" s="613">
        <v>34.5</v>
      </c>
      <c r="AI151" s="96"/>
    </row>
    <row r="152" spans="1:35" x14ac:dyDescent="0.15">
      <c r="A152" s="1832"/>
      <c r="B152" s="310">
        <v>44419</v>
      </c>
      <c r="C152" s="1607" t="str">
        <f t="shared" si="17"/>
        <v>(水)</v>
      </c>
      <c r="D152" s="730" t="s">
        <v>566</v>
      </c>
      <c r="E152" s="1493"/>
      <c r="F152" s="58">
        <v>31.1</v>
      </c>
      <c r="G152" s="22">
        <v>26.4</v>
      </c>
      <c r="H152" s="61">
        <v>26.8</v>
      </c>
      <c r="I152" s="22">
        <v>5.2</v>
      </c>
      <c r="J152" s="61">
        <v>2.5</v>
      </c>
      <c r="K152" s="22">
        <v>7.56</v>
      </c>
      <c r="L152" s="61">
        <v>7.46</v>
      </c>
      <c r="M152" s="22">
        <v>25.2</v>
      </c>
      <c r="N152" s="61">
        <v>25.4</v>
      </c>
      <c r="O152" s="49" t="s">
        <v>35</v>
      </c>
      <c r="P152" s="1199">
        <v>91.5</v>
      </c>
      <c r="Q152" s="49" t="s">
        <v>35</v>
      </c>
      <c r="R152" s="1199">
        <v>92.4</v>
      </c>
      <c r="S152" s="49" t="s">
        <v>35</v>
      </c>
      <c r="T152" s="1199" t="s">
        <v>35</v>
      </c>
      <c r="U152" s="49" t="s">
        <v>35</v>
      </c>
      <c r="V152" s="1199" t="s">
        <v>35</v>
      </c>
      <c r="W152" s="22" t="s">
        <v>35</v>
      </c>
      <c r="X152" s="61">
        <v>10.6</v>
      </c>
      <c r="Y152" s="67" t="s">
        <v>35</v>
      </c>
      <c r="Z152" s="68">
        <v>158</v>
      </c>
      <c r="AA152" s="797" t="s">
        <v>35</v>
      </c>
      <c r="AB152" s="1427">
        <v>7.0000000000000007E-2</v>
      </c>
      <c r="AC152" s="608"/>
      <c r="AD152" s="6" t="s">
        <v>381</v>
      </c>
      <c r="AE152" s="17" t="s">
        <v>23</v>
      </c>
      <c r="AF152" s="36">
        <v>9.9</v>
      </c>
      <c r="AG152" s="37">
        <v>10</v>
      </c>
      <c r="AH152" s="37">
        <v>11.3</v>
      </c>
      <c r="AI152" s="94"/>
    </row>
    <row r="153" spans="1:35" x14ac:dyDescent="0.15">
      <c r="A153" s="1832"/>
      <c r="B153" s="310">
        <v>44420</v>
      </c>
      <c r="C153" s="1607" t="str">
        <f t="shared" si="17"/>
        <v>(木)</v>
      </c>
      <c r="D153" s="730" t="s">
        <v>522</v>
      </c>
      <c r="E153" s="1493"/>
      <c r="F153" s="58">
        <v>26.7</v>
      </c>
      <c r="G153" s="22">
        <v>26.4</v>
      </c>
      <c r="H153" s="61">
        <v>26.6</v>
      </c>
      <c r="I153" s="22">
        <v>5.3</v>
      </c>
      <c r="J153" s="61">
        <v>2.9</v>
      </c>
      <c r="K153" s="22">
        <v>7.53</v>
      </c>
      <c r="L153" s="61">
        <v>7.43</v>
      </c>
      <c r="M153" s="22">
        <v>24.6</v>
      </c>
      <c r="N153" s="61">
        <v>24.8</v>
      </c>
      <c r="O153" s="49" t="s">
        <v>35</v>
      </c>
      <c r="P153" s="1199">
        <v>88.3</v>
      </c>
      <c r="Q153" s="49" t="s">
        <v>35</v>
      </c>
      <c r="R153" s="1199">
        <v>91.8</v>
      </c>
      <c r="S153" s="49" t="s">
        <v>35</v>
      </c>
      <c r="T153" s="1199" t="s">
        <v>35</v>
      </c>
      <c r="U153" s="49" t="s">
        <v>35</v>
      </c>
      <c r="V153" s="1199" t="s">
        <v>35</v>
      </c>
      <c r="W153" s="22" t="s">
        <v>35</v>
      </c>
      <c r="X153" s="61">
        <v>10.1</v>
      </c>
      <c r="Y153" s="67" t="s">
        <v>35</v>
      </c>
      <c r="Z153" s="68">
        <v>167</v>
      </c>
      <c r="AA153" s="797" t="s">
        <v>35</v>
      </c>
      <c r="AB153" s="1427">
        <v>0.05</v>
      </c>
      <c r="AC153" s="608"/>
      <c r="AD153" s="6" t="s">
        <v>382</v>
      </c>
      <c r="AE153" s="17" t="s">
        <v>23</v>
      </c>
      <c r="AF153" s="47">
        <v>173</v>
      </c>
      <c r="AG153" s="48">
        <v>180</v>
      </c>
      <c r="AH153" s="48">
        <v>218</v>
      </c>
      <c r="AI153" s="25"/>
    </row>
    <row r="154" spans="1:35" x14ac:dyDescent="0.15">
      <c r="A154" s="1832"/>
      <c r="B154" s="310">
        <v>44421</v>
      </c>
      <c r="C154" s="1607" t="str">
        <f t="shared" si="17"/>
        <v>(金)</v>
      </c>
      <c r="D154" s="730" t="s">
        <v>579</v>
      </c>
      <c r="E154" s="1493">
        <v>6.5</v>
      </c>
      <c r="F154" s="58">
        <v>22.9</v>
      </c>
      <c r="G154" s="22">
        <v>26.3</v>
      </c>
      <c r="H154" s="61">
        <v>26.4</v>
      </c>
      <c r="I154" s="22">
        <v>5.4</v>
      </c>
      <c r="J154" s="61">
        <v>3.3</v>
      </c>
      <c r="K154" s="22">
        <v>7.46</v>
      </c>
      <c r="L154" s="61">
        <v>7.36</v>
      </c>
      <c r="M154" s="22">
        <v>23.9</v>
      </c>
      <c r="N154" s="61">
        <v>24</v>
      </c>
      <c r="O154" s="49" t="s">
        <v>35</v>
      </c>
      <c r="P154" s="1199">
        <v>81.599999999999994</v>
      </c>
      <c r="Q154" s="49" t="s">
        <v>35</v>
      </c>
      <c r="R154" s="1199">
        <v>87.2</v>
      </c>
      <c r="S154" s="49" t="s">
        <v>35</v>
      </c>
      <c r="T154" s="1199" t="s">
        <v>35</v>
      </c>
      <c r="U154" s="49" t="s">
        <v>35</v>
      </c>
      <c r="V154" s="1199" t="s">
        <v>35</v>
      </c>
      <c r="W154" s="22" t="s">
        <v>35</v>
      </c>
      <c r="X154" s="61">
        <v>9.8000000000000007</v>
      </c>
      <c r="Y154" s="67" t="s">
        <v>35</v>
      </c>
      <c r="Z154" s="68">
        <v>147</v>
      </c>
      <c r="AA154" s="797" t="s">
        <v>35</v>
      </c>
      <c r="AB154" s="1427">
        <v>0.04</v>
      </c>
      <c r="AC154" s="608"/>
      <c r="AD154" s="6" t="s">
        <v>383</v>
      </c>
      <c r="AE154" s="17" t="s">
        <v>23</v>
      </c>
      <c r="AF154" s="485">
        <v>0.11</v>
      </c>
      <c r="AG154" s="486">
        <v>0.08</v>
      </c>
      <c r="AH154" s="486">
        <v>0.28999999999999998</v>
      </c>
      <c r="AI154" s="95"/>
    </row>
    <row r="155" spans="1:35" x14ac:dyDescent="0.15">
      <c r="A155" s="1832"/>
      <c r="B155" s="310">
        <v>44422</v>
      </c>
      <c r="C155" s="1607" t="str">
        <f t="shared" si="17"/>
        <v>(土)</v>
      </c>
      <c r="D155" s="730" t="s">
        <v>579</v>
      </c>
      <c r="E155" s="1493">
        <v>15.5</v>
      </c>
      <c r="F155" s="58">
        <v>27.1</v>
      </c>
      <c r="G155" s="22">
        <v>26.2</v>
      </c>
      <c r="H155" s="61">
        <v>26.4</v>
      </c>
      <c r="I155" s="22">
        <v>5.4</v>
      </c>
      <c r="J155" s="61">
        <v>2.6</v>
      </c>
      <c r="K155" s="22">
        <v>7.5</v>
      </c>
      <c r="L155" s="61">
        <v>7.44</v>
      </c>
      <c r="M155" s="22">
        <v>23.9</v>
      </c>
      <c r="N155" s="61">
        <v>23.6</v>
      </c>
      <c r="O155" s="49" t="s">
        <v>35</v>
      </c>
      <c r="P155" s="1199" t="s">
        <v>35</v>
      </c>
      <c r="Q155" s="49" t="s">
        <v>35</v>
      </c>
      <c r="R155" s="1199" t="s">
        <v>35</v>
      </c>
      <c r="S155" s="49" t="s">
        <v>35</v>
      </c>
      <c r="T155" s="1199" t="s">
        <v>35</v>
      </c>
      <c r="U155" s="49" t="s">
        <v>35</v>
      </c>
      <c r="V155" s="1199" t="s">
        <v>35</v>
      </c>
      <c r="W155" s="22" t="s">
        <v>35</v>
      </c>
      <c r="X155" s="61" t="s">
        <v>35</v>
      </c>
      <c r="Y155" s="67" t="s">
        <v>35</v>
      </c>
      <c r="Z155" s="68" t="s">
        <v>35</v>
      </c>
      <c r="AA155" s="797" t="s">
        <v>35</v>
      </c>
      <c r="AB155" s="1427" t="s">
        <v>35</v>
      </c>
      <c r="AC155" s="608"/>
      <c r="AD155" s="6" t="s">
        <v>24</v>
      </c>
      <c r="AE155" s="17" t="s">
        <v>23</v>
      </c>
      <c r="AF155" s="22">
        <v>3.7</v>
      </c>
      <c r="AG155" s="46">
        <v>3.9</v>
      </c>
      <c r="AH155" s="673">
        <v>5.5</v>
      </c>
      <c r="AI155" s="95"/>
    </row>
    <row r="156" spans="1:35" x14ac:dyDescent="0.15">
      <c r="A156" s="1832"/>
      <c r="B156" s="310">
        <v>44423</v>
      </c>
      <c r="C156" s="1607" t="str">
        <f t="shared" si="17"/>
        <v>(日)</v>
      </c>
      <c r="D156" s="627" t="s">
        <v>579</v>
      </c>
      <c r="E156" s="1493">
        <v>69.5</v>
      </c>
      <c r="F156" s="58">
        <v>19.100000000000001</v>
      </c>
      <c r="G156" s="22">
        <v>25.9</v>
      </c>
      <c r="H156" s="61">
        <v>26</v>
      </c>
      <c r="I156" s="22">
        <v>4.9000000000000004</v>
      </c>
      <c r="J156" s="61">
        <v>2.7</v>
      </c>
      <c r="K156" s="22">
        <v>7.41</v>
      </c>
      <c r="L156" s="61">
        <v>7.32</v>
      </c>
      <c r="M156" s="22" t="s">
        <v>523</v>
      </c>
      <c r="N156" s="61" t="s">
        <v>523</v>
      </c>
      <c r="O156" s="49" t="s">
        <v>35</v>
      </c>
      <c r="P156" s="1199" t="s">
        <v>35</v>
      </c>
      <c r="Q156" s="49" t="s">
        <v>35</v>
      </c>
      <c r="R156" s="1199" t="s">
        <v>35</v>
      </c>
      <c r="S156" s="49" t="s">
        <v>35</v>
      </c>
      <c r="T156" s="1199" t="s">
        <v>35</v>
      </c>
      <c r="U156" s="49" t="s">
        <v>35</v>
      </c>
      <c r="V156" s="1199" t="s">
        <v>35</v>
      </c>
      <c r="W156" s="22" t="s">
        <v>35</v>
      </c>
      <c r="X156" s="61" t="s">
        <v>35</v>
      </c>
      <c r="Y156" s="67" t="s">
        <v>35</v>
      </c>
      <c r="Z156" s="68" t="s">
        <v>35</v>
      </c>
      <c r="AA156" s="797" t="s">
        <v>35</v>
      </c>
      <c r="AB156" s="1427" t="s">
        <v>35</v>
      </c>
      <c r="AC156" s="608"/>
      <c r="AD156" s="6" t="s">
        <v>25</v>
      </c>
      <c r="AE156" s="17" t="s">
        <v>23</v>
      </c>
      <c r="AF156" s="22">
        <v>1.5</v>
      </c>
      <c r="AG156" s="46">
        <v>1.3</v>
      </c>
      <c r="AH156" s="672">
        <v>6.3</v>
      </c>
      <c r="AI156" s="95"/>
    </row>
    <row r="157" spans="1:35" x14ac:dyDescent="0.15">
      <c r="A157" s="1832"/>
      <c r="B157" s="310">
        <v>44424</v>
      </c>
      <c r="C157" s="1607" t="str">
        <f t="shared" si="17"/>
        <v>(月)</v>
      </c>
      <c r="D157" s="730" t="s">
        <v>522</v>
      </c>
      <c r="E157" s="1493">
        <v>2.5</v>
      </c>
      <c r="F157" s="58">
        <v>21.3</v>
      </c>
      <c r="G157" s="22">
        <v>25.9</v>
      </c>
      <c r="H157" s="61">
        <v>26</v>
      </c>
      <c r="I157" s="22">
        <v>3.4</v>
      </c>
      <c r="J157" s="61">
        <v>2.2999999999999998</v>
      </c>
      <c r="K157" s="22">
        <v>7.41</v>
      </c>
      <c r="L157" s="61">
        <v>7.33</v>
      </c>
      <c r="M157" s="22">
        <v>23.3</v>
      </c>
      <c r="N157" s="61">
        <v>23.3</v>
      </c>
      <c r="O157" s="49" t="s">
        <v>35</v>
      </c>
      <c r="P157" s="1199">
        <v>79.900000000000006</v>
      </c>
      <c r="Q157" s="49" t="s">
        <v>35</v>
      </c>
      <c r="R157" s="1199">
        <v>84.2</v>
      </c>
      <c r="S157" s="49" t="s">
        <v>35</v>
      </c>
      <c r="T157" s="1199" t="s">
        <v>35</v>
      </c>
      <c r="U157" s="49" t="s">
        <v>35</v>
      </c>
      <c r="V157" s="1199" t="s">
        <v>35</v>
      </c>
      <c r="W157" s="22" t="s">
        <v>35</v>
      </c>
      <c r="X157" s="61">
        <v>9.3000000000000007</v>
      </c>
      <c r="Y157" s="67" t="s">
        <v>35</v>
      </c>
      <c r="Z157" s="68">
        <v>165</v>
      </c>
      <c r="AA157" s="797" t="s">
        <v>35</v>
      </c>
      <c r="AB157" s="1427">
        <v>0.05</v>
      </c>
      <c r="AC157" s="608"/>
      <c r="AD157" s="6" t="s">
        <v>384</v>
      </c>
      <c r="AE157" s="17" t="s">
        <v>23</v>
      </c>
      <c r="AF157" s="22">
        <v>1.2</v>
      </c>
      <c r="AG157" s="46">
        <v>2.2999999999999998</v>
      </c>
      <c r="AH157" s="672">
        <v>18.5</v>
      </c>
      <c r="AI157" s="95"/>
    </row>
    <row r="158" spans="1:35" x14ac:dyDescent="0.15">
      <c r="A158" s="1832"/>
      <c r="B158" s="310">
        <v>44425</v>
      </c>
      <c r="C158" s="1607" t="str">
        <f t="shared" si="17"/>
        <v>(火)</v>
      </c>
      <c r="D158" s="730" t="s">
        <v>522</v>
      </c>
      <c r="E158" s="1493">
        <v>1</v>
      </c>
      <c r="F158" s="58">
        <v>24.8</v>
      </c>
      <c r="G158" s="22">
        <v>25.8</v>
      </c>
      <c r="H158" s="61">
        <v>26</v>
      </c>
      <c r="I158" s="22">
        <v>3.4</v>
      </c>
      <c r="J158" s="61">
        <v>2.5</v>
      </c>
      <c r="K158" s="22">
        <v>7.42</v>
      </c>
      <c r="L158" s="61">
        <v>7.4</v>
      </c>
      <c r="M158" s="22">
        <v>21.8</v>
      </c>
      <c r="N158" s="61">
        <v>21.7</v>
      </c>
      <c r="O158" s="49" t="s">
        <v>35</v>
      </c>
      <c r="P158" s="1199">
        <v>78.8</v>
      </c>
      <c r="Q158" s="49" t="s">
        <v>35</v>
      </c>
      <c r="R158" s="1199">
        <v>83</v>
      </c>
      <c r="S158" s="49" t="s">
        <v>35</v>
      </c>
      <c r="T158" s="1199" t="s">
        <v>35</v>
      </c>
      <c r="U158" s="49" t="s">
        <v>35</v>
      </c>
      <c r="V158" s="1199" t="s">
        <v>35</v>
      </c>
      <c r="W158" s="22" t="s">
        <v>35</v>
      </c>
      <c r="X158" s="61">
        <v>9.4</v>
      </c>
      <c r="Y158" s="67" t="s">
        <v>35</v>
      </c>
      <c r="Z158" s="68">
        <v>155</v>
      </c>
      <c r="AA158" s="797" t="s">
        <v>35</v>
      </c>
      <c r="AB158" s="1427">
        <v>0.05</v>
      </c>
      <c r="AC158" s="608"/>
      <c r="AD158" s="6" t="s">
        <v>385</v>
      </c>
      <c r="AE158" s="17" t="s">
        <v>23</v>
      </c>
      <c r="AF158" s="23">
        <v>3.3000000000000002E-2</v>
      </c>
      <c r="AG158" s="43">
        <v>3.2000000000000001E-2</v>
      </c>
      <c r="AH158" s="674">
        <v>4.2999999999999997E-2</v>
      </c>
      <c r="AI158" s="97"/>
    </row>
    <row r="159" spans="1:35" x14ac:dyDescent="0.15">
      <c r="A159" s="1832"/>
      <c r="B159" s="310">
        <v>44426</v>
      </c>
      <c r="C159" s="1607" t="str">
        <f t="shared" si="17"/>
        <v>(水)</v>
      </c>
      <c r="D159" s="730" t="s">
        <v>566</v>
      </c>
      <c r="E159" s="1493"/>
      <c r="F159" s="58">
        <v>30.4</v>
      </c>
      <c r="G159" s="22">
        <v>25.5</v>
      </c>
      <c r="H159" s="61">
        <v>25.9</v>
      </c>
      <c r="I159" s="22">
        <v>3.5</v>
      </c>
      <c r="J159" s="61">
        <v>2.2999999999999998</v>
      </c>
      <c r="K159" s="22">
        <v>7.37</v>
      </c>
      <c r="L159" s="61">
        <v>7.35</v>
      </c>
      <c r="M159" s="22">
        <v>21.3</v>
      </c>
      <c r="N159" s="61">
        <v>21.5</v>
      </c>
      <c r="O159" s="49" t="s">
        <v>35</v>
      </c>
      <c r="P159" s="1199">
        <v>77.2</v>
      </c>
      <c r="Q159" s="49" t="s">
        <v>35</v>
      </c>
      <c r="R159" s="1199">
        <v>81.400000000000006</v>
      </c>
      <c r="S159" s="49" t="s">
        <v>35</v>
      </c>
      <c r="T159" s="1199" t="s">
        <v>35</v>
      </c>
      <c r="U159" s="49" t="s">
        <v>35</v>
      </c>
      <c r="V159" s="1199" t="s">
        <v>35</v>
      </c>
      <c r="W159" s="22" t="s">
        <v>35</v>
      </c>
      <c r="X159" s="61">
        <v>9.5</v>
      </c>
      <c r="Y159" s="67" t="s">
        <v>35</v>
      </c>
      <c r="Z159" s="68">
        <v>152</v>
      </c>
      <c r="AA159" s="797" t="s">
        <v>35</v>
      </c>
      <c r="AB159" s="1427">
        <v>0.04</v>
      </c>
      <c r="AC159" s="608"/>
      <c r="AD159" s="6" t="s">
        <v>284</v>
      </c>
      <c r="AE159" s="17" t="s">
        <v>23</v>
      </c>
      <c r="AF159" s="23">
        <v>0.19</v>
      </c>
      <c r="AG159" s="43">
        <v>0.28999999999999998</v>
      </c>
      <c r="AH159" s="732">
        <v>0.09</v>
      </c>
      <c r="AI159" s="95"/>
    </row>
    <row r="160" spans="1:35" x14ac:dyDescent="0.15">
      <c r="A160" s="1832"/>
      <c r="B160" s="310">
        <v>44427</v>
      </c>
      <c r="C160" s="1607" t="str">
        <f t="shared" si="17"/>
        <v>(木)</v>
      </c>
      <c r="D160" s="730" t="s">
        <v>566</v>
      </c>
      <c r="E160" s="1493"/>
      <c r="F160" s="58">
        <v>32</v>
      </c>
      <c r="G160" s="22">
        <v>25.4</v>
      </c>
      <c r="H160" s="61">
        <v>25.8</v>
      </c>
      <c r="I160" s="22">
        <v>4.5999999999999996</v>
      </c>
      <c r="J160" s="61">
        <v>2.9</v>
      </c>
      <c r="K160" s="22">
        <v>7.43</v>
      </c>
      <c r="L160" s="61">
        <v>7.37</v>
      </c>
      <c r="M160" s="22">
        <v>21.3</v>
      </c>
      <c r="N160" s="61">
        <v>21.3</v>
      </c>
      <c r="O160" s="49" t="s">
        <v>35</v>
      </c>
      <c r="P160" s="1199">
        <v>74.599999999999994</v>
      </c>
      <c r="Q160" s="49" t="s">
        <v>35</v>
      </c>
      <c r="R160" s="1199">
        <v>82.2</v>
      </c>
      <c r="S160" s="49" t="s">
        <v>35</v>
      </c>
      <c r="T160" s="1199" t="s">
        <v>35</v>
      </c>
      <c r="U160" s="49" t="s">
        <v>35</v>
      </c>
      <c r="V160" s="1199" t="s">
        <v>35</v>
      </c>
      <c r="W160" s="22" t="s">
        <v>35</v>
      </c>
      <c r="X160" s="61">
        <v>9.6</v>
      </c>
      <c r="Y160" s="67" t="s">
        <v>35</v>
      </c>
      <c r="Z160" s="68">
        <v>146</v>
      </c>
      <c r="AA160" s="797" t="s">
        <v>35</v>
      </c>
      <c r="AB160" s="1427">
        <v>0.08</v>
      </c>
      <c r="AC160" s="608"/>
      <c r="AD160" s="6" t="s">
        <v>91</v>
      </c>
      <c r="AE160" s="17" t="s">
        <v>23</v>
      </c>
      <c r="AF160" s="23">
        <v>0.7</v>
      </c>
      <c r="AG160" s="43">
        <v>0.8</v>
      </c>
      <c r="AH160" s="674">
        <v>1.05</v>
      </c>
      <c r="AI160" s="95"/>
    </row>
    <row r="161" spans="1:35" x14ac:dyDescent="0.15">
      <c r="A161" s="1832"/>
      <c r="B161" s="310">
        <v>44428</v>
      </c>
      <c r="C161" s="1607" t="str">
        <f t="shared" si="17"/>
        <v>(金)</v>
      </c>
      <c r="D161" s="730" t="s">
        <v>566</v>
      </c>
      <c r="E161" s="1493"/>
      <c r="F161" s="58">
        <v>30.9</v>
      </c>
      <c r="G161" s="22">
        <v>25.5</v>
      </c>
      <c r="H161" s="61">
        <v>25.9</v>
      </c>
      <c r="I161" s="22">
        <v>3.5</v>
      </c>
      <c r="J161" s="61">
        <v>3.1</v>
      </c>
      <c r="K161" s="22">
        <v>7.41</v>
      </c>
      <c r="L161" s="61">
        <v>7.4</v>
      </c>
      <c r="M161" s="22">
        <v>21.4</v>
      </c>
      <c r="N161" s="61">
        <v>21.4</v>
      </c>
      <c r="O161" s="49" t="s">
        <v>35</v>
      </c>
      <c r="P161" s="1199">
        <v>77.2</v>
      </c>
      <c r="Q161" s="49" t="s">
        <v>35</v>
      </c>
      <c r="R161" s="1199">
        <v>82</v>
      </c>
      <c r="S161" s="49" t="s">
        <v>35</v>
      </c>
      <c r="T161" s="1199" t="s">
        <v>35</v>
      </c>
      <c r="U161" s="49" t="s">
        <v>35</v>
      </c>
      <c r="V161" s="1199" t="s">
        <v>35</v>
      </c>
      <c r="W161" s="22" t="s">
        <v>35</v>
      </c>
      <c r="X161" s="61">
        <v>8.9</v>
      </c>
      <c r="Y161" s="67" t="s">
        <v>35</v>
      </c>
      <c r="Z161" s="68">
        <v>163</v>
      </c>
      <c r="AA161" s="797" t="s">
        <v>35</v>
      </c>
      <c r="AB161" s="1427">
        <v>0.17</v>
      </c>
      <c r="AC161" s="608"/>
      <c r="AD161" s="6" t="s">
        <v>371</v>
      </c>
      <c r="AE161" s="17" t="s">
        <v>23</v>
      </c>
      <c r="AF161" s="23">
        <v>6.7000000000000004E-2</v>
      </c>
      <c r="AG161" s="43">
        <v>6.4000000000000001E-2</v>
      </c>
      <c r="AH161" s="674">
        <v>9.9000000000000005E-2</v>
      </c>
      <c r="AI161" s="97"/>
    </row>
    <row r="162" spans="1:35" x14ac:dyDescent="0.15">
      <c r="A162" s="1832"/>
      <c r="B162" s="310">
        <v>44429</v>
      </c>
      <c r="C162" s="1607" t="str">
        <f t="shared" si="17"/>
        <v>(土)</v>
      </c>
      <c r="D162" s="730" t="s">
        <v>566</v>
      </c>
      <c r="E162" s="1493"/>
      <c r="F162" s="58">
        <v>29.5</v>
      </c>
      <c r="G162" s="22">
        <v>25.6</v>
      </c>
      <c r="H162" s="61">
        <v>25.8</v>
      </c>
      <c r="I162" s="22">
        <v>3.4</v>
      </c>
      <c r="J162" s="61">
        <v>2.4</v>
      </c>
      <c r="K162" s="22">
        <v>7.4</v>
      </c>
      <c r="L162" s="61">
        <v>7.38</v>
      </c>
      <c r="M162" s="22">
        <v>21.5</v>
      </c>
      <c r="N162" s="61">
        <v>21.4</v>
      </c>
      <c r="O162" s="49" t="s">
        <v>35</v>
      </c>
      <c r="P162" s="1199" t="s">
        <v>35</v>
      </c>
      <c r="Q162" s="49" t="s">
        <v>35</v>
      </c>
      <c r="R162" s="1199" t="s">
        <v>35</v>
      </c>
      <c r="S162" s="49" t="s">
        <v>35</v>
      </c>
      <c r="T162" s="1199" t="s">
        <v>35</v>
      </c>
      <c r="U162" s="49" t="s">
        <v>35</v>
      </c>
      <c r="V162" s="1199" t="s">
        <v>35</v>
      </c>
      <c r="W162" s="22" t="s">
        <v>35</v>
      </c>
      <c r="X162" s="61" t="s">
        <v>35</v>
      </c>
      <c r="Y162" s="67" t="s">
        <v>35</v>
      </c>
      <c r="Z162" s="68" t="s">
        <v>35</v>
      </c>
      <c r="AA162" s="797" t="s">
        <v>35</v>
      </c>
      <c r="AB162" s="1427" t="s">
        <v>35</v>
      </c>
      <c r="AC162" s="608"/>
      <c r="AD162" s="6" t="s">
        <v>386</v>
      </c>
      <c r="AE162" s="17" t="s">
        <v>23</v>
      </c>
      <c r="AF162" s="450" t="s">
        <v>523</v>
      </c>
      <c r="AG162" s="203" t="s">
        <v>523</v>
      </c>
      <c r="AH162" s="732" t="s">
        <v>523</v>
      </c>
      <c r="AI162" s="95"/>
    </row>
    <row r="163" spans="1:35" x14ac:dyDescent="0.15">
      <c r="A163" s="1832"/>
      <c r="B163" s="310">
        <v>44430</v>
      </c>
      <c r="C163" s="1607" t="str">
        <f t="shared" si="17"/>
        <v>(日)</v>
      </c>
      <c r="D163" s="730" t="s">
        <v>566</v>
      </c>
      <c r="E163" s="1493"/>
      <c r="F163" s="58">
        <v>29.7</v>
      </c>
      <c r="G163" s="22">
        <v>25.6</v>
      </c>
      <c r="H163" s="61">
        <v>25.9</v>
      </c>
      <c r="I163" s="22">
        <v>3.1</v>
      </c>
      <c r="J163" s="61">
        <v>2.6</v>
      </c>
      <c r="K163" s="22">
        <v>7.43</v>
      </c>
      <c r="L163" s="61">
        <v>7.44</v>
      </c>
      <c r="M163" s="22">
        <v>21.6</v>
      </c>
      <c r="N163" s="61">
        <v>21.5</v>
      </c>
      <c r="O163" s="49" t="s">
        <v>35</v>
      </c>
      <c r="P163" s="1199" t="s">
        <v>35</v>
      </c>
      <c r="Q163" s="49" t="s">
        <v>35</v>
      </c>
      <c r="R163" s="1199" t="s">
        <v>35</v>
      </c>
      <c r="S163" s="49" t="s">
        <v>35</v>
      </c>
      <c r="T163" s="1199" t="s">
        <v>35</v>
      </c>
      <c r="U163" s="49" t="s">
        <v>35</v>
      </c>
      <c r="V163" s="1199" t="s">
        <v>35</v>
      </c>
      <c r="W163" s="22" t="s">
        <v>35</v>
      </c>
      <c r="X163" s="61" t="s">
        <v>35</v>
      </c>
      <c r="Y163" s="67" t="s">
        <v>35</v>
      </c>
      <c r="Z163" s="68" t="s">
        <v>35</v>
      </c>
      <c r="AA163" s="797" t="s">
        <v>35</v>
      </c>
      <c r="AB163" s="1427" t="s">
        <v>35</v>
      </c>
      <c r="AC163" s="608"/>
      <c r="AD163" s="6" t="s">
        <v>92</v>
      </c>
      <c r="AE163" s="17" t="s">
        <v>23</v>
      </c>
      <c r="AF163" s="22">
        <v>17</v>
      </c>
      <c r="AG163" s="46">
        <v>17.2</v>
      </c>
      <c r="AH163" s="672">
        <v>21.8</v>
      </c>
      <c r="AI163" s="96"/>
    </row>
    <row r="164" spans="1:35" x14ac:dyDescent="0.15">
      <c r="A164" s="1832"/>
      <c r="B164" s="310">
        <v>44431</v>
      </c>
      <c r="C164" s="1607" t="str">
        <f t="shared" si="17"/>
        <v>(月)</v>
      </c>
      <c r="D164" s="730" t="s">
        <v>522</v>
      </c>
      <c r="E164" s="1493">
        <v>2.5</v>
      </c>
      <c r="F164" s="58">
        <v>26.1</v>
      </c>
      <c r="G164" s="22">
        <v>25.8</v>
      </c>
      <c r="H164" s="61">
        <v>26</v>
      </c>
      <c r="I164" s="22">
        <v>3.2</v>
      </c>
      <c r="J164" s="61">
        <v>3.1</v>
      </c>
      <c r="K164" s="22">
        <v>7.44</v>
      </c>
      <c r="L164" s="61">
        <v>7.42</v>
      </c>
      <c r="M164" s="22">
        <v>21.6</v>
      </c>
      <c r="N164" s="61">
        <v>21.6</v>
      </c>
      <c r="O164" s="49" t="s">
        <v>35</v>
      </c>
      <c r="P164" s="1199">
        <v>76.5</v>
      </c>
      <c r="Q164" s="49" t="s">
        <v>35</v>
      </c>
      <c r="R164" s="1199">
        <v>81.400000000000006</v>
      </c>
      <c r="S164" s="49" t="s">
        <v>35</v>
      </c>
      <c r="T164" s="1199" t="s">
        <v>35</v>
      </c>
      <c r="U164" s="49" t="s">
        <v>35</v>
      </c>
      <c r="V164" s="1199" t="s">
        <v>35</v>
      </c>
      <c r="W164" s="22" t="s">
        <v>35</v>
      </c>
      <c r="X164" s="61">
        <v>9</v>
      </c>
      <c r="Y164" s="67" t="s">
        <v>35</v>
      </c>
      <c r="Z164" s="68">
        <v>173</v>
      </c>
      <c r="AA164" s="797" t="s">
        <v>35</v>
      </c>
      <c r="AB164" s="1427">
        <v>0.12</v>
      </c>
      <c r="AC164" s="608"/>
      <c r="AD164" s="6" t="s">
        <v>27</v>
      </c>
      <c r="AE164" s="17" t="s">
        <v>23</v>
      </c>
      <c r="AF164" s="22">
        <v>24.1</v>
      </c>
      <c r="AG164" s="46">
        <v>23.6</v>
      </c>
      <c r="AH164" s="672">
        <v>34.799999999999997</v>
      </c>
      <c r="AI164" s="96"/>
    </row>
    <row r="165" spans="1:35" x14ac:dyDescent="0.15">
      <c r="A165" s="1832"/>
      <c r="B165" s="310">
        <v>44432</v>
      </c>
      <c r="C165" s="1607" t="str">
        <f t="shared" si="17"/>
        <v>(火)</v>
      </c>
      <c r="D165" s="730" t="s">
        <v>522</v>
      </c>
      <c r="E165" s="1493"/>
      <c r="F165" s="58">
        <v>29.2</v>
      </c>
      <c r="G165" s="22">
        <v>25.9</v>
      </c>
      <c r="H165" s="61">
        <v>26.1</v>
      </c>
      <c r="I165" s="22">
        <v>3.3</v>
      </c>
      <c r="J165" s="61">
        <v>2.9</v>
      </c>
      <c r="K165" s="22">
        <v>7.41</v>
      </c>
      <c r="L165" s="61">
        <v>7.42</v>
      </c>
      <c r="M165" s="22">
        <v>21.7</v>
      </c>
      <c r="N165" s="61">
        <v>21.7</v>
      </c>
      <c r="O165" s="49" t="s">
        <v>35</v>
      </c>
      <c r="P165" s="1199">
        <v>80.400000000000006</v>
      </c>
      <c r="Q165" s="49" t="s">
        <v>35</v>
      </c>
      <c r="R165" s="1199">
        <v>83.2</v>
      </c>
      <c r="S165" s="49" t="s">
        <v>35</v>
      </c>
      <c r="T165" s="1199" t="s">
        <v>35</v>
      </c>
      <c r="U165" s="49" t="s">
        <v>35</v>
      </c>
      <c r="V165" s="1199" t="s">
        <v>35</v>
      </c>
      <c r="W165" s="22" t="s">
        <v>35</v>
      </c>
      <c r="X165" s="61">
        <v>8.6999999999999993</v>
      </c>
      <c r="Y165" s="67" t="s">
        <v>35</v>
      </c>
      <c r="Z165" s="68">
        <v>175</v>
      </c>
      <c r="AA165" s="797" t="s">
        <v>35</v>
      </c>
      <c r="AB165" s="1427">
        <v>0.15</v>
      </c>
      <c r="AC165" s="608"/>
      <c r="AD165" s="6" t="s">
        <v>374</v>
      </c>
      <c r="AE165" s="17" t="s">
        <v>379</v>
      </c>
      <c r="AF165" s="49">
        <v>6</v>
      </c>
      <c r="AG165" s="50">
        <v>5</v>
      </c>
      <c r="AH165" s="676">
        <v>9</v>
      </c>
      <c r="AI165" s="98"/>
    </row>
    <row r="166" spans="1:35" x14ac:dyDescent="0.15">
      <c r="A166" s="1832"/>
      <c r="B166" s="310">
        <v>44433</v>
      </c>
      <c r="C166" s="1607" t="str">
        <f t="shared" si="17"/>
        <v>(水)</v>
      </c>
      <c r="D166" s="730" t="s">
        <v>522</v>
      </c>
      <c r="E166" s="1493"/>
      <c r="F166" s="58">
        <v>30.7</v>
      </c>
      <c r="G166" s="22">
        <v>26</v>
      </c>
      <c r="H166" s="61">
        <v>26.2</v>
      </c>
      <c r="I166" s="22">
        <v>3.1</v>
      </c>
      <c r="J166" s="61">
        <v>2.9</v>
      </c>
      <c r="K166" s="22">
        <v>7.44</v>
      </c>
      <c r="L166" s="61">
        <v>7.44</v>
      </c>
      <c r="M166" s="22">
        <v>23.3</v>
      </c>
      <c r="N166" s="61">
        <v>23.3</v>
      </c>
      <c r="O166" s="49" t="s">
        <v>35</v>
      </c>
      <c r="P166" s="1199">
        <v>79.400000000000006</v>
      </c>
      <c r="Q166" s="49" t="s">
        <v>35</v>
      </c>
      <c r="R166" s="1199">
        <v>83.2</v>
      </c>
      <c r="S166" s="49" t="s">
        <v>35</v>
      </c>
      <c r="T166" s="1199" t="s">
        <v>35</v>
      </c>
      <c r="U166" s="49" t="s">
        <v>35</v>
      </c>
      <c r="V166" s="1199" t="s">
        <v>35</v>
      </c>
      <c r="W166" s="22" t="s">
        <v>35</v>
      </c>
      <c r="X166" s="61">
        <v>9.1</v>
      </c>
      <c r="Y166" s="67" t="s">
        <v>35</v>
      </c>
      <c r="Z166" s="68">
        <v>177</v>
      </c>
      <c r="AA166" s="797" t="s">
        <v>35</v>
      </c>
      <c r="AB166" s="1427">
        <v>0.13</v>
      </c>
      <c r="AC166" s="608"/>
      <c r="AD166" s="6" t="s">
        <v>387</v>
      </c>
      <c r="AE166" s="17" t="s">
        <v>23</v>
      </c>
      <c r="AF166" s="49">
        <v>1</v>
      </c>
      <c r="AG166" s="50">
        <v>1</v>
      </c>
      <c r="AH166" s="676">
        <v>11</v>
      </c>
      <c r="AI166" s="98"/>
    </row>
    <row r="167" spans="1:35" x14ac:dyDescent="0.15">
      <c r="A167" s="1832"/>
      <c r="B167" s="310">
        <v>44434</v>
      </c>
      <c r="C167" s="1607" t="str">
        <f t="shared" si="17"/>
        <v>(木)</v>
      </c>
      <c r="D167" s="730" t="s">
        <v>566</v>
      </c>
      <c r="E167" s="1493"/>
      <c r="F167" s="58">
        <v>32</v>
      </c>
      <c r="G167" s="22">
        <v>26</v>
      </c>
      <c r="H167" s="61">
        <v>26.3</v>
      </c>
      <c r="I167" s="22">
        <v>2.4</v>
      </c>
      <c r="J167" s="61">
        <v>2.2999999999999998</v>
      </c>
      <c r="K167" s="22">
        <v>7.43</v>
      </c>
      <c r="L167" s="61">
        <v>7.43</v>
      </c>
      <c r="M167" s="22">
        <v>23.3</v>
      </c>
      <c r="N167" s="61">
        <v>23.4</v>
      </c>
      <c r="O167" s="49" t="s">
        <v>35</v>
      </c>
      <c r="P167" s="1199">
        <v>76</v>
      </c>
      <c r="Q167" s="49" t="s">
        <v>35</v>
      </c>
      <c r="R167" s="1199">
        <v>83.8</v>
      </c>
      <c r="S167" s="49" t="s">
        <v>35</v>
      </c>
      <c r="T167" s="1199" t="s">
        <v>35</v>
      </c>
      <c r="U167" s="49" t="s">
        <v>35</v>
      </c>
      <c r="V167" s="1199" t="s">
        <v>35</v>
      </c>
      <c r="W167" s="22" t="s">
        <v>35</v>
      </c>
      <c r="X167" s="61">
        <v>9.4</v>
      </c>
      <c r="Y167" s="67" t="s">
        <v>35</v>
      </c>
      <c r="Z167" s="68">
        <v>145</v>
      </c>
      <c r="AA167" s="797" t="s">
        <v>35</v>
      </c>
      <c r="AB167" s="1427">
        <v>0.12</v>
      </c>
      <c r="AC167" s="608"/>
      <c r="AD167" s="18"/>
      <c r="AE167" s="8"/>
      <c r="AF167" s="19"/>
      <c r="AG167" s="7"/>
      <c r="AH167" s="7"/>
      <c r="AI167" s="8"/>
    </row>
    <row r="168" spans="1:35" x14ac:dyDescent="0.15">
      <c r="A168" s="1832"/>
      <c r="B168" s="310">
        <v>44435</v>
      </c>
      <c r="C168" s="1607" t="str">
        <f t="shared" si="17"/>
        <v>(金)</v>
      </c>
      <c r="D168" s="730" t="s">
        <v>522</v>
      </c>
      <c r="E168" s="1493"/>
      <c r="F168" s="58">
        <v>30.3</v>
      </c>
      <c r="G168" s="22">
        <v>26.1</v>
      </c>
      <c r="H168" s="61">
        <v>26.3</v>
      </c>
      <c r="I168" s="22">
        <v>2.5</v>
      </c>
      <c r="J168" s="61">
        <v>2.2999999999999998</v>
      </c>
      <c r="K168" s="22">
        <v>7.52</v>
      </c>
      <c r="L168" s="61">
        <v>7.52</v>
      </c>
      <c r="M168" s="22">
        <v>23.5</v>
      </c>
      <c r="N168" s="61">
        <v>23.5</v>
      </c>
      <c r="O168" s="49" t="s">
        <v>35</v>
      </c>
      <c r="P168" s="1199">
        <v>78.8</v>
      </c>
      <c r="Q168" s="49" t="s">
        <v>35</v>
      </c>
      <c r="R168" s="1199">
        <v>84.4</v>
      </c>
      <c r="S168" s="49" t="s">
        <v>35</v>
      </c>
      <c r="T168" s="1199" t="s">
        <v>35</v>
      </c>
      <c r="U168" s="49" t="s">
        <v>35</v>
      </c>
      <c r="V168" s="1199" t="s">
        <v>35</v>
      </c>
      <c r="W168" s="22" t="s">
        <v>35</v>
      </c>
      <c r="X168" s="61">
        <v>9.1</v>
      </c>
      <c r="Y168" s="67" t="s">
        <v>35</v>
      </c>
      <c r="Z168" s="68">
        <v>151</v>
      </c>
      <c r="AA168" s="797" t="s">
        <v>35</v>
      </c>
      <c r="AB168" s="1427">
        <v>0.13</v>
      </c>
      <c r="AC168" s="608"/>
      <c r="AD168" s="18"/>
      <c r="AE168" s="8"/>
      <c r="AF168" s="19"/>
      <c r="AG168" s="7"/>
      <c r="AH168" s="7"/>
      <c r="AI168" s="8"/>
    </row>
    <row r="169" spans="1:35" x14ac:dyDescent="0.15">
      <c r="A169" s="1832"/>
      <c r="B169" s="310">
        <v>44436</v>
      </c>
      <c r="C169" s="1607" t="str">
        <f t="shared" si="17"/>
        <v>(土)</v>
      </c>
      <c r="D169" s="730" t="s">
        <v>522</v>
      </c>
      <c r="E169" s="1493"/>
      <c r="F169" s="58">
        <v>30.9</v>
      </c>
      <c r="G169" s="22">
        <v>26.2</v>
      </c>
      <c r="H169" s="61">
        <v>26.4</v>
      </c>
      <c r="I169" s="22">
        <v>2.2999999999999998</v>
      </c>
      <c r="J169" s="61">
        <v>2</v>
      </c>
      <c r="K169" s="22">
        <v>7.45</v>
      </c>
      <c r="L169" s="61">
        <v>7.48</v>
      </c>
      <c r="M169" s="22">
        <v>23.7</v>
      </c>
      <c r="N169" s="61">
        <v>23.7</v>
      </c>
      <c r="O169" s="49" t="s">
        <v>35</v>
      </c>
      <c r="P169" s="1199" t="s">
        <v>35</v>
      </c>
      <c r="Q169" s="49" t="s">
        <v>35</v>
      </c>
      <c r="R169" s="1199" t="s">
        <v>35</v>
      </c>
      <c r="S169" s="49" t="s">
        <v>35</v>
      </c>
      <c r="T169" s="1199" t="s">
        <v>35</v>
      </c>
      <c r="U169" s="49" t="s">
        <v>35</v>
      </c>
      <c r="V169" s="1199" t="s">
        <v>35</v>
      </c>
      <c r="W169" s="22" t="s">
        <v>35</v>
      </c>
      <c r="X169" s="61" t="s">
        <v>35</v>
      </c>
      <c r="Y169" s="67" t="s">
        <v>35</v>
      </c>
      <c r="Z169" s="68" t="s">
        <v>35</v>
      </c>
      <c r="AA169" s="797" t="s">
        <v>35</v>
      </c>
      <c r="AB169" s="1427" t="s">
        <v>35</v>
      </c>
      <c r="AC169" s="608"/>
      <c r="AD169" s="20"/>
      <c r="AE169" s="3"/>
      <c r="AF169" s="21"/>
      <c r="AG169" s="9"/>
      <c r="AH169" s="9"/>
      <c r="AI169" s="3"/>
    </row>
    <row r="170" spans="1:35" x14ac:dyDescent="0.15">
      <c r="A170" s="1832"/>
      <c r="B170" s="310">
        <v>44437</v>
      </c>
      <c r="C170" s="1607" t="str">
        <f t="shared" si="17"/>
        <v>(日)</v>
      </c>
      <c r="D170" s="730" t="s">
        <v>522</v>
      </c>
      <c r="E170" s="1493"/>
      <c r="F170" s="58">
        <v>30.2</v>
      </c>
      <c r="G170" s="22">
        <v>26.3</v>
      </c>
      <c r="H170" s="61">
        <v>26.5</v>
      </c>
      <c r="I170" s="22">
        <v>2.1</v>
      </c>
      <c r="J170" s="61">
        <v>1.7</v>
      </c>
      <c r="K170" s="22">
        <v>7.44</v>
      </c>
      <c r="L170" s="61">
        <v>7.49</v>
      </c>
      <c r="M170" s="22">
        <v>23.8</v>
      </c>
      <c r="N170" s="61">
        <v>23.8</v>
      </c>
      <c r="O170" s="49" t="s">
        <v>35</v>
      </c>
      <c r="P170" s="1199" t="s">
        <v>35</v>
      </c>
      <c r="Q170" s="49" t="s">
        <v>35</v>
      </c>
      <c r="R170" s="1199" t="s">
        <v>35</v>
      </c>
      <c r="S170" s="49" t="s">
        <v>35</v>
      </c>
      <c r="T170" s="1199" t="s">
        <v>35</v>
      </c>
      <c r="U170" s="49" t="s">
        <v>35</v>
      </c>
      <c r="V170" s="1199" t="s">
        <v>35</v>
      </c>
      <c r="W170" s="22" t="s">
        <v>35</v>
      </c>
      <c r="X170" s="61" t="s">
        <v>35</v>
      </c>
      <c r="Y170" s="67" t="s">
        <v>35</v>
      </c>
      <c r="Z170" s="68" t="s">
        <v>35</v>
      </c>
      <c r="AA170" s="797" t="s">
        <v>35</v>
      </c>
      <c r="AB170" s="1427" t="s">
        <v>35</v>
      </c>
      <c r="AC170" s="608"/>
      <c r="AD170" s="28" t="s">
        <v>376</v>
      </c>
      <c r="AE170" s="2" t="s">
        <v>35</v>
      </c>
      <c r="AF170" s="2" t="s">
        <v>35</v>
      </c>
      <c r="AG170" s="2" t="s">
        <v>35</v>
      </c>
      <c r="AH170" s="2" t="s">
        <v>35</v>
      </c>
      <c r="AI170" s="99" t="s">
        <v>35</v>
      </c>
    </row>
    <row r="171" spans="1:35" x14ac:dyDescent="0.15">
      <c r="A171" s="1832"/>
      <c r="B171" s="310">
        <v>44438</v>
      </c>
      <c r="C171" s="1607" t="str">
        <f t="shared" si="17"/>
        <v>(月)</v>
      </c>
      <c r="D171" s="730" t="s">
        <v>566</v>
      </c>
      <c r="E171" s="1493"/>
      <c r="F171" s="58">
        <v>31.2</v>
      </c>
      <c r="G171" s="22">
        <v>26.3</v>
      </c>
      <c r="H171" s="61">
        <v>26.6</v>
      </c>
      <c r="I171" s="22">
        <v>2</v>
      </c>
      <c r="J171" s="61">
        <v>1.6</v>
      </c>
      <c r="K171" s="22">
        <v>7.43</v>
      </c>
      <c r="L171" s="61">
        <v>7.43</v>
      </c>
      <c r="M171" s="22">
        <v>24</v>
      </c>
      <c r="N171" s="61">
        <v>24</v>
      </c>
      <c r="O171" s="49" t="s">
        <v>35</v>
      </c>
      <c r="P171" s="1199">
        <v>82</v>
      </c>
      <c r="Q171" s="49" t="s">
        <v>35</v>
      </c>
      <c r="R171" s="1199">
        <v>86.8</v>
      </c>
      <c r="S171" s="49" t="s">
        <v>35</v>
      </c>
      <c r="T171" s="1199" t="s">
        <v>35</v>
      </c>
      <c r="U171" s="49" t="s">
        <v>35</v>
      </c>
      <c r="V171" s="1199" t="s">
        <v>35</v>
      </c>
      <c r="W171" s="22" t="s">
        <v>35</v>
      </c>
      <c r="X171" s="61">
        <v>9.3000000000000007</v>
      </c>
      <c r="Y171" s="67" t="s">
        <v>35</v>
      </c>
      <c r="Z171" s="68">
        <v>149</v>
      </c>
      <c r="AA171" s="797" t="s">
        <v>35</v>
      </c>
      <c r="AB171" s="1427">
        <v>7.0000000000000007E-2</v>
      </c>
      <c r="AC171" s="608"/>
      <c r="AD171" s="10" t="s">
        <v>35</v>
      </c>
      <c r="AE171" s="2" t="s">
        <v>35</v>
      </c>
      <c r="AF171" s="2" t="s">
        <v>35</v>
      </c>
      <c r="AG171" s="2" t="s">
        <v>35</v>
      </c>
      <c r="AH171" s="2" t="s">
        <v>35</v>
      </c>
      <c r="AI171" s="99" t="s">
        <v>35</v>
      </c>
    </row>
    <row r="172" spans="1:35" x14ac:dyDescent="0.15">
      <c r="A172" s="1832"/>
      <c r="B172" s="310">
        <v>44439</v>
      </c>
      <c r="C172" s="1607" t="str">
        <f t="shared" si="17"/>
        <v>(火)</v>
      </c>
      <c r="D172" s="209" t="s">
        <v>522</v>
      </c>
      <c r="E172" s="1499">
        <v>0.5</v>
      </c>
      <c r="F172" s="119">
        <v>29.3</v>
      </c>
      <c r="G172" s="120">
        <v>26.4</v>
      </c>
      <c r="H172" s="121">
        <v>26.6</v>
      </c>
      <c r="I172" s="120">
        <v>1.7</v>
      </c>
      <c r="J172" s="121">
        <v>1.4</v>
      </c>
      <c r="K172" s="120">
        <v>7.41</v>
      </c>
      <c r="L172" s="121">
        <v>7.41</v>
      </c>
      <c r="M172" s="120">
        <v>24.2</v>
      </c>
      <c r="N172" s="121">
        <v>24.3</v>
      </c>
      <c r="O172" s="632" t="s">
        <v>35</v>
      </c>
      <c r="P172" s="1213">
        <v>83</v>
      </c>
      <c r="Q172" s="632" t="s">
        <v>35</v>
      </c>
      <c r="R172" s="1213">
        <v>88</v>
      </c>
      <c r="S172" s="632" t="s">
        <v>35</v>
      </c>
      <c r="T172" s="1213" t="s">
        <v>35</v>
      </c>
      <c r="U172" s="632" t="s">
        <v>35</v>
      </c>
      <c r="V172" s="1213" t="s">
        <v>35</v>
      </c>
      <c r="W172" s="120" t="s">
        <v>35</v>
      </c>
      <c r="X172" s="121">
        <v>9.1999999999999993</v>
      </c>
      <c r="Y172" s="126" t="s">
        <v>35</v>
      </c>
      <c r="Z172" s="127">
        <v>168</v>
      </c>
      <c r="AA172" s="811" t="s">
        <v>35</v>
      </c>
      <c r="AB172" s="1428">
        <v>0.08</v>
      </c>
      <c r="AC172" s="694"/>
      <c r="AD172" s="10" t="s">
        <v>35</v>
      </c>
      <c r="AE172" s="2" t="s">
        <v>35</v>
      </c>
      <c r="AF172" s="2" t="s">
        <v>35</v>
      </c>
      <c r="AG172" s="2" t="s">
        <v>35</v>
      </c>
      <c r="AH172" s="2" t="s">
        <v>35</v>
      </c>
      <c r="AI172" s="99" t="s">
        <v>35</v>
      </c>
    </row>
    <row r="173" spans="1:35" s="1" customFormat="1" ht="13.5" customHeight="1" x14ac:dyDescent="0.15">
      <c r="A173" s="1832"/>
      <c r="B173" s="1743" t="s">
        <v>388</v>
      </c>
      <c r="C173" s="1744"/>
      <c r="D173" s="374"/>
      <c r="E173" s="1494">
        <f>MAX(E142:E172)</f>
        <v>133</v>
      </c>
      <c r="F173" s="335">
        <f t="shared" ref="F173:AC173" si="18">IF(COUNT(F142:F172)=0,"",MAX(F142:F172))</f>
        <v>32</v>
      </c>
      <c r="G173" s="336">
        <f t="shared" si="18"/>
        <v>26.4</v>
      </c>
      <c r="H173" s="337">
        <f t="shared" si="18"/>
        <v>26.8</v>
      </c>
      <c r="I173" s="336">
        <f t="shared" si="18"/>
        <v>5.4</v>
      </c>
      <c r="J173" s="337">
        <f t="shared" si="18"/>
        <v>3.3</v>
      </c>
      <c r="K173" s="336">
        <f t="shared" si="18"/>
        <v>7.63</v>
      </c>
      <c r="L173" s="337">
        <f t="shared" si="18"/>
        <v>7.58</v>
      </c>
      <c r="M173" s="336">
        <f t="shared" si="18"/>
        <v>25.9</v>
      </c>
      <c r="N173" s="337">
        <f t="shared" si="18"/>
        <v>25.8</v>
      </c>
      <c r="O173" s="1200">
        <f t="shared" si="18"/>
        <v>90.1</v>
      </c>
      <c r="P173" s="1208">
        <f t="shared" si="18"/>
        <v>91.8</v>
      </c>
      <c r="Q173" s="1200">
        <f t="shared" si="18"/>
        <v>93.2</v>
      </c>
      <c r="R173" s="1208">
        <f t="shared" si="18"/>
        <v>93.8</v>
      </c>
      <c r="S173" s="1200">
        <f t="shared" si="18"/>
        <v>64.2</v>
      </c>
      <c r="T173" s="1208">
        <f t="shared" si="18"/>
        <v>64.400000000000006</v>
      </c>
      <c r="U173" s="1200">
        <f t="shared" si="18"/>
        <v>29</v>
      </c>
      <c r="V173" s="1208">
        <f t="shared" si="18"/>
        <v>27.8</v>
      </c>
      <c r="W173" s="338">
        <f t="shared" si="18"/>
        <v>9.9</v>
      </c>
      <c r="X173" s="540">
        <f t="shared" si="18"/>
        <v>10.8</v>
      </c>
      <c r="Y173" s="1356">
        <f t="shared" si="18"/>
        <v>173</v>
      </c>
      <c r="Z173" s="1357">
        <f t="shared" si="18"/>
        <v>189</v>
      </c>
      <c r="AA173" s="799">
        <f t="shared" si="18"/>
        <v>0.11</v>
      </c>
      <c r="AB173" s="1429">
        <f t="shared" si="18"/>
        <v>0.17</v>
      </c>
      <c r="AC173" s="651" t="str">
        <f t="shared" si="18"/>
        <v/>
      </c>
      <c r="AD173" s="10" t="s">
        <v>35</v>
      </c>
      <c r="AE173" s="2" t="s">
        <v>35</v>
      </c>
      <c r="AF173" s="2" t="s">
        <v>35</v>
      </c>
      <c r="AG173" s="2" t="s">
        <v>35</v>
      </c>
      <c r="AH173" s="2" t="s">
        <v>35</v>
      </c>
      <c r="AI173" s="99" t="s">
        <v>35</v>
      </c>
    </row>
    <row r="174" spans="1:35" s="1" customFormat="1" ht="13.5" customHeight="1" x14ac:dyDescent="0.15">
      <c r="A174" s="1832"/>
      <c r="B174" s="1735" t="s">
        <v>389</v>
      </c>
      <c r="C174" s="1736"/>
      <c r="D174" s="376"/>
      <c r="E174" s="1503"/>
      <c r="F174" s="340">
        <f t="shared" ref="F174:AB174" si="19">IF(COUNT(F142:F172)=0,"",MIN(F142:F172))</f>
        <v>19.100000000000001</v>
      </c>
      <c r="G174" s="341">
        <f t="shared" si="19"/>
        <v>25.4</v>
      </c>
      <c r="H174" s="342">
        <f t="shared" si="19"/>
        <v>25.7</v>
      </c>
      <c r="I174" s="341">
        <f t="shared" si="19"/>
        <v>1.7</v>
      </c>
      <c r="J174" s="342">
        <f t="shared" si="19"/>
        <v>1.4</v>
      </c>
      <c r="K174" s="341">
        <f t="shared" si="19"/>
        <v>7.37</v>
      </c>
      <c r="L174" s="342">
        <f t="shared" si="19"/>
        <v>7.32</v>
      </c>
      <c r="M174" s="341">
        <f t="shared" si="19"/>
        <v>21.3</v>
      </c>
      <c r="N174" s="342">
        <f t="shared" si="19"/>
        <v>21.3</v>
      </c>
      <c r="O174" s="1202">
        <f t="shared" si="19"/>
        <v>90.1</v>
      </c>
      <c r="P174" s="1209">
        <f t="shared" si="19"/>
        <v>74.599999999999994</v>
      </c>
      <c r="Q174" s="1202">
        <f t="shared" si="19"/>
        <v>93.2</v>
      </c>
      <c r="R174" s="1209">
        <f t="shared" si="19"/>
        <v>81.400000000000006</v>
      </c>
      <c r="S174" s="1202">
        <f t="shared" si="19"/>
        <v>64.2</v>
      </c>
      <c r="T174" s="1209">
        <f t="shared" si="19"/>
        <v>64.400000000000006</v>
      </c>
      <c r="U174" s="1202">
        <f t="shared" si="19"/>
        <v>29</v>
      </c>
      <c r="V174" s="1209">
        <f t="shared" si="19"/>
        <v>27.8</v>
      </c>
      <c r="W174" s="343">
        <f t="shared" si="19"/>
        <v>9.9</v>
      </c>
      <c r="X174" s="653">
        <f t="shared" si="19"/>
        <v>8.6999999999999993</v>
      </c>
      <c r="Y174" s="1362">
        <f t="shared" si="19"/>
        <v>173</v>
      </c>
      <c r="Z174" s="1363">
        <f t="shared" si="19"/>
        <v>145</v>
      </c>
      <c r="AA174" s="801">
        <f t="shared" si="19"/>
        <v>0.11</v>
      </c>
      <c r="AB174" s="1430">
        <f t="shared" si="19"/>
        <v>0.02</v>
      </c>
      <c r="AC174" s="1593"/>
      <c r="AD174" s="10" t="s">
        <v>35</v>
      </c>
      <c r="AE174" s="2" t="s">
        <v>35</v>
      </c>
      <c r="AF174" s="2" t="s">
        <v>35</v>
      </c>
      <c r="AG174" s="2" t="s">
        <v>35</v>
      </c>
      <c r="AH174" s="2" t="s">
        <v>35</v>
      </c>
      <c r="AI174" s="99" t="s">
        <v>35</v>
      </c>
    </row>
    <row r="175" spans="1:35" s="1" customFormat="1" ht="13.5" customHeight="1" x14ac:dyDescent="0.15">
      <c r="A175" s="1832"/>
      <c r="B175" s="1735" t="s">
        <v>390</v>
      </c>
      <c r="C175" s="1736"/>
      <c r="D175" s="376"/>
      <c r="E175" s="1496"/>
      <c r="F175" s="541">
        <f t="shared" ref="F175:AB175" si="20">IF(COUNT(F142:F172)=0,"",AVERAGE(F142:F172))</f>
        <v>28.867741935483878</v>
      </c>
      <c r="G175" s="542">
        <f t="shared" si="20"/>
        <v>25.970967741935478</v>
      </c>
      <c r="H175" s="543">
        <f t="shared" si="20"/>
        <v>26.22258064516129</v>
      </c>
      <c r="I175" s="542">
        <f t="shared" si="20"/>
        <v>3.1709677419354834</v>
      </c>
      <c r="J175" s="543">
        <f t="shared" si="20"/>
        <v>2.2096774193548381</v>
      </c>
      <c r="K175" s="542">
        <f t="shared" si="20"/>
        <v>7.4787096774193547</v>
      </c>
      <c r="L175" s="543">
        <f t="shared" si="20"/>
        <v>7.4396774193548394</v>
      </c>
      <c r="M175" s="542">
        <f t="shared" si="20"/>
        <v>23.816666666666666</v>
      </c>
      <c r="N175" s="543">
        <f t="shared" si="20"/>
        <v>23.806666666666665</v>
      </c>
      <c r="O175" s="1210">
        <f t="shared" si="20"/>
        <v>90.1</v>
      </c>
      <c r="P175" s="1211">
        <f t="shared" si="20"/>
        <v>83.071428571428569</v>
      </c>
      <c r="Q175" s="1210">
        <f t="shared" si="20"/>
        <v>93.2</v>
      </c>
      <c r="R175" s="1211">
        <f t="shared" si="20"/>
        <v>87.228571428571442</v>
      </c>
      <c r="S175" s="1210">
        <f>IF(COUNT(S142:S172)=0,"",AVERAGE(S142:S172))</f>
        <v>64.2</v>
      </c>
      <c r="T175" s="1211">
        <f t="shared" si="20"/>
        <v>64.400000000000006</v>
      </c>
      <c r="U175" s="1210">
        <f t="shared" si="20"/>
        <v>29</v>
      </c>
      <c r="V175" s="1211">
        <f t="shared" si="20"/>
        <v>27.8</v>
      </c>
      <c r="W175" s="591">
        <f t="shared" si="20"/>
        <v>9.9</v>
      </c>
      <c r="X175" s="658">
        <f t="shared" si="20"/>
        <v>9.6142857142857139</v>
      </c>
      <c r="Y175" s="1364">
        <f t="shared" si="20"/>
        <v>173</v>
      </c>
      <c r="Z175" s="1365">
        <f t="shared" si="20"/>
        <v>161.9047619047619</v>
      </c>
      <c r="AA175" s="807">
        <f t="shared" si="20"/>
        <v>0.11</v>
      </c>
      <c r="AB175" s="1431">
        <f t="shared" si="20"/>
        <v>0.08</v>
      </c>
      <c r="AC175" s="1617"/>
      <c r="AD175" s="10" t="s">
        <v>35</v>
      </c>
      <c r="AE175" s="2" t="s">
        <v>35</v>
      </c>
      <c r="AF175" s="2" t="s">
        <v>35</v>
      </c>
      <c r="AG175" s="2" t="s">
        <v>35</v>
      </c>
      <c r="AH175" s="2" t="s">
        <v>35</v>
      </c>
      <c r="AI175" s="99" t="s">
        <v>35</v>
      </c>
    </row>
    <row r="176" spans="1:35" s="1" customFormat="1" ht="13.5" customHeight="1" x14ac:dyDescent="0.15">
      <c r="A176" s="1833"/>
      <c r="B176" s="1737" t="s">
        <v>391</v>
      </c>
      <c r="C176" s="1738"/>
      <c r="D176" s="376"/>
      <c r="E176" s="1497">
        <f>SUM(E142:E172)</f>
        <v>240</v>
      </c>
      <c r="F176" s="563"/>
      <c r="G176" s="1341"/>
      <c r="H176" s="1342"/>
      <c r="I176" s="1341"/>
      <c r="J176" s="1342"/>
      <c r="K176" s="1241"/>
      <c r="L176" s="1242"/>
      <c r="M176" s="1341"/>
      <c r="N176" s="1342"/>
      <c r="O176" s="1205"/>
      <c r="P176" s="1212"/>
      <c r="Q176" s="1223"/>
      <c r="R176" s="1212"/>
      <c r="S176" s="1204"/>
      <c r="T176" s="1205"/>
      <c r="U176" s="1204"/>
      <c r="V176" s="1222"/>
      <c r="W176" s="593"/>
      <c r="X176" s="657"/>
      <c r="Y176" s="1361"/>
      <c r="Z176" s="1366"/>
      <c r="AA176" s="809"/>
      <c r="AB176" s="1437"/>
      <c r="AC176" s="648">
        <f>SUM(AC142:AC172)</f>
        <v>0</v>
      </c>
      <c r="AD176" s="205"/>
      <c r="AE176" s="207"/>
      <c r="AF176" s="207"/>
      <c r="AG176" s="207"/>
      <c r="AH176" s="207"/>
      <c r="AI176" s="206"/>
    </row>
    <row r="177" spans="1:35" ht="13.5" customHeight="1" x14ac:dyDescent="0.15">
      <c r="A177" s="1831" t="s">
        <v>313</v>
      </c>
      <c r="B177" s="677">
        <v>44440</v>
      </c>
      <c r="C177" s="856" t="str">
        <f>IF(B177="","",IF(WEEKDAY(B177)=1,"(日)",IF(WEEKDAY(B177)=2,"(月)",IF(WEEKDAY(B177)=3,"(火)",IF(WEEKDAY(B177)=4,"(水)",IF(WEEKDAY(B177)=5,"(木)",IF(WEEKDAY(B177)=6,"(金)","(土)")))))))</f>
        <v>(水)</v>
      </c>
      <c r="D177" s="626" t="s">
        <v>522</v>
      </c>
      <c r="E177" s="1492">
        <v>2.5</v>
      </c>
      <c r="F177" s="57">
        <v>23.9</v>
      </c>
      <c r="G177" s="59">
        <v>26.4</v>
      </c>
      <c r="H177" s="60">
        <v>26.5</v>
      </c>
      <c r="I177" s="59">
        <v>1.7</v>
      </c>
      <c r="J177" s="60">
        <v>1.3</v>
      </c>
      <c r="K177" s="59">
        <v>7.4</v>
      </c>
      <c r="L177" s="60">
        <v>7.41</v>
      </c>
      <c r="M177" s="59">
        <v>24.2</v>
      </c>
      <c r="N177" s="60">
        <v>24.3</v>
      </c>
      <c r="O177" s="1197" t="s">
        <v>35</v>
      </c>
      <c r="P177" s="1198">
        <v>82.3</v>
      </c>
      <c r="Q177" s="1197" t="s">
        <v>35</v>
      </c>
      <c r="R177" s="1198">
        <v>90</v>
      </c>
      <c r="S177" s="1197" t="s">
        <v>35</v>
      </c>
      <c r="T177" s="1198" t="s">
        <v>35</v>
      </c>
      <c r="U177" s="1197" t="s">
        <v>35</v>
      </c>
      <c r="V177" s="1198" t="s">
        <v>35</v>
      </c>
      <c r="W177" s="53" t="s">
        <v>35</v>
      </c>
      <c r="X177" s="54">
        <v>9.6</v>
      </c>
      <c r="Y177" s="55" t="s">
        <v>35</v>
      </c>
      <c r="Z177" s="56">
        <v>169</v>
      </c>
      <c r="AA177" s="795" t="s">
        <v>35</v>
      </c>
      <c r="AB177" s="1426">
        <v>0.05</v>
      </c>
      <c r="AC177" s="606"/>
      <c r="AD177" s="165">
        <v>44448</v>
      </c>
      <c r="AE177" s="128" t="s">
        <v>3</v>
      </c>
      <c r="AF177" s="630">
        <v>22</v>
      </c>
      <c r="AG177" s="130" t="s">
        <v>20</v>
      </c>
      <c r="AH177" s="131"/>
      <c r="AI177" s="132"/>
    </row>
    <row r="178" spans="1:35" x14ac:dyDescent="0.15">
      <c r="A178" s="1832"/>
      <c r="B178" s="366">
        <v>44441</v>
      </c>
      <c r="C178" s="1607" t="str">
        <f>IF(B178="","",IF(WEEKDAY(B178)=1,"(日)",IF(WEEKDAY(B178)=2,"(月)",IF(WEEKDAY(B178)=3,"(火)",IF(WEEKDAY(B178)=4,"(水)",IF(WEEKDAY(B178)=5,"(木)",IF(WEEKDAY(B178)=6,"(金)","(土)")))))))</f>
        <v>(木)</v>
      </c>
      <c r="D178" s="627" t="s">
        <v>579</v>
      </c>
      <c r="E178" s="1493">
        <v>24</v>
      </c>
      <c r="F178" s="58">
        <v>22.1</v>
      </c>
      <c r="G178" s="22">
        <v>26.2</v>
      </c>
      <c r="H178" s="61">
        <v>26.3</v>
      </c>
      <c r="I178" s="22">
        <v>1.7</v>
      </c>
      <c r="J178" s="61">
        <v>1.3</v>
      </c>
      <c r="K178" s="22">
        <v>7.4</v>
      </c>
      <c r="L178" s="61">
        <v>7.39</v>
      </c>
      <c r="M178" s="22">
        <v>24.4</v>
      </c>
      <c r="N178" s="61">
        <v>24.3</v>
      </c>
      <c r="O178" s="49" t="s">
        <v>35</v>
      </c>
      <c r="P178" s="1199">
        <v>84.4</v>
      </c>
      <c r="Q178" s="49" t="s">
        <v>35</v>
      </c>
      <c r="R178" s="1199">
        <v>89.8</v>
      </c>
      <c r="S178" s="49" t="s">
        <v>35</v>
      </c>
      <c r="T178" s="1199" t="s">
        <v>35</v>
      </c>
      <c r="U178" s="49" t="s">
        <v>35</v>
      </c>
      <c r="V178" s="1199" t="s">
        <v>35</v>
      </c>
      <c r="W178" s="62" t="s">
        <v>35</v>
      </c>
      <c r="X178" s="63">
        <v>9.6999999999999993</v>
      </c>
      <c r="Y178" s="67" t="s">
        <v>35</v>
      </c>
      <c r="Z178" s="68">
        <v>169</v>
      </c>
      <c r="AA178" s="797" t="s">
        <v>35</v>
      </c>
      <c r="AB178" s="1427">
        <v>0.05</v>
      </c>
      <c r="AC178" s="608"/>
      <c r="AD178" s="11" t="s">
        <v>87</v>
      </c>
      <c r="AE178" s="12" t="s">
        <v>377</v>
      </c>
      <c r="AF178" s="13" t="s">
        <v>5</v>
      </c>
      <c r="AG178" s="14" t="s">
        <v>6</v>
      </c>
      <c r="AH178" s="671" t="s">
        <v>302</v>
      </c>
      <c r="AI178" s="92"/>
    </row>
    <row r="179" spans="1:35" x14ac:dyDescent="0.15">
      <c r="A179" s="1832"/>
      <c r="B179" s="366">
        <v>44442</v>
      </c>
      <c r="C179" s="1607" t="str">
        <f t="shared" ref="C179:C206" si="21">IF(B179="","",IF(WEEKDAY(B179)=1,"(日)",IF(WEEKDAY(B179)=2,"(月)",IF(WEEKDAY(B179)=3,"(火)",IF(WEEKDAY(B179)=4,"(水)",IF(WEEKDAY(B179)=5,"(木)",IF(WEEKDAY(B179)=6,"(金)","(土)")))))))</f>
        <v>(金)</v>
      </c>
      <c r="D179" s="627" t="s">
        <v>579</v>
      </c>
      <c r="E179" s="1493">
        <v>9</v>
      </c>
      <c r="F179" s="58">
        <v>21.9</v>
      </c>
      <c r="G179" s="22">
        <v>26.1</v>
      </c>
      <c r="H179" s="61">
        <v>26.1</v>
      </c>
      <c r="I179" s="22">
        <v>2.1</v>
      </c>
      <c r="J179" s="61">
        <v>1.5</v>
      </c>
      <c r="K179" s="22">
        <v>7.4</v>
      </c>
      <c r="L179" s="61">
        <v>7.36</v>
      </c>
      <c r="M179" s="22">
        <v>24.8</v>
      </c>
      <c r="N179" s="61">
        <v>24.6</v>
      </c>
      <c r="O179" s="49" t="s">
        <v>35</v>
      </c>
      <c r="P179" s="1199">
        <v>85.7</v>
      </c>
      <c r="Q179" s="49" t="s">
        <v>35</v>
      </c>
      <c r="R179" s="1199">
        <v>91</v>
      </c>
      <c r="S179" s="49" t="s">
        <v>35</v>
      </c>
      <c r="T179" s="1199" t="s">
        <v>35</v>
      </c>
      <c r="U179" s="49" t="s">
        <v>35</v>
      </c>
      <c r="V179" s="1199" t="s">
        <v>35</v>
      </c>
      <c r="W179" s="62" t="s">
        <v>35</v>
      </c>
      <c r="X179" s="63">
        <v>9.6999999999999993</v>
      </c>
      <c r="Y179" s="67" t="s">
        <v>35</v>
      </c>
      <c r="Z179" s="68">
        <v>169</v>
      </c>
      <c r="AA179" s="797" t="s">
        <v>35</v>
      </c>
      <c r="AB179" s="1427">
        <v>0.06</v>
      </c>
      <c r="AC179" s="608"/>
      <c r="AD179" s="5" t="s">
        <v>88</v>
      </c>
      <c r="AE179" s="16" t="s">
        <v>20</v>
      </c>
      <c r="AF179" s="30">
        <v>24.3</v>
      </c>
      <c r="AG179" s="31">
        <v>24.5</v>
      </c>
      <c r="AH179" s="31">
        <v>21.2</v>
      </c>
      <c r="AI179" s="93"/>
    </row>
    <row r="180" spans="1:35" x14ac:dyDescent="0.15">
      <c r="A180" s="1832"/>
      <c r="B180" s="366">
        <v>44443</v>
      </c>
      <c r="C180" s="1607" t="str">
        <f t="shared" si="21"/>
        <v>(土)</v>
      </c>
      <c r="D180" s="627" t="s">
        <v>522</v>
      </c>
      <c r="E180" s="1493">
        <v>11.5</v>
      </c>
      <c r="F180" s="58">
        <v>23.1</v>
      </c>
      <c r="G180" s="22">
        <v>25.8</v>
      </c>
      <c r="H180" s="61">
        <v>25.9</v>
      </c>
      <c r="I180" s="22">
        <v>2.4</v>
      </c>
      <c r="J180" s="61">
        <v>1.9</v>
      </c>
      <c r="K180" s="22">
        <v>7.4</v>
      </c>
      <c r="L180" s="61">
        <v>7.34</v>
      </c>
      <c r="M180" s="22">
        <v>25</v>
      </c>
      <c r="N180" s="61">
        <v>24.8</v>
      </c>
      <c r="O180" s="49" t="s">
        <v>35</v>
      </c>
      <c r="P180" s="1199" t="s">
        <v>35</v>
      </c>
      <c r="Q180" s="49" t="s">
        <v>35</v>
      </c>
      <c r="R180" s="1199" t="s">
        <v>35</v>
      </c>
      <c r="S180" s="49" t="s">
        <v>35</v>
      </c>
      <c r="T180" s="1199" t="s">
        <v>35</v>
      </c>
      <c r="U180" s="49" t="s">
        <v>35</v>
      </c>
      <c r="V180" s="1199" t="s">
        <v>35</v>
      </c>
      <c r="W180" s="62" t="s">
        <v>35</v>
      </c>
      <c r="X180" s="63" t="s">
        <v>35</v>
      </c>
      <c r="Y180" s="67" t="s">
        <v>35</v>
      </c>
      <c r="Z180" s="68" t="s">
        <v>35</v>
      </c>
      <c r="AA180" s="797" t="s">
        <v>35</v>
      </c>
      <c r="AB180" s="1427" t="s">
        <v>35</v>
      </c>
      <c r="AC180" s="608"/>
      <c r="AD180" s="6" t="s">
        <v>378</v>
      </c>
      <c r="AE180" s="17" t="s">
        <v>379</v>
      </c>
      <c r="AF180" s="33">
        <v>4.5999999999999996</v>
      </c>
      <c r="AG180" s="34">
        <v>3.6</v>
      </c>
      <c r="AH180" s="34">
        <v>8.9</v>
      </c>
      <c r="AI180" s="94"/>
    </row>
    <row r="181" spans="1:35" x14ac:dyDescent="0.15">
      <c r="A181" s="1832"/>
      <c r="B181" s="366">
        <v>44444</v>
      </c>
      <c r="C181" s="1607" t="str">
        <f t="shared" si="21"/>
        <v>(日)</v>
      </c>
      <c r="D181" s="627" t="s">
        <v>579</v>
      </c>
      <c r="E181" s="1493">
        <v>9.5</v>
      </c>
      <c r="F181" s="58">
        <v>22.1</v>
      </c>
      <c r="G181" s="22">
        <v>25.4</v>
      </c>
      <c r="H181" s="61">
        <v>25.5</v>
      </c>
      <c r="I181" s="22">
        <v>3.2</v>
      </c>
      <c r="J181" s="61">
        <v>2.4</v>
      </c>
      <c r="K181" s="22">
        <v>7.45</v>
      </c>
      <c r="L181" s="61">
        <v>7.42</v>
      </c>
      <c r="M181" s="22">
        <v>25</v>
      </c>
      <c r="N181" s="61">
        <v>24.9</v>
      </c>
      <c r="O181" s="49" t="s">
        <v>35</v>
      </c>
      <c r="P181" s="1199" t="s">
        <v>35</v>
      </c>
      <c r="Q181" s="49" t="s">
        <v>35</v>
      </c>
      <c r="R181" s="1199" t="s">
        <v>35</v>
      </c>
      <c r="S181" s="49" t="s">
        <v>35</v>
      </c>
      <c r="T181" s="1199" t="s">
        <v>35</v>
      </c>
      <c r="U181" s="49" t="s">
        <v>35</v>
      </c>
      <c r="V181" s="1199" t="s">
        <v>35</v>
      </c>
      <c r="W181" s="62" t="s">
        <v>35</v>
      </c>
      <c r="X181" s="63" t="s">
        <v>35</v>
      </c>
      <c r="Y181" s="67" t="s">
        <v>35</v>
      </c>
      <c r="Z181" s="68" t="s">
        <v>35</v>
      </c>
      <c r="AA181" s="797" t="s">
        <v>35</v>
      </c>
      <c r="AB181" s="1427" t="s">
        <v>35</v>
      </c>
      <c r="AC181" s="608"/>
      <c r="AD181" s="6" t="s">
        <v>21</v>
      </c>
      <c r="AE181" s="17"/>
      <c r="AF181" s="33">
        <v>7.46</v>
      </c>
      <c r="AG181" s="34">
        <v>7.45</v>
      </c>
      <c r="AH181" s="34">
        <v>7.86</v>
      </c>
      <c r="AI181" s="95"/>
    </row>
    <row r="182" spans="1:35" x14ac:dyDescent="0.15">
      <c r="A182" s="1832"/>
      <c r="B182" s="366">
        <v>44445</v>
      </c>
      <c r="C182" s="1607" t="str">
        <f t="shared" si="21"/>
        <v>(月)</v>
      </c>
      <c r="D182" s="627" t="s">
        <v>522</v>
      </c>
      <c r="E182" s="1493">
        <v>1.5</v>
      </c>
      <c r="F182" s="58">
        <v>22.2</v>
      </c>
      <c r="G182" s="22">
        <v>25</v>
      </c>
      <c r="H182" s="61">
        <v>25.2</v>
      </c>
      <c r="I182" s="22">
        <v>3.6</v>
      </c>
      <c r="J182" s="61">
        <v>2.4</v>
      </c>
      <c r="K182" s="22">
        <v>7.46</v>
      </c>
      <c r="L182" s="61">
        <v>7.44</v>
      </c>
      <c r="M182" s="22">
        <v>25.1</v>
      </c>
      <c r="N182" s="61">
        <v>25</v>
      </c>
      <c r="O182" s="49" t="s">
        <v>35</v>
      </c>
      <c r="P182" s="1199">
        <v>87.1</v>
      </c>
      <c r="Q182" s="49" t="s">
        <v>35</v>
      </c>
      <c r="R182" s="1199">
        <v>93</v>
      </c>
      <c r="S182" s="49" t="s">
        <v>35</v>
      </c>
      <c r="T182" s="1199" t="s">
        <v>35</v>
      </c>
      <c r="U182" s="49" t="s">
        <v>35</v>
      </c>
      <c r="V182" s="1199" t="s">
        <v>35</v>
      </c>
      <c r="W182" s="62" t="s">
        <v>35</v>
      </c>
      <c r="X182" s="63">
        <v>9.8000000000000007</v>
      </c>
      <c r="Y182" s="67" t="s">
        <v>35</v>
      </c>
      <c r="Z182" s="68">
        <v>125</v>
      </c>
      <c r="AA182" s="797" t="s">
        <v>35</v>
      </c>
      <c r="AB182" s="1427">
        <v>0.09</v>
      </c>
      <c r="AC182" s="608"/>
      <c r="AD182" s="6" t="s">
        <v>356</v>
      </c>
      <c r="AE182" s="17" t="s">
        <v>22</v>
      </c>
      <c r="AF182" s="33">
        <v>24.9</v>
      </c>
      <c r="AG182" s="34">
        <v>24.7</v>
      </c>
      <c r="AH182" s="34">
        <v>27</v>
      </c>
      <c r="AI182" s="96"/>
    </row>
    <row r="183" spans="1:35" x14ac:dyDescent="0.15">
      <c r="A183" s="1832"/>
      <c r="B183" s="366">
        <v>44446</v>
      </c>
      <c r="C183" s="1607" t="str">
        <f t="shared" si="21"/>
        <v>(火)</v>
      </c>
      <c r="D183" s="627" t="s">
        <v>566</v>
      </c>
      <c r="E183" s="1493" t="s">
        <v>35</v>
      </c>
      <c r="F183" s="58">
        <v>24</v>
      </c>
      <c r="G183" s="22">
        <v>24.8</v>
      </c>
      <c r="H183" s="61">
        <v>25</v>
      </c>
      <c r="I183" s="22">
        <v>4.5999999999999996</v>
      </c>
      <c r="J183" s="61">
        <v>3</v>
      </c>
      <c r="K183" s="22">
        <v>7.51</v>
      </c>
      <c r="L183" s="61">
        <v>7.55</v>
      </c>
      <c r="M183" s="22">
        <v>24.7</v>
      </c>
      <c r="N183" s="61">
        <v>24.7</v>
      </c>
      <c r="O183" s="49" t="s">
        <v>35</v>
      </c>
      <c r="P183" s="1199">
        <v>85.7</v>
      </c>
      <c r="Q183" s="49" t="s">
        <v>35</v>
      </c>
      <c r="R183" s="1199">
        <v>91</v>
      </c>
      <c r="S183" s="49" t="s">
        <v>35</v>
      </c>
      <c r="T183" s="1199" t="s">
        <v>35</v>
      </c>
      <c r="U183" s="49" t="s">
        <v>35</v>
      </c>
      <c r="V183" s="1199" t="s">
        <v>35</v>
      </c>
      <c r="W183" s="62" t="s">
        <v>35</v>
      </c>
      <c r="X183" s="63">
        <v>9.3000000000000007</v>
      </c>
      <c r="Y183" s="67" t="s">
        <v>35</v>
      </c>
      <c r="Z183" s="68">
        <v>181</v>
      </c>
      <c r="AA183" s="797" t="s">
        <v>35</v>
      </c>
      <c r="AB183" s="1427">
        <v>0.08</v>
      </c>
      <c r="AC183" s="608"/>
      <c r="AD183" s="6" t="s">
        <v>380</v>
      </c>
      <c r="AE183" s="17" t="s">
        <v>23</v>
      </c>
      <c r="AF183" s="612">
        <v>86.4</v>
      </c>
      <c r="AG183" s="613">
        <v>86.2</v>
      </c>
      <c r="AH183" s="613">
        <v>93.4</v>
      </c>
      <c r="AI183" s="96"/>
    </row>
    <row r="184" spans="1:35" x14ac:dyDescent="0.15">
      <c r="A184" s="1832"/>
      <c r="B184" s="366">
        <v>44447</v>
      </c>
      <c r="C184" s="1607" t="str">
        <f t="shared" si="21"/>
        <v>(水)</v>
      </c>
      <c r="D184" s="627" t="s">
        <v>566</v>
      </c>
      <c r="E184" s="1493">
        <v>1.5</v>
      </c>
      <c r="F184" s="58">
        <v>24</v>
      </c>
      <c r="G184" s="22">
        <v>24.7</v>
      </c>
      <c r="H184" s="61">
        <v>24.9</v>
      </c>
      <c r="I184" s="22">
        <v>4</v>
      </c>
      <c r="J184" s="61">
        <v>3.8</v>
      </c>
      <c r="K184" s="22">
        <v>7.74</v>
      </c>
      <c r="L184" s="61">
        <v>7.78</v>
      </c>
      <c r="M184" s="22">
        <v>24.1</v>
      </c>
      <c r="N184" s="61">
        <v>24.1</v>
      </c>
      <c r="O184" s="49" t="s">
        <v>35</v>
      </c>
      <c r="P184" s="1199">
        <v>86</v>
      </c>
      <c r="Q184" s="49" t="s">
        <v>35</v>
      </c>
      <c r="R184" s="1199">
        <v>89.2</v>
      </c>
      <c r="S184" s="49" t="s">
        <v>35</v>
      </c>
      <c r="T184" s="1199" t="s">
        <v>35</v>
      </c>
      <c r="U184" s="49" t="s">
        <v>35</v>
      </c>
      <c r="V184" s="1199" t="s">
        <v>35</v>
      </c>
      <c r="W184" s="62" t="s">
        <v>35</v>
      </c>
      <c r="X184" s="63">
        <v>9.1</v>
      </c>
      <c r="Y184" s="67" t="s">
        <v>35</v>
      </c>
      <c r="Z184" s="68">
        <v>194</v>
      </c>
      <c r="AA184" s="797" t="s">
        <v>35</v>
      </c>
      <c r="AB184" s="1427">
        <v>0.05</v>
      </c>
      <c r="AC184" s="608"/>
      <c r="AD184" s="6" t="s">
        <v>360</v>
      </c>
      <c r="AE184" s="17" t="s">
        <v>23</v>
      </c>
      <c r="AF184" s="612">
        <v>93</v>
      </c>
      <c r="AG184" s="613">
        <v>91.8</v>
      </c>
      <c r="AH184" s="613">
        <v>103.1</v>
      </c>
      <c r="AI184" s="96"/>
    </row>
    <row r="185" spans="1:35" x14ac:dyDescent="0.15">
      <c r="A185" s="1832"/>
      <c r="B185" s="366">
        <v>44448</v>
      </c>
      <c r="C185" s="1607" t="str">
        <f t="shared" si="21"/>
        <v>(木)</v>
      </c>
      <c r="D185" s="627" t="s">
        <v>579</v>
      </c>
      <c r="E185" s="1493">
        <v>20.5</v>
      </c>
      <c r="F185" s="58">
        <v>22</v>
      </c>
      <c r="G185" s="22">
        <v>24.3</v>
      </c>
      <c r="H185" s="61">
        <v>24.5</v>
      </c>
      <c r="I185" s="22">
        <v>4.5999999999999996</v>
      </c>
      <c r="J185" s="61">
        <v>3.6</v>
      </c>
      <c r="K185" s="22">
        <v>7.46</v>
      </c>
      <c r="L185" s="61">
        <v>7.45</v>
      </c>
      <c r="M185" s="22">
        <v>24.9</v>
      </c>
      <c r="N185" s="61">
        <v>24.7</v>
      </c>
      <c r="O185" s="49">
        <v>86.4</v>
      </c>
      <c r="P185" s="1199">
        <v>86.2</v>
      </c>
      <c r="Q185" s="49">
        <v>93</v>
      </c>
      <c r="R185" s="1199">
        <v>91.8</v>
      </c>
      <c r="S185" s="49">
        <v>65</v>
      </c>
      <c r="T185" s="1199">
        <v>62</v>
      </c>
      <c r="U185" s="49">
        <v>28</v>
      </c>
      <c r="V185" s="1199">
        <v>29.8</v>
      </c>
      <c r="W185" s="62">
        <v>9</v>
      </c>
      <c r="X185" s="63">
        <v>9</v>
      </c>
      <c r="Y185" s="67">
        <v>193</v>
      </c>
      <c r="Z185" s="68">
        <v>188</v>
      </c>
      <c r="AA185" s="797">
        <v>0.49</v>
      </c>
      <c r="AB185" s="1427">
        <v>0.11</v>
      </c>
      <c r="AC185" s="608"/>
      <c r="AD185" s="6" t="s">
        <v>361</v>
      </c>
      <c r="AE185" s="17" t="s">
        <v>23</v>
      </c>
      <c r="AF185" s="612">
        <v>65</v>
      </c>
      <c r="AG185" s="613">
        <v>62</v>
      </c>
      <c r="AH185" s="613">
        <v>70</v>
      </c>
      <c r="AI185" s="96"/>
    </row>
    <row r="186" spans="1:35" x14ac:dyDescent="0.15">
      <c r="A186" s="1832"/>
      <c r="B186" s="366">
        <v>44449</v>
      </c>
      <c r="C186" s="1607" t="str">
        <f t="shared" si="21"/>
        <v>(金)</v>
      </c>
      <c r="D186" s="627" t="s">
        <v>522</v>
      </c>
      <c r="E186" s="1493" t="s">
        <v>35</v>
      </c>
      <c r="F186" s="58">
        <v>25.7</v>
      </c>
      <c r="G186" s="22">
        <v>24.2</v>
      </c>
      <c r="H186" s="61">
        <v>24.4</v>
      </c>
      <c r="I186" s="22">
        <v>4.0999999999999996</v>
      </c>
      <c r="J186" s="61">
        <v>3.4</v>
      </c>
      <c r="K186" s="22">
        <v>7.46</v>
      </c>
      <c r="L186" s="61">
        <v>7.47</v>
      </c>
      <c r="M186" s="22">
        <v>25.1</v>
      </c>
      <c r="N186" s="61">
        <v>25.1</v>
      </c>
      <c r="O186" s="49" t="s">
        <v>35</v>
      </c>
      <c r="P186" s="1199">
        <v>80.2</v>
      </c>
      <c r="Q186" s="49" t="s">
        <v>35</v>
      </c>
      <c r="R186" s="1199">
        <v>93.2</v>
      </c>
      <c r="S186" s="49" t="s">
        <v>35</v>
      </c>
      <c r="T186" s="1199" t="s">
        <v>35</v>
      </c>
      <c r="U186" s="49" t="s">
        <v>35</v>
      </c>
      <c r="V186" s="1199" t="s">
        <v>35</v>
      </c>
      <c r="W186" s="62" t="s">
        <v>35</v>
      </c>
      <c r="X186" s="63">
        <v>10.199999999999999</v>
      </c>
      <c r="Y186" s="67" t="s">
        <v>35</v>
      </c>
      <c r="Z186" s="68">
        <v>193</v>
      </c>
      <c r="AA186" s="797" t="s">
        <v>35</v>
      </c>
      <c r="AB186" s="1427">
        <v>7.0000000000000007E-2</v>
      </c>
      <c r="AC186" s="608"/>
      <c r="AD186" s="6" t="s">
        <v>362</v>
      </c>
      <c r="AE186" s="17" t="s">
        <v>23</v>
      </c>
      <c r="AF186" s="612">
        <v>28</v>
      </c>
      <c r="AG186" s="613">
        <v>29.8</v>
      </c>
      <c r="AH186" s="613">
        <v>33.1</v>
      </c>
      <c r="AI186" s="96"/>
    </row>
    <row r="187" spans="1:35" x14ac:dyDescent="0.15">
      <c r="A187" s="1832"/>
      <c r="B187" s="366">
        <v>44450</v>
      </c>
      <c r="C187" s="1607" t="str">
        <f t="shared" si="21"/>
        <v>(土)</v>
      </c>
      <c r="D187" s="627" t="s">
        <v>522</v>
      </c>
      <c r="E187" s="1493" t="s">
        <v>35</v>
      </c>
      <c r="F187" s="58">
        <v>26</v>
      </c>
      <c r="G187" s="22">
        <v>23.9</v>
      </c>
      <c r="H187" s="61">
        <v>24.1</v>
      </c>
      <c r="I187" s="22">
        <v>4.9000000000000004</v>
      </c>
      <c r="J187" s="61">
        <v>3.6</v>
      </c>
      <c r="K187" s="22">
        <v>7.44</v>
      </c>
      <c r="L187" s="61">
        <v>7.46</v>
      </c>
      <c r="M187" s="22">
        <v>25</v>
      </c>
      <c r="N187" s="61">
        <v>25.1</v>
      </c>
      <c r="O187" s="49" t="s">
        <v>35</v>
      </c>
      <c r="P187" s="1199" t="s">
        <v>35</v>
      </c>
      <c r="Q187" s="49" t="s">
        <v>35</v>
      </c>
      <c r="R187" s="1199" t="s">
        <v>35</v>
      </c>
      <c r="S187" s="49" t="s">
        <v>35</v>
      </c>
      <c r="T187" s="1199" t="s">
        <v>35</v>
      </c>
      <c r="U187" s="49" t="s">
        <v>35</v>
      </c>
      <c r="V187" s="1199" t="s">
        <v>35</v>
      </c>
      <c r="W187" s="62" t="s">
        <v>35</v>
      </c>
      <c r="X187" s="63" t="s">
        <v>35</v>
      </c>
      <c r="Y187" s="67" t="s">
        <v>35</v>
      </c>
      <c r="Z187" s="68" t="s">
        <v>35</v>
      </c>
      <c r="AA187" s="797" t="s">
        <v>35</v>
      </c>
      <c r="AB187" s="1427" t="s">
        <v>35</v>
      </c>
      <c r="AC187" s="608"/>
      <c r="AD187" s="6" t="s">
        <v>381</v>
      </c>
      <c r="AE187" s="17" t="s">
        <v>23</v>
      </c>
      <c r="AF187" s="36">
        <v>9</v>
      </c>
      <c r="AG187" s="37">
        <v>9</v>
      </c>
      <c r="AH187" s="37">
        <v>10</v>
      </c>
      <c r="AI187" s="94"/>
    </row>
    <row r="188" spans="1:35" x14ac:dyDescent="0.15">
      <c r="A188" s="1832"/>
      <c r="B188" s="366">
        <v>44451</v>
      </c>
      <c r="C188" s="1607" t="str">
        <f t="shared" si="21"/>
        <v>(日)</v>
      </c>
      <c r="D188" s="627" t="s">
        <v>522</v>
      </c>
      <c r="E188" s="1493" t="s">
        <v>35</v>
      </c>
      <c r="F188" s="58">
        <v>29.2</v>
      </c>
      <c r="G188" s="22">
        <v>23.8</v>
      </c>
      <c r="H188" s="61">
        <v>24</v>
      </c>
      <c r="I188" s="22">
        <v>7.1</v>
      </c>
      <c r="J188" s="61">
        <v>4.2</v>
      </c>
      <c r="K188" s="22">
        <v>7.45</v>
      </c>
      <c r="L188" s="61">
        <v>7.45</v>
      </c>
      <c r="M188" s="22">
        <v>24.7</v>
      </c>
      <c r="N188" s="61">
        <v>24.9</v>
      </c>
      <c r="O188" s="49" t="s">
        <v>35</v>
      </c>
      <c r="P188" s="1199" t="s">
        <v>35</v>
      </c>
      <c r="Q188" s="49" t="s">
        <v>35</v>
      </c>
      <c r="R188" s="1199" t="s">
        <v>35</v>
      </c>
      <c r="S188" s="49" t="s">
        <v>35</v>
      </c>
      <c r="T188" s="1199" t="s">
        <v>35</v>
      </c>
      <c r="U188" s="49" t="s">
        <v>35</v>
      </c>
      <c r="V188" s="1199" t="s">
        <v>35</v>
      </c>
      <c r="W188" s="62" t="s">
        <v>35</v>
      </c>
      <c r="X188" s="63" t="s">
        <v>35</v>
      </c>
      <c r="Y188" s="67" t="s">
        <v>35</v>
      </c>
      <c r="Z188" s="68" t="s">
        <v>35</v>
      </c>
      <c r="AA188" s="797" t="s">
        <v>35</v>
      </c>
      <c r="AB188" s="1427" t="s">
        <v>35</v>
      </c>
      <c r="AC188" s="608"/>
      <c r="AD188" s="6" t="s">
        <v>382</v>
      </c>
      <c r="AE188" s="17" t="s">
        <v>23</v>
      </c>
      <c r="AF188" s="47">
        <v>193</v>
      </c>
      <c r="AG188" s="48">
        <v>188</v>
      </c>
      <c r="AH188" s="48">
        <v>219</v>
      </c>
      <c r="AI188" s="25"/>
    </row>
    <row r="189" spans="1:35" x14ac:dyDescent="0.15">
      <c r="A189" s="1832"/>
      <c r="B189" s="366">
        <v>44452</v>
      </c>
      <c r="C189" s="1607" t="str">
        <f t="shared" si="21"/>
        <v>(月)</v>
      </c>
      <c r="D189" s="627" t="s">
        <v>522</v>
      </c>
      <c r="E189" s="1493" t="s">
        <v>35</v>
      </c>
      <c r="F189" s="58">
        <v>26.5</v>
      </c>
      <c r="G189" s="22">
        <v>23.7</v>
      </c>
      <c r="H189" s="61">
        <v>24</v>
      </c>
      <c r="I189" s="22">
        <v>7.3</v>
      </c>
      <c r="J189" s="61">
        <v>5.7</v>
      </c>
      <c r="K189" s="22">
        <v>7.49</v>
      </c>
      <c r="L189" s="61">
        <v>7.46</v>
      </c>
      <c r="M189" s="22">
        <v>24.3</v>
      </c>
      <c r="N189" s="61">
        <v>24.5</v>
      </c>
      <c r="O189" s="49" t="s">
        <v>35</v>
      </c>
      <c r="P189" s="1199">
        <v>83.9</v>
      </c>
      <c r="Q189" s="49" t="s">
        <v>35</v>
      </c>
      <c r="R189" s="1199">
        <v>89.2</v>
      </c>
      <c r="S189" s="49" t="s">
        <v>35</v>
      </c>
      <c r="T189" s="1199" t="s">
        <v>35</v>
      </c>
      <c r="U189" s="49" t="s">
        <v>35</v>
      </c>
      <c r="V189" s="1199" t="s">
        <v>35</v>
      </c>
      <c r="W189" s="62" t="s">
        <v>35</v>
      </c>
      <c r="X189" s="63">
        <v>9.8000000000000007</v>
      </c>
      <c r="Y189" s="67" t="s">
        <v>35</v>
      </c>
      <c r="Z189" s="68">
        <v>194</v>
      </c>
      <c r="AA189" s="797" t="s">
        <v>35</v>
      </c>
      <c r="AB189" s="1427">
        <v>0.15</v>
      </c>
      <c r="AC189" s="608"/>
      <c r="AD189" s="6" t="s">
        <v>383</v>
      </c>
      <c r="AE189" s="17" t="s">
        <v>23</v>
      </c>
      <c r="AF189" s="485">
        <v>0.49</v>
      </c>
      <c r="AG189" s="486">
        <v>0.11</v>
      </c>
      <c r="AH189" s="40">
        <v>0.22</v>
      </c>
      <c r="AI189" s="95"/>
    </row>
    <row r="190" spans="1:35" x14ac:dyDescent="0.15">
      <c r="A190" s="1832"/>
      <c r="B190" s="366">
        <v>44453</v>
      </c>
      <c r="C190" s="1607" t="str">
        <f t="shared" si="21"/>
        <v>(火)</v>
      </c>
      <c r="D190" s="627" t="s">
        <v>522</v>
      </c>
      <c r="E190" s="1493">
        <v>15</v>
      </c>
      <c r="F190" s="58">
        <v>24.9</v>
      </c>
      <c r="G190" s="22">
        <v>23.7</v>
      </c>
      <c r="H190" s="61">
        <v>23.9</v>
      </c>
      <c r="I190" s="22">
        <v>5.9</v>
      </c>
      <c r="J190" s="61">
        <v>5</v>
      </c>
      <c r="K190" s="22">
        <v>7.47</v>
      </c>
      <c r="L190" s="61">
        <v>7.5</v>
      </c>
      <c r="M190" s="22">
        <v>22.6</v>
      </c>
      <c r="N190" s="61">
        <v>22.5</v>
      </c>
      <c r="O190" s="49" t="s">
        <v>35</v>
      </c>
      <c r="P190" s="1199">
        <v>81.3</v>
      </c>
      <c r="Q190" s="49" t="s">
        <v>35</v>
      </c>
      <c r="R190" s="1199">
        <v>90</v>
      </c>
      <c r="S190" s="49" t="s">
        <v>35</v>
      </c>
      <c r="T190" s="1199" t="s">
        <v>35</v>
      </c>
      <c r="U190" s="49" t="s">
        <v>35</v>
      </c>
      <c r="V190" s="1199" t="s">
        <v>35</v>
      </c>
      <c r="W190" s="62" t="s">
        <v>35</v>
      </c>
      <c r="X190" s="63">
        <v>9.6</v>
      </c>
      <c r="Y190" s="67" t="s">
        <v>35</v>
      </c>
      <c r="Z190" s="68">
        <v>197</v>
      </c>
      <c r="AA190" s="797" t="s">
        <v>35</v>
      </c>
      <c r="AB190" s="1427">
        <v>0.18</v>
      </c>
      <c r="AC190" s="608"/>
      <c r="AD190" s="6" t="s">
        <v>24</v>
      </c>
      <c r="AE190" s="17" t="s">
        <v>23</v>
      </c>
      <c r="AF190" s="22">
        <v>3</v>
      </c>
      <c r="AG190" s="46">
        <v>3.2</v>
      </c>
      <c r="AH190" s="673">
        <v>3.3</v>
      </c>
      <c r="AI190" s="95"/>
    </row>
    <row r="191" spans="1:35" x14ac:dyDescent="0.15">
      <c r="A191" s="1832"/>
      <c r="B191" s="366">
        <v>44454</v>
      </c>
      <c r="C191" s="1607" t="str">
        <f t="shared" si="21"/>
        <v>(水)</v>
      </c>
      <c r="D191" s="627" t="s">
        <v>522</v>
      </c>
      <c r="E191" s="1493">
        <v>4</v>
      </c>
      <c r="F191" s="58">
        <v>23.8</v>
      </c>
      <c r="G191" s="22">
        <v>23.6</v>
      </c>
      <c r="H191" s="61">
        <v>23.9</v>
      </c>
      <c r="I191" s="22">
        <v>5.4</v>
      </c>
      <c r="J191" s="61">
        <v>4.5</v>
      </c>
      <c r="K191" s="22">
        <v>7.38</v>
      </c>
      <c r="L191" s="61">
        <v>7.39</v>
      </c>
      <c r="M191" s="22">
        <v>22.4</v>
      </c>
      <c r="N191" s="61">
        <v>22.5</v>
      </c>
      <c r="O191" s="49" t="s">
        <v>35</v>
      </c>
      <c r="P191" s="1199">
        <v>80.599999999999994</v>
      </c>
      <c r="Q191" s="49" t="s">
        <v>35</v>
      </c>
      <c r="R191" s="1199">
        <v>89.8</v>
      </c>
      <c r="S191" s="49" t="s">
        <v>35</v>
      </c>
      <c r="T191" s="1199" t="s">
        <v>35</v>
      </c>
      <c r="U191" s="49" t="s">
        <v>35</v>
      </c>
      <c r="V191" s="1199" t="s">
        <v>35</v>
      </c>
      <c r="W191" s="62" t="s">
        <v>35</v>
      </c>
      <c r="X191" s="63">
        <v>9.6</v>
      </c>
      <c r="Y191" s="67" t="s">
        <v>35</v>
      </c>
      <c r="Z191" s="68">
        <v>184</v>
      </c>
      <c r="AA191" s="797" t="s">
        <v>35</v>
      </c>
      <c r="AB191" s="1427">
        <v>0.13</v>
      </c>
      <c r="AC191" s="608"/>
      <c r="AD191" s="6" t="s">
        <v>25</v>
      </c>
      <c r="AE191" s="17" t="s">
        <v>23</v>
      </c>
      <c r="AF191" s="22">
        <v>1</v>
      </c>
      <c r="AG191" s="46">
        <v>0.9</v>
      </c>
      <c r="AH191" s="672">
        <v>1.3</v>
      </c>
      <c r="AI191" s="95"/>
    </row>
    <row r="192" spans="1:35" x14ac:dyDescent="0.15">
      <c r="A192" s="1832"/>
      <c r="B192" s="366">
        <v>44455</v>
      </c>
      <c r="C192" s="1607" t="str">
        <f t="shared" si="21"/>
        <v>(木)</v>
      </c>
      <c r="D192" s="627" t="s">
        <v>522</v>
      </c>
      <c r="E192" s="1493" t="s">
        <v>35</v>
      </c>
      <c r="F192" s="58">
        <v>24.6</v>
      </c>
      <c r="G192" s="22">
        <v>23.5</v>
      </c>
      <c r="H192" s="61">
        <v>23.7</v>
      </c>
      <c r="I192" s="22">
        <v>4.5999999999999996</v>
      </c>
      <c r="J192" s="61">
        <v>3.8</v>
      </c>
      <c r="K192" s="22">
        <v>7.33</v>
      </c>
      <c r="L192" s="61">
        <v>7.37</v>
      </c>
      <c r="M192" s="22">
        <v>22.5</v>
      </c>
      <c r="N192" s="61">
        <v>22.5</v>
      </c>
      <c r="O192" s="49" t="s">
        <v>35</v>
      </c>
      <c r="P192" s="1199">
        <v>79.3</v>
      </c>
      <c r="Q192" s="49" t="s">
        <v>35</v>
      </c>
      <c r="R192" s="1199">
        <v>89.6</v>
      </c>
      <c r="S192" s="49" t="s">
        <v>35</v>
      </c>
      <c r="T192" s="1199" t="s">
        <v>35</v>
      </c>
      <c r="U192" s="49" t="s">
        <v>35</v>
      </c>
      <c r="V192" s="1199" t="s">
        <v>35</v>
      </c>
      <c r="W192" s="62" t="s">
        <v>35</v>
      </c>
      <c r="X192" s="63">
        <v>9.4</v>
      </c>
      <c r="Y192" s="67" t="s">
        <v>35</v>
      </c>
      <c r="Z192" s="68">
        <v>182</v>
      </c>
      <c r="AA192" s="797" t="s">
        <v>35</v>
      </c>
      <c r="AB192" s="1427">
        <v>0.14000000000000001</v>
      </c>
      <c r="AC192" s="608"/>
      <c r="AD192" s="6" t="s">
        <v>384</v>
      </c>
      <c r="AE192" s="17" t="s">
        <v>23</v>
      </c>
      <c r="AF192" s="22">
        <v>2.6</v>
      </c>
      <c r="AG192" s="46">
        <v>4.0999999999999996</v>
      </c>
      <c r="AH192" s="672">
        <v>8.3000000000000007</v>
      </c>
      <c r="AI192" s="95"/>
    </row>
    <row r="193" spans="1:35" x14ac:dyDescent="0.15">
      <c r="A193" s="1832"/>
      <c r="B193" s="366">
        <v>44456</v>
      </c>
      <c r="C193" s="1607" t="str">
        <f t="shared" si="21"/>
        <v>(金)</v>
      </c>
      <c r="D193" s="627" t="s">
        <v>522</v>
      </c>
      <c r="E193" s="1493" t="s">
        <v>35</v>
      </c>
      <c r="F193" s="58">
        <v>24.2</v>
      </c>
      <c r="G193" s="22">
        <v>23.4</v>
      </c>
      <c r="H193" s="61">
        <v>23.7</v>
      </c>
      <c r="I193" s="22">
        <v>4.7</v>
      </c>
      <c r="J193" s="61">
        <v>3.7</v>
      </c>
      <c r="K193" s="22">
        <v>7.34</v>
      </c>
      <c r="L193" s="61">
        <v>7.36</v>
      </c>
      <c r="M193" s="22">
        <v>22.1</v>
      </c>
      <c r="N193" s="61">
        <v>22.2</v>
      </c>
      <c r="O193" s="49" t="s">
        <v>35</v>
      </c>
      <c r="P193" s="1199">
        <v>81.099999999999994</v>
      </c>
      <c r="Q193" s="49" t="s">
        <v>35</v>
      </c>
      <c r="R193" s="1199">
        <v>88.6</v>
      </c>
      <c r="S193" s="49" t="s">
        <v>35</v>
      </c>
      <c r="T193" s="1199" t="s">
        <v>35</v>
      </c>
      <c r="U193" s="49" t="s">
        <v>35</v>
      </c>
      <c r="V193" s="1199" t="s">
        <v>35</v>
      </c>
      <c r="W193" s="62" t="s">
        <v>35</v>
      </c>
      <c r="X193" s="63">
        <v>9.6</v>
      </c>
      <c r="Y193" s="67" t="s">
        <v>35</v>
      </c>
      <c r="Z193" s="68">
        <v>131</v>
      </c>
      <c r="AA193" s="797" t="s">
        <v>35</v>
      </c>
      <c r="AB193" s="1427">
        <v>0.15</v>
      </c>
      <c r="AC193" s="608"/>
      <c r="AD193" s="6" t="s">
        <v>385</v>
      </c>
      <c r="AE193" s="17" t="s">
        <v>23</v>
      </c>
      <c r="AF193" s="23">
        <v>7.2999999999999995E-2</v>
      </c>
      <c r="AG193" s="43">
        <v>5.0999999999999997E-2</v>
      </c>
      <c r="AH193" s="674">
        <v>7.1999999999999995E-2</v>
      </c>
      <c r="AI193" s="97"/>
    </row>
    <row r="194" spans="1:35" x14ac:dyDescent="0.15">
      <c r="A194" s="1832"/>
      <c r="B194" s="366">
        <v>44457</v>
      </c>
      <c r="C194" s="1607" t="str">
        <f t="shared" si="21"/>
        <v>(土)</v>
      </c>
      <c r="D194" s="627" t="s">
        <v>579</v>
      </c>
      <c r="E194" s="1493">
        <v>17</v>
      </c>
      <c r="F194" s="58">
        <v>24.9</v>
      </c>
      <c r="G194" s="22">
        <v>23.4</v>
      </c>
      <c r="H194" s="61">
        <v>23.6</v>
      </c>
      <c r="I194" s="22">
        <v>4.0999999999999996</v>
      </c>
      <c r="J194" s="61">
        <v>3.5</v>
      </c>
      <c r="K194" s="22">
        <v>7.38</v>
      </c>
      <c r="L194" s="61">
        <v>7.42</v>
      </c>
      <c r="M194" s="22">
        <v>22</v>
      </c>
      <c r="N194" s="61">
        <v>22</v>
      </c>
      <c r="O194" s="49" t="s">
        <v>35</v>
      </c>
      <c r="P194" s="1199" t="s">
        <v>35</v>
      </c>
      <c r="Q194" s="49" t="s">
        <v>35</v>
      </c>
      <c r="R194" s="1199" t="s">
        <v>35</v>
      </c>
      <c r="S194" s="49" t="s">
        <v>35</v>
      </c>
      <c r="T194" s="1199" t="s">
        <v>35</v>
      </c>
      <c r="U194" s="49" t="s">
        <v>35</v>
      </c>
      <c r="V194" s="1199" t="s">
        <v>35</v>
      </c>
      <c r="W194" s="62" t="s">
        <v>35</v>
      </c>
      <c r="X194" s="63" t="s">
        <v>35</v>
      </c>
      <c r="Y194" s="67" t="s">
        <v>35</v>
      </c>
      <c r="Z194" s="68" t="s">
        <v>35</v>
      </c>
      <c r="AA194" s="797" t="s">
        <v>35</v>
      </c>
      <c r="AB194" s="1427" t="s">
        <v>35</v>
      </c>
      <c r="AC194" s="608"/>
      <c r="AD194" s="6" t="s">
        <v>284</v>
      </c>
      <c r="AE194" s="17" t="s">
        <v>23</v>
      </c>
      <c r="AF194" s="23">
        <v>0.52</v>
      </c>
      <c r="AG194" s="43">
        <v>0.47</v>
      </c>
      <c r="AH194" s="674">
        <v>0.62</v>
      </c>
      <c r="AI194" s="95"/>
    </row>
    <row r="195" spans="1:35" x14ac:dyDescent="0.15">
      <c r="A195" s="1832"/>
      <c r="B195" s="366">
        <v>44458</v>
      </c>
      <c r="C195" s="1607" t="str">
        <f t="shared" si="21"/>
        <v>(日)</v>
      </c>
      <c r="D195" s="627" t="s">
        <v>566</v>
      </c>
      <c r="E195" s="1493" t="s">
        <v>35</v>
      </c>
      <c r="F195" s="58">
        <v>24.9</v>
      </c>
      <c r="G195" s="22">
        <v>23.3</v>
      </c>
      <c r="H195" s="61">
        <v>23.6</v>
      </c>
      <c r="I195" s="1369">
        <v>5.0999999999999996</v>
      </c>
      <c r="J195" s="115">
        <v>3.9</v>
      </c>
      <c r="K195" s="22">
        <v>7.4</v>
      </c>
      <c r="L195" s="61">
        <v>7.38</v>
      </c>
      <c r="M195" s="22">
        <v>21.9</v>
      </c>
      <c r="N195" s="61">
        <v>21.9</v>
      </c>
      <c r="O195" s="49" t="s">
        <v>35</v>
      </c>
      <c r="P195" s="1199" t="s">
        <v>35</v>
      </c>
      <c r="Q195" s="49" t="s">
        <v>35</v>
      </c>
      <c r="R195" s="1199" t="s">
        <v>35</v>
      </c>
      <c r="S195" s="49" t="s">
        <v>35</v>
      </c>
      <c r="T195" s="1199" t="s">
        <v>35</v>
      </c>
      <c r="U195" s="49" t="s">
        <v>35</v>
      </c>
      <c r="V195" s="1199" t="s">
        <v>35</v>
      </c>
      <c r="W195" s="62" t="s">
        <v>35</v>
      </c>
      <c r="X195" s="63" t="s">
        <v>35</v>
      </c>
      <c r="Y195" s="67" t="s">
        <v>35</v>
      </c>
      <c r="Z195" s="68" t="s">
        <v>35</v>
      </c>
      <c r="AA195" s="797" t="s">
        <v>35</v>
      </c>
      <c r="AB195" s="1427" t="s">
        <v>35</v>
      </c>
      <c r="AC195" s="608"/>
      <c r="AD195" s="6" t="s">
        <v>91</v>
      </c>
      <c r="AE195" s="17" t="s">
        <v>23</v>
      </c>
      <c r="AF195" s="23">
        <v>0.91</v>
      </c>
      <c r="AG195" s="43">
        <v>0.9</v>
      </c>
      <c r="AH195" s="674">
        <v>1.01</v>
      </c>
      <c r="AI195" s="95"/>
    </row>
    <row r="196" spans="1:35" x14ac:dyDescent="0.15">
      <c r="A196" s="1832"/>
      <c r="B196" s="366">
        <v>44459</v>
      </c>
      <c r="C196" s="1607" t="str">
        <f t="shared" si="21"/>
        <v>(月)</v>
      </c>
      <c r="D196" s="627" t="s">
        <v>566</v>
      </c>
      <c r="E196" s="1493" t="s">
        <v>35</v>
      </c>
      <c r="F196" s="58">
        <v>24.9</v>
      </c>
      <c r="G196" s="22">
        <v>23.4</v>
      </c>
      <c r="H196" s="61">
        <v>23.7</v>
      </c>
      <c r="I196" s="1369">
        <v>3.7</v>
      </c>
      <c r="J196" s="115">
        <v>3.4</v>
      </c>
      <c r="K196" s="22">
        <v>7.39</v>
      </c>
      <c r="L196" s="61">
        <v>7.39</v>
      </c>
      <c r="M196" s="22">
        <v>21.9</v>
      </c>
      <c r="N196" s="61">
        <v>22</v>
      </c>
      <c r="O196" s="49" t="s">
        <v>35</v>
      </c>
      <c r="P196" s="1199" t="s">
        <v>35</v>
      </c>
      <c r="Q196" s="49" t="s">
        <v>35</v>
      </c>
      <c r="R196" s="1199" t="s">
        <v>35</v>
      </c>
      <c r="S196" s="49" t="s">
        <v>35</v>
      </c>
      <c r="T196" s="1199" t="s">
        <v>35</v>
      </c>
      <c r="U196" s="49" t="s">
        <v>35</v>
      </c>
      <c r="V196" s="1199" t="s">
        <v>35</v>
      </c>
      <c r="W196" s="62" t="s">
        <v>35</v>
      </c>
      <c r="X196" s="63" t="s">
        <v>35</v>
      </c>
      <c r="Y196" s="67" t="s">
        <v>35</v>
      </c>
      <c r="Z196" s="68" t="s">
        <v>35</v>
      </c>
      <c r="AA196" s="797" t="s">
        <v>35</v>
      </c>
      <c r="AB196" s="1427" t="s">
        <v>35</v>
      </c>
      <c r="AC196" s="608"/>
      <c r="AD196" s="6" t="s">
        <v>371</v>
      </c>
      <c r="AE196" s="17" t="s">
        <v>23</v>
      </c>
      <c r="AF196" s="23">
        <v>7.8E-2</v>
      </c>
      <c r="AG196" s="43">
        <v>6.5000000000000002E-2</v>
      </c>
      <c r="AH196" s="674">
        <v>0.17</v>
      </c>
      <c r="AI196" s="97"/>
    </row>
    <row r="197" spans="1:35" x14ac:dyDescent="0.15">
      <c r="A197" s="1832"/>
      <c r="B197" s="366">
        <v>44460</v>
      </c>
      <c r="C197" s="1607" t="str">
        <f t="shared" si="21"/>
        <v>(火)</v>
      </c>
      <c r="D197" s="627" t="s">
        <v>566</v>
      </c>
      <c r="E197" s="1493" t="s">
        <v>35</v>
      </c>
      <c r="F197" s="58">
        <v>24.3</v>
      </c>
      <c r="G197" s="22">
        <v>23.4</v>
      </c>
      <c r="H197" s="61">
        <v>23.7</v>
      </c>
      <c r="I197" s="1369">
        <v>4.5999999999999996</v>
      </c>
      <c r="J197" s="115">
        <v>3.9</v>
      </c>
      <c r="K197" s="22">
        <v>7.46</v>
      </c>
      <c r="L197" s="61">
        <v>7.46</v>
      </c>
      <c r="M197" s="22">
        <v>21.9</v>
      </c>
      <c r="N197" s="61">
        <v>21.9</v>
      </c>
      <c r="O197" s="49" t="s">
        <v>35</v>
      </c>
      <c r="P197" s="1199">
        <v>81.099999999999994</v>
      </c>
      <c r="Q197" s="49" t="s">
        <v>35</v>
      </c>
      <c r="R197" s="1199">
        <v>88.2</v>
      </c>
      <c r="S197" s="49" t="s">
        <v>35</v>
      </c>
      <c r="T197" s="1199" t="s">
        <v>35</v>
      </c>
      <c r="U197" s="49" t="s">
        <v>35</v>
      </c>
      <c r="V197" s="1199" t="s">
        <v>35</v>
      </c>
      <c r="W197" s="62" t="s">
        <v>35</v>
      </c>
      <c r="X197" s="63">
        <v>9.1999999999999993</v>
      </c>
      <c r="Y197" s="67" t="s">
        <v>35</v>
      </c>
      <c r="Z197" s="68">
        <v>142</v>
      </c>
      <c r="AA197" s="797" t="s">
        <v>35</v>
      </c>
      <c r="AB197" s="1427">
        <v>0.12</v>
      </c>
      <c r="AC197" s="608"/>
      <c r="AD197" s="6" t="s">
        <v>386</v>
      </c>
      <c r="AE197" s="17" t="s">
        <v>23</v>
      </c>
      <c r="AF197" s="450" t="s">
        <v>523</v>
      </c>
      <c r="AG197" s="203" t="s">
        <v>523</v>
      </c>
      <c r="AH197" s="732" t="s">
        <v>523</v>
      </c>
      <c r="AI197" s="95"/>
    </row>
    <row r="198" spans="1:35" x14ac:dyDescent="0.15">
      <c r="A198" s="1832"/>
      <c r="B198" s="366">
        <v>44461</v>
      </c>
      <c r="C198" s="1607" t="str">
        <f t="shared" si="21"/>
        <v>(水)</v>
      </c>
      <c r="D198" s="627" t="s">
        <v>566</v>
      </c>
      <c r="E198" s="1493" t="s">
        <v>35</v>
      </c>
      <c r="F198" s="58">
        <v>25.2</v>
      </c>
      <c r="G198" s="22">
        <v>23.4</v>
      </c>
      <c r="H198" s="61">
        <v>23.6</v>
      </c>
      <c r="I198" s="1369">
        <v>4.5999999999999996</v>
      </c>
      <c r="J198" s="115">
        <v>3.7</v>
      </c>
      <c r="K198" s="22">
        <v>7.44</v>
      </c>
      <c r="L198" s="61">
        <v>7.43</v>
      </c>
      <c r="M198" s="22">
        <v>22</v>
      </c>
      <c r="N198" s="61">
        <v>22</v>
      </c>
      <c r="O198" s="49" t="s">
        <v>35</v>
      </c>
      <c r="P198" s="1199">
        <v>79.3</v>
      </c>
      <c r="Q198" s="49" t="s">
        <v>35</v>
      </c>
      <c r="R198" s="1199">
        <v>88.2</v>
      </c>
      <c r="S198" s="49" t="s">
        <v>35</v>
      </c>
      <c r="T198" s="1199" t="s">
        <v>35</v>
      </c>
      <c r="U198" s="49" t="s">
        <v>35</v>
      </c>
      <c r="V198" s="1199" t="s">
        <v>35</v>
      </c>
      <c r="W198" s="62" t="s">
        <v>35</v>
      </c>
      <c r="X198" s="63">
        <v>9.1999999999999993</v>
      </c>
      <c r="Y198" s="67" t="s">
        <v>35</v>
      </c>
      <c r="Z198" s="68">
        <v>142</v>
      </c>
      <c r="AA198" s="797" t="s">
        <v>35</v>
      </c>
      <c r="AB198" s="1427">
        <v>0.15</v>
      </c>
      <c r="AC198" s="608"/>
      <c r="AD198" s="6" t="s">
        <v>92</v>
      </c>
      <c r="AE198" s="17" t="s">
        <v>23</v>
      </c>
      <c r="AF198" s="22">
        <v>17.600000000000001</v>
      </c>
      <c r="AG198" s="46">
        <v>17.3</v>
      </c>
      <c r="AH198" s="672">
        <v>22.4</v>
      </c>
      <c r="AI198" s="96"/>
    </row>
    <row r="199" spans="1:35" x14ac:dyDescent="0.15">
      <c r="A199" s="1832"/>
      <c r="B199" s="366">
        <v>44462</v>
      </c>
      <c r="C199" s="1607" t="str">
        <f t="shared" si="21"/>
        <v>(木)</v>
      </c>
      <c r="D199" s="627" t="s">
        <v>566</v>
      </c>
      <c r="E199" s="1493" t="s">
        <v>35</v>
      </c>
      <c r="F199" s="58">
        <v>27.9</v>
      </c>
      <c r="G199" s="22">
        <v>23.4</v>
      </c>
      <c r="H199" s="61">
        <v>23.8</v>
      </c>
      <c r="I199" s="1369">
        <v>4.0999999999999996</v>
      </c>
      <c r="J199" s="115">
        <v>3.4</v>
      </c>
      <c r="K199" s="22">
        <v>7.49</v>
      </c>
      <c r="L199" s="61">
        <v>7.48</v>
      </c>
      <c r="M199" s="22">
        <v>22.2</v>
      </c>
      <c r="N199" s="61">
        <v>22.1</v>
      </c>
      <c r="O199" s="49" t="s">
        <v>35</v>
      </c>
      <c r="P199" s="1199" t="s">
        <v>35</v>
      </c>
      <c r="Q199" s="49" t="s">
        <v>35</v>
      </c>
      <c r="R199" s="1199" t="s">
        <v>35</v>
      </c>
      <c r="S199" s="49" t="s">
        <v>35</v>
      </c>
      <c r="T199" s="1199" t="s">
        <v>35</v>
      </c>
      <c r="U199" s="49" t="s">
        <v>35</v>
      </c>
      <c r="V199" s="1199" t="s">
        <v>35</v>
      </c>
      <c r="W199" s="62" t="s">
        <v>35</v>
      </c>
      <c r="X199" s="63" t="s">
        <v>35</v>
      </c>
      <c r="Y199" s="67" t="s">
        <v>35</v>
      </c>
      <c r="Z199" s="68" t="s">
        <v>35</v>
      </c>
      <c r="AA199" s="797" t="s">
        <v>35</v>
      </c>
      <c r="AB199" s="1427" t="s">
        <v>35</v>
      </c>
      <c r="AC199" s="608"/>
      <c r="AD199" s="6" t="s">
        <v>27</v>
      </c>
      <c r="AE199" s="17" t="s">
        <v>23</v>
      </c>
      <c r="AF199" s="22">
        <v>26.6</v>
      </c>
      <c r="AG199" s="46">
        <v>26</v>
      </c>
      <c r="AH199" s="672">
        <v>33.9</v>
      </c>
      <c r="AI199" s="96"/>
    </row>
    <row r="200" spans="1:35" x14ac:dyDescent="0.15">
      <c r="A200" s="1832"/>
      <c r="B200" s="366">
        <v>44463</v>
      </c>
      <c r="C200" s="1607" t="str">
        <f t="shared" si="21"/>
        <v>(金)</v>
      </c>
      <c r="D200" s="627" t="s">
        <v>566</v>
      </c>
      <c r="E200" s="1493" t="s">
        <v>35</v>
      </c>
      <c r="F200" s="58">
        <v>26.7</v>
      </c>
      <c r="G200" s="22">
        <v>23.6</v>
      </c>
      <c r="H200" s="61">
        <v>23.8</v>
      </c>
      <c r="I200" s="1369">
        <v>3.3</v>
      </c>
      <c r="J200" s="115">
        <v>2.9</v>
      </c>
      <c r="K200" s="22">
        <v>7.44</v>
      </c>
      <c r="L200" s="61">
        <v>7.5</v>
      </c>
      <c r="M200" s="22">
        <v>22.5</v>
      </c>
      <c r="N200" s="61">
        <v>22.4</v>
      </c>
      <c r="O200" s="49" t="s">
        <v>35</v>
      </c>
      <c r="P200" s="1199">
        <v>79.900000000000006</v>
      </c>
      <c r="Q200" s="49" t="s">
        <v>35</v>
      </c>
      <c r="R200" s="1199">
        <v>90.6</v>
      </c>
      <c r="S200" s="49" t="s">
        <v>35</v>
      </c>
      <c r="T200" s="1199" t="s">
        <v>35</v>
      </c>
      <c r="U200" s="49" t="s">
        <v>35</v>
      </c>
      <c r="V200" s="1199" t="s">
        <v>35</v>
      </c>
      <c r="W200" s="62" t="s">
        <v>35</v>
      </c>
      <c r="X200" s="63">
        <v>9</v>
      </c>
      <c r="Y200" s="67" t="s">
        <v>35</v>
      </c>
      <c r="Z200" s="68">
        <v>150</v>
      </c>
      <c r="AA200" s="797" t="s">
        <v>35</v>
      </c>
      <c r="AB200" s="1427">
        <v>0.1</v>
      </c>
      <c r="AC200" s="608"/>
      <c r="AD200" s="6" t="s">
        <v>374</v>
      </c>
      <c r="AE200" s="17" t="s">
        <v>379</v>
      </c>
      <c r="AF200" s="49">
        <v>8</v>
      </c>
      <c r="AG200" s="50">
        <v>7</v>
      </c>
      <c r="AH200" s="676">
        <v>13</v>
      </c>
      <c r="AI200" s="98"/>
    </row>
    <row r="201" spans="1:35" x14ac:dyDescent="0.15">
      <c r="A201" s="1832"/>
      <c r="B201" s="366">
        <v>44464</v>
      </c>
      <c r="C201" s="1607" t="str">
        <f t="shared" si="21"/>
        <v>(土)</v>
      </c>
      <c r="D201" s="627" t="s">
        <v>522</v>
      </c>
      <c r="E201" s="1493" t="s">
        <v>35</v>
      </c>
      <c r="F201" s="58">
        <v>24.4</v>
      </c>
      <c r="G201" s="22">
        <v>23.6</v>
      </c>
      <c r="H201" s="61">
        <v>23.8</v>
      </c>
      <c r="I201" s="1369">
        <v>3.9</v>
      </c>
      <c r="J201" s="115">
        <v>3.1</v>
      </c>
      <c r="K201" s="22">
        <v>7.42</v>
      </c>
      <c r="L201" s="61">
        <v>7.52</v>
      </c>
      <c r="M201" s="22">
        <v>22.7</v>
      </c>
      <c r="N201" s="61">
        <v>22.7</v>
      </c>
      <c r="O201" s="49" t="s">
        <v>35</v>
      </c>
      <c r="P201" s="1199" t="s">
        <v>35</v>
      </c>
      <c r="Q201" s="49" t="s">
        <v>35</v>
      </c>
      <c r="R201" s="1199" t="s">
        <v>35</v>
      </c>
      <c r="S201" s="49" t="s">
        <v>35</v>
      </c>
      <c r="T201" s="1199" t="s">
        <v>35</v>
      </c>
      <c r="U201" s="49" t="s">
        <v>35</v>
      </c>
      <c r="V201" s="1199" t="s">
        <v>35</v>
      </c>
      <c r="W201" s="62" t="s">
        <v>35</v>
      </c>
      <c r="X201" s="63" t="s">
        <v>35</v>
      </c>
      <c r="Y201" s="67" t="s">
        <v>35</v>
      </c>
      <c r="Z201" s="68" t="s">
        <v>35</v>
      </c>
      <c r="AA201" s="797" t="s">
        <v>35</v>
      </c>
      <c r="AB201" s="1427" t="s">
        <v>35</v>
      </c>
      <c r="AC201" s="608"/>
      <c r="AD201" s="6" t="s">
        <v>387</v>
      </c>
      <c r="AE201" s="17" t="s">
        <v>23</v>
      </c>
      <c r="AF201" s="49">
        <v>3</v>
      </c>
      <c r="AG201" s="50">
        <v>2</v>
      </c>
      <c r="AH201" s="676">
        <v>9</v>
      </c>
      <c r="AI201" s="98"/>
    </row>
    <row r="202" spans="1:35" x14ac:dyDescent="0.15">
      <c r="A202" s="1832"/>
      <c r="B202" s="366">
        <v>44465</v>
      </c>
      <c r="C202" s="1607" t="str">
        <f t="shared" si="21"/>
        <v>(日)</v>
      </c>
      <c r="D202" s="627" t="s">
        <v>522</v>
      </c>
      <c r="E202" s="1493" t="s">
        <v>35</v>
      </c>
      <c r="F202" s="58">
        <v>22.9</v>
      </c>
      <c r="G202" s="22">
        <v>23.5</v>
      </c>
      <c r="H202" s="61">
        <v>23.7</v>
      </c>
      <c r="I202" s="1369">
        <v>3.6</v>
      </c>
      <c r="J202" s="115">
        <v>3.1</v>
      </c>
      <c r="K202" s="22">
        <v>7.41</v>
      </c>
      <c r="L202" s="61">
        <v>7.5</v>
      </c>
      <c r="M202" s="22">
        <v>22.7</v>
      </c>
      <c r="N202" s="61">
        <v>24.8</v>
      </c>
      <c r="O202" s="49" t="s">
        <v>35</v>
      </c>
      <c r="P202" s="1199" t="s">
        <v>35</v>
      </c>
      <c r="Q202" s="49" t="s">
        <v>35</v>
      </c>
      <c r="R202" s="1199" t="s">
        <v>35</v>
      </c>
      <c r="S202" s="49" t="s">
        <v>35</v>
      </c>
      <c r="T202" s="1199" t="s">
        <v>35</v>
      </c>
      <c r="U202" s="49" t="s">
        <v>35</v>
      </c>
      <c r="V202" s="1199" t="s">
        <v>35</v>
      </c>
      <c r="W202" s="62" t="s">
        <v>35</v>
      </c>
      <c r="X202" s="63" t="s">
        <v>35</v>
      </c>
      <c r="Y202" s="67" t="s">
        <v>35</v>
      </c>
      <c r="Z202" s="68" t="s">
        <v>35</v>
      </c>
      <c r="AA202" s="797" t="s">
        <v>35</v>
      </c>
      <c r="AB202" s="1427" t="s">
        <v>35</v>
      </c>
      <c r="AC202" s="608"/>
      <c r="AD202" s="18"/>
      <c r="AE202" s="8"/>
      <c r="AF202" s="19"/>
      <c r="AG202" s="7"/>
      <c r="AH202" s="7"/>
      <c r="AI202" s="8"/>
    </row>
    <row r="203" spans="1:35" x14ac:dyDescent="0.15">
      <c r="A203" s="1832"/>
      <c r="B203" s="366">
        <v>44466</v>
      </c>
      <c r="C203" s="1607" t="str">
        <f t="shared" si="21"/>
        <v>(月)</v>
      </c>
      <c r="D203" s="627" t="s">
        <v>566</v>
      </c>
      <c r="E203" s="1493" t="s">
        <v>35</v>
      </c>
      <c r="F203" s="58">
        <v>24</v>
      </c>
      <c r="G203" s="22">
        <v>23.4</v>
      </c>
      <c r="H203" s="61">
        <v>23.6</v>
      </c>
      <c r="I203" s="1369">
        <v>3.7</v>
      </c>
      <c r="J203" s="115">
        <v>3.3</v>
      </c>
      <c r="K203" s="22">
        <v>7.42</v>
      </c>
      <c r="L203" s="61">
        <v>7.48</v>
      </c>
      <c r="M203" s="22">
        <v>24.9</v>
      </c>
      <c r="N203" s="61">
        <v>24.9</v>
      </c>
      <c r="O203" s="49" t="s">
        <v>35</v>
      </c>
      <c r="P203" s="1199">
        <v>88.1</v>
      </c>
      <c r="Q203" s="49" t="s">
        <v>35</v>
      </c>
      <c r="R203" s="1199">
        <v>94.2</v>
      </c>
      <c r="S203" s="49" t="s">
        <v>35</v>
      </c>
      <c r="T203" s="1199" t="s">
        <v>35</v>
      </c>
      <c r="U203" s="49" t="s">
        <v>35</v>
      </c>
      <c r="V203" s="1199" t="s">
        <v>35</v>
      </c>
      <c r="W203" s="62" t="s">
        <v>35</v>
      </c>
      <c r="X203" s="63">
        <v>9.8000000000000007</v>
      </c>
      <c r="Y203" s="67" t="s">
        <v>35</v>
      </c>
      <c r="Z203" s="68">
        <v>172</v>
      </c>
      <c r="AA203" s="797" t="s">
        <v>35</v>
      </c>
      <c r="AB203" s="1427">
        <v>0.11</v>
      </c>
      <c r="AC203" s="608"/>
      <c r="AD203" s="18"/>
      <c r="AE203" s="8"/>
      <c r="AF203" s="19"/>
      <c r="AG203" s="7"/>
      <c r="AH203" s="7"/>
      <c r="AI203" s="8"/>
    </row>
    <row r="204" spans="1:35" x14ac:dyDescent="0.15">
      <c r="A204" s="1832"/>
      <c r="B204" s="366">
        <v>44467</v>
      </c>
      <c r="C204" s="1607" t="str">
        <f t="shared" si="21"/>
        <v>(火)</v>
      </c>
      <c r="D204" s="627" t="s">
        <v>566</v>
      </c>
      <c r="E204" s="1493" t="s">
        <v>35</v>
      </c>
      <c r="F204" s="58">
        <v>24</v>
      </c>
      <c r="G204" s="22">
        <v>23.2</v>
      </c>
      <c r="H204" s="61">
        <v>23.5</v>
      </c>
      <c r="I204" s="1369">
        <v>3.5</v>
      </c>
      <c r="J204" s="115">
        <v>3.3</v>
      </c>
      <c r="K204" s="22">
        <v>7.45</v>
      </c>
      <c r="L204" s="61">
        <v>7.48</v>
      </c>
      <c r="M204" s="22">
        <v>25.1</v>
      </c>
      <c r="N204" s="61">
        <v>25</v>
      </c>
      <c r="O204" s="49" t="s">
        <v>35</v>
      </c>
      <c r="P204" s="1199">
        <v>89</v>
      </c>
      <c r="Q204" s="49" t="s">
        <v>35</v>
      </c>
      <c r="R204" s="1199">
        <v>95</v>
      </c>
      <c r="S204" s="49" t="s">
        <v>35</v>
      </c>
      <c r="T204" s="1199" t="s">
        <v>35</v>
      </c>
      <c r="U204" s="49" t="s">
        <v>35</v>
      </c>
      <c r="V204" s="1199" t="s">
        <v>35</v>
      </c>
      <c r="W204" s="62" t="s">
        <v>35</v>
      </c>
      <c r="X204" s="63">
        <v>10.199999999999999</v>
      </c>
      <c r="Y204" s="67" t="s">
        <v>35</v>
      </c>
      <c r="Z204" s="68">
        <v>170</v>
      </c>
      <c r="AA204" s="797" t="s">
        <v>35</v>
      </c>
      <c r="AB204" s="1427">
        <v>0.12</v>
      </c>
      <c r="AC204" s="608"/>
      <c r="AD204" s="20"/>
      <c r="AE204" s="3"/>
      <c r="AF204" s="21"/>
      <c r="AG204" s="9"/>
      <c r="AH204" s="9"/>
      <c r="AI204" s="3"/>
    </row>
    <row r="205" spans="1:35" x14ac:dyDescent="0.15">
      <c r="A205" s="1832"/>
      <c r="B205" s="366">
        <v>44468</v>
      </c>
      <c r="C205" s="1607" t="str">
        <f t="shared" si="21"/>
        <v>(水)</v>
      </c>
      <c r="D205" s="627" t="s">
        <v>566</v>
      </c>
      <c r="E205" s="1493" t="s">
        <v>35</v>
      </c>
      <c r="F205" s="58">
        <v>24.3</v>
      </c>
      <c r="G205" s="22">
        <v>23.1</v>
      </c>
      <c r="H205" s="61">
        <v>23.3</v>
      </c>
      <c r="I205" s="1369">
        <v>3.5</v>
      </c>
      <c r="J205" s="115">
        <v>3</v>
      </c>
      <c r="K205" s="22">
        <v>7.48</v>
      </c>
      <c r="L205" s="61">
        <v>7.54</v>
      </c>
      <c r="M205" s="22">
        <v>25.3</v>
      </c>
      <c r="N205" s="61">
        <v>25.2</v>
      </c>
      <c r="O205" s="49" t="s">
        <v>35</v>
      </c>
      <c r="P205" s="1199">
        <v>88.3</v>
      </c>
      <c r="Q205" s="49" t="s">
        <v>35</v>
      </c>
      <c r="R205" s="1199">
        <v>93.8</v>
      </c>
      <c r="S205" s="49" t="s">
        <v>35</v>
      </c>
      <c r="T205" s="1199" t="s">
        <v>35</v>
      </c>
      <c r="U205" s="49" t="s">
        <v>35</v>
      </c>
      <c r="V205" s="1199" t="s">
        <v>35</v>
      </c>
      <c r="W205" s="62" t="s">
        <v>35</v>
      </c>
      <c r="X205" s="63">
        <v>10.199999999999999</v>
      </c>
      <c r="Y205" s="67" t="s">
        <v>35</v>
      </c>
      <c r="Z205" s="68">
        <v>169</v>
      </c>
      <c r="AA205" s="797" t="s">
        <v>35</v>
      </c>
      <c r="AB205" s="1427">
        <v>0.12</v>
      </c>
      <c r="AC205" s="608"/>
      <c r="AD205" s="28" t="s">
        <v>376</v>
      </c>
      <c r="AE205" s="2" t="s">
        <v>35</v>
      </c>
      <c r="AF205" s="2" t="s">
        <v>35</v>
      </c>
      <c r="AG205" s="2" t="s">
        <v>35</v>
      </c>
      <c r="AH205" s="2" t="s">
        <v>35</v>
      </c>
      <c r="AI205" s="99" t="s">
        <v>35</v>
      </c>
    </row>
    <row r="206" spans="1:35" x14ac:dyDescent="0.15">
      <c r="A206" s="1832"/>
      <c r="B206" s="367">
        <v>44469</v>
      </c>
      <c r="C206" s="1607" t="str">
        <f t="shared" si="21"/>
        <v>(木)</v>
      </c>
      <c r="D206" s="628" t="s">
        <v>522</v>
      </c>
      <c r="E206" s="1493">
        <v>9.5</v>
      </c>
      <c r="F206" s="58">
        <v>26.2</v>
      </c>
      <c r="G206" s="120">
        <v>22.9</v>
      </c>
      <c r="H206" s="121">
        <v>23.2</v>
      </c>
      <c r="I206" s="120">
        <v>3.3</v>
      </c>
      <c r="J206" s="121">
        <v>2.8</v>
      </c>
      <c r="K206" s="120">
        <v>7.59</v>
      </c>
      <c r="L206" s="121">
        <v>7.55</v>
      </c>
      <c r="M206" s="120">
        <v>25.6</v>
      </c>
      <c r="N206" s="121">
        <v>25.6</v>
      </c>
      <c r="O206" s="49" t="s">
        <v>35</v>
      </c>
      <c r="P206" s="1199">
        <v>86.9</v>
      </c>
      <c r="Q206" s="49" t="s">
        <v>35</v>
      </c>
      <c r="R206" s="1199">
        <v>96.8</v>
      </c>
      <c r="S206" s="49" t="s">
        <v>35</v>
      </c>
      <c r="T206" s="1199" t="s">
        <v>35</v>
      </c>
      <c r="U206" s="49" t="s">
        <v>35</v>
      </c>
      <c r="V206" s="1199" t="s">
        <v>35</v>
      </c>
      <c r="W206" s="62" t="s">
        <v>35</v>
      </c>
      <c r="X206" s="63">
        <v>10.6</v>
      </c>
      <c r="Y206" s="67" t="s">
        <v>35</v>
      </c>
      <c r="Z206" s="68">
        <v>183</v>
      </c>
      <c r="AA206" s="797" t="s">
        <v>35</v>
      </c>
      <c r="AB206" s="1427">
        <v>0.13</v>
      </c>
      <c r="AC206" s="608"/>
      <c r="AD206" s="10" t="s">
        <v>35</v>
      </c>
      <c r="AE206" s="2" t="s">
        <v>35</v>
      </c>
      <c r="AF206" s="2" t="s">
        <v>35</v>
      </c>
      <c r="AG206" s="2" t="s">
        <v>35</v>
      </c>
      <c r="AH206" s="2" t="s">
        <v>35</v>
      </c>
      <c r="AI206" s="99" t="s">
        <v>35</v>
      </c>
    </row>
    <row r="207" spans="1:35" s="1" customFormat="1" ht="13.5" customHeight="1" x14ac:dyDescent="0.15">
      <c r="A207" s="1832"/>
      <c r="B207" s="1743" t="s">
        <v>388</v>
      </c>
      <c r="C207" s="1744"/>
      <c r="D207" s="374"/>
      <c r="E207" s="1494">
        <f>MAX(E177:E206)</f>
        <v>24</v>
      </c>
      <c r="F207" s="335">
        <f t="shared" ref="F207:AC207" si="22">IF(COUNT(F177:F206)=0,"",MAX(F177:F206))</f>
        <v>29.2</v>
      </c>
      <c r="G207" s="336">
        <f t="shared" si="22"/>
        <v>26.4</v>
      </c>
      <c r="H207" s="337">
        <f t="shared" si="22"/>
        <v>26.5</v>
      </c>
      <c r="I207" s="336">
        <f t="shared" si="22"/>
        <v>7.3</v>
      </c>
      <c r="J207" s="337">
        <f t="shared" si="22"/>
        <v>5.7</v>
      </c>
      <c r="K207" s="336">
        <f t="shared" si="22"/>
        <v>7.74</v>
      </c>
      <c r="L207" s="337">
        <f t="shared" si="22"/>
        <v>7.78</v>
      </c>
      <c r="M207" s="336">
        <f t="shared" si="22"/>
        <v>25.6</v>
      </c>
      <c r="N207" s="337">
        <f t="shared" si="22"/>
        <v>25.6</v>
      </c>
      <c r="O207" s="1200">
        <f t="shared" si="22"/>
        <v>86.4</v>
      </c>
      <c r="P207" s="1201">
        <f t="shared" si="22"/>
        <v>89</v>
      </c>
      <c r="Q207" s="1200">
        <f t="shared" si="22"/>
        <v>93</v>
      </c>
      <c r="R207" s="1201">
        <f t="shared" si="22"/>
        <v>96.8</v>
      </c>
      <c r="S207" s="1200">
        <f t="shared" si="22"/>
        <v>65</v>
      </c>
      <c r="T207" s="1208">
        <f t="shared" si="22"/>
        <v>62</v>
      </c>
      <c r="U207" s="1200">
        <f t="shared" si="22"/>
        <v>28</v>
      </c>
      <c r="V207" s="1208">
        <f t="shared" si="22"/>
        <v>29.8</v>
      </c>
      <c r="W207" s="338">
        <f t="shared" si="22"/>
        <v>9</v>
      </c>
      <c r="X207" s="540">
        <f t="shared" si="22"/>
        <v>10.6</v>
      </c>
      <c r="Y207" s="1356">
        <f t="shared" si="22"/>
        <v>193</v>
      </c>
      <c r="Z207" s="1357">
        <f t="shared" si="22"/>
        <v>197</v>
      </c>
      <c r="AA207" s="799">
        <f t="shared" si="22"/>
        <v>0.49</v>
      </c>
      <c r="AB207" s="1429">
        <f t="shared" si="22"/>
        <v>0.18</v>
      </c>
      <c r="AC207" s="667" t="str">
        <f t="shared" si="22"/>
        <v/>
      </c>
      <c r="AD207" s="10" t="s">
        <v>35</v>
      </c>
      <c r="AE207" s="2" t="s">
        <v>35</v>
      </c>
      <c r="AF207" s="2" t="s">
        <v>35</v>
      </c>
      <c r="AG207" s="2" t="s">
        <v>35</v>
      </c>
      <c r="AH207" s="2" t="s">
        <v>35</v>
      </c>
      <c r="AI207" s="99" t="s">
        <v>35</v>
      </c>
    </row>
    <row r="208" spans="1:35" s="1" customFormat="1" ht="13.5" customHeight="1" x14ac:dyDescent="0.15">
      <c r="A208" s="1832"/>
      <c r="B208" s="1735" t="s">
        <v>389</v>
      </c>
      <c r="C208" s="1736"/>
      <c r="D208" s="376"/>
      <c r="E208" s="1503"/>
      <c r="F208" s="340">
        <f t="shared" ref="F208:AB208" si="23">IF(COUNT(F177:F206)=0,"",MIN(F177:F206))</f>
        <v>21.9</v>
      </c>
      <c r="G208" s="341">
        <f t="shared" si="23"/>
        <v>22.9</v>
      </c>
      <c r="H208" s="342">
        <f t="shared" si="23"/>
        <v>23.2</v>
      </c>
      <c r="I208" s="341">
        <f t="shared" si="23"/>
        <v>1.7</v>
      </c>
      <c r="J208" s="340">
        <f t="shared" si="23"/>
        <v>1.3</v>
      </c>
      <c r="K208" s="341">
        <f t="shared" si="23"/>
        <v>7.33</v>
      </c>
      <c r="L208" s="340">
        <f t="shared" si="23"/>
        <v>7.34</v>
      </c>
      <c r="M208" s="341">
        <f t="shared" si="23"/>
        <v>21.9</v>
      </c>
      <c r="N208" s="340">
        <f t="shared" si="23"/>
        <v>21.9</v>
      </c>
      <c r="O208" s="1202">
        <f t="shared" si="23"/>
        <v>86.4</v>
      </c>
      <c r="P208" s="1203">
        <f t="shared" si="23"/>
        <v>79.3</v>
      </c>
      <c r="Q208" s="1202">
        <f t="shared" si="23"/>
        <v>93</v>
      </c>
      <c r="R208" s="1203">
        <f t="shared" si="23"/>
        <v>88.2</v>
      </c>
      <c r="S208" s="1202">
        <f t="shared" si="23"/>
        <v>65</v>
      </c>
      <c r="T208" s="1203">
        <f t="shared" si="23"/>
        <v>62</v>
      </c>
      <c r="U208" s="1202">
        <f t="shared" si="23"/>
        <v>28</v>
      </c>
      <c r="V208" s="1209">
        <f t="shared" si="23"/>
        <v>29.8</v>
      </c>
      <c r="W208" s="343">
        <f t="shared" si="23"/>
        <v>9</v>
      </c>
      <c r="X208" s="599">
        <f t="shared" si="23"/>
        <v>9</v>
      </c>
      <c r="Y208" s="1358">
        <f t="shared" si="23"/>
        <v>193</v>
      </c>
      <c r="Z208" s="1359">
        <f t="shared" si="23"/>
        <v>125</v>
      </c>
      <c r="AA208" s="801">
        <f t="shared" si="23"/>
        <v>0.49</v>
      </c>
      <c r="AB208" s="1430">
        <f t="shared" si="23"/>
        <v>0.05</v>
      </c>
      <c r="AC208" s="1593"/>
      <c r="AD208" s="10" t="s">
        <v>35</v>
      </c>
      <c r="AE208" s="2" t="s">
        <v>35</v>
      </c>
      <c r="AF208" s="2" t="s">
        <v>35</v>
      </c>
      <c r="AG208" s="2" t="s">
        <v>35</v>
      </c>
      <c r="AH208" s="2" t="s">
        <v>35</v>
      </c>
      <c r="AI208" s="99" t="s">
        <v>35</v>
      </c>
    </row>
    <row r="209" spans="1:35" s="1" customFormat="1" ht="13.5" customHeight="1" x14ac:dyDescent="0.15">
      <c r="A209" s="1832"/>
      <c r="B209" s="1735" t="s">
        <v>390</v>
      </c>
      <c r="C209" s="1736"/>
      <c r="D209" s="376"/>
      <c r="E209" s="1496"/>
      <c r="F209" s="541">
        <f t="shared" ref="F209:AB209" si="24">IF(COUNT(F177:F206)=0,"",AVERAGE(F177:F206))</f>
        <v>24.493333333333332</v>
      </c>
      <c r="G209" s="341">
        <f t="shared" si="24"/>
        <v>24.069999999999997</v>
      </c>
      <c r="H209" s="340">
        <f t="shared" si="24"/>
        <v>24.283333333333335</v>
      </c>
      <c r="I209" s="341">
        <f t="shared" si="24"/>
        <v>4.0966666666666658</v>
      </c>
      <c r="J209" s="340">
        <f t="shared" si="24"/>
        <v>3.2800000000000002</v>
      </c>
      <c r="K209" s="341">
        <f t="shared" si="24"/>
        <v>7.4449999999999976</v>
      </c>
      <c r="L209" s="340">
        <f t="shared" si="24"/>
        <v>7.4576666666666656</v>
      </c>
      <c r="M209" s="341">
        <f t="shared" si="24"/>
        <v>23.720000000000002</v>
      </c>
      <c r="N209" s="340">
        <f t="shared" si="24"/>
        <v>23.77333333333333</v>
      </c>
      <c r="O209" s="1202">
        <f t="shared" si="24"/>
        <v>86.4</v>
      </c>
      <c r="P209" s="1203">
        <f t="shared" si="24"/>
        <v>83.82</v>
      </c>
      <c r="Q209" s="1202">
        <f t="shared" si="24"/>
        <v>93</v>
      </c>
      <c r="R209" s="1203">
        <f t="shared" si="24"/>
        <v>91.149999999999991</v>
      </c>
      <c r="S209" s="1202">
        <f t="shared" si="24"/>
        <v>65</v>
      </c>
      <c r="T209" s="1203">
        <f t="shared" si="24"/>
        <v>62</v>
      </c>
      <c r="U209" s="1202">
        <f t="shared" si="24"/>
        <v>28</v>
      </c>
      <c r="V209" s="1203">
        <f t="shared" si="24"/>
        <v>29.8</v>
      </c>
      <c r="W209" s="602">
        <f t="shared" si="24"/>
        <v>9</v>
      </c>
      <c r="X209" s="664">
        <f t="shared" si="24"/>
        <v>9.6299999999999972</v>
      </c>
      <c r="Y209" s="1358">
        <f t="shared" si="24"/>
        <v>193</v>
      </c>
      <c r="Z209" s="1359">
        <f t="shared" si="24"/>
        <v>170.2</v>
      </c>
      <c r="AA209" s="801">
        <f t="shared" si="24"/>
        <v>0.49</v>
      </c>
      <c r="AB209" s="1430">
        <f t="shared" si="24"/>
        <v>0.10800000000000001</v>
      </c>
      <c r="AC209" s="1593"/>
      <c r="AD209" s="10" t="s">
        <v>35</v>
      </c>
      <c r="AE209" s="2" t="s">
        <v>35</v>
      </c>
      <c r="AF209" s="2" t="s">
        <v>35</v>
      </c>
      <c r="AG209" s="2" t="s">
        <v>35</v>
      </c>
      <c r="AH209" s="2" t="s">
        <v>35</v>
      </c>
      <c r="AI209" s="99" t="s">
        <v>35</v>
      </c>
    </row>
    <row r="210" spans="1:35" s="1" customFormat="1" ht="13.5" customHeight="1" x14ac:dyDescent="0.15">
      <c r="A210" s="1833"/>
      <c r="B210" s="1737" t="s">
        <v>391</v>
      </c>
      <c r="C210" s="1738"/>
      <c r="D210" s="376"/>
      <c r="E210" s="1497">
        <f>SUM(E177:E206)</f>
        <v>125.5</v>
      </c>
      <c r="F210" s="563"/>
      <c r="G210" s="1241"/>
      <c r="H210" s="1340"/>
      <c r="I210" s="1241"/>
      <c r="J210" s="1340"/>
      <c r="K210" s="1241"/>
      <c r="L210" s="1242"/>
      <c r="M210" s="1241"/>
      <c r="N210" s="1340"/>
      <c r="O210" s="1204"/>
      <c r="P210" s="1205"/>
      <c r="Q210" s="1204"/>
      <c r="R210" s="1222"/>
      <c r="S210" s="1204"/>
      <c r="T210" s="1205"/>
      <c r="U210" s="1204"/>
      <c r="V210" s="1222"/>
      <c r="W210" s="662"/>
      <c r="X210" s="594"/>
      <c r="Y210" s="1360"/>
      <c r="Z210" s="1361"/>
      <c r="AA210" s="803"/>
      <c r="AB210" s="1435"/>
      <c r="AC210" s="595">
        <f>SUM(AC177:AC206)</f>
        <v>0</v>
      </c>
      <c r="AD210" s="205"/>
      <c r="AE210" s="207"/>
      <c r="AF210" s="207"/>
      <c r="AG210" s="207"/>
      <c r="AH210" s="207"/>
      <c r="AI210" s="206"/>
    </row>
    <row r="211" spans="1:35" ht="13.5" customHeight="1" x14ac:dyDescent="0.15">
      <c r="A211" s="1868" t="s">
        <v>345</v>
      </c>
      <c r="B211" s="429">
        <v>44470</v>
      </c>
      <c r="C211" s="856" t="str">
        <f>IF(B211="","",IF(WEEKDAY(B211)=1,"(日)",IF(WEEKDAY(B211)=2,"(月)",IF(WEEKDAY(B211)=3,"(火)",IF(WEEKDAY(B211)=4,"(水)",IF(WEEKDAY(B211)=5,"(木)",IF(WEEKDAY(B211)=6,"(金)","(土)")))))))</f>
        <v>(金)</v>
      </c>
      <c r="D211" s="626" t="s">
        <v>579</v>
      </c>
      <c r="E211" s="1500">
        <v>103.5</v>
      </c>
      <c r="F211" s="321">
        <v>21.6</v>
      </c>
      <c r="G211" s="279">
        <v>22.7</v>
      </c>
      <c r="H211" s="280">
        <v>22.8</v>
      </c>
      <c r="I211" s="279">
        <v>3.3</v>
      </c>
      <c r="J211" s="280">
        <v>2.6</v>
      </c>
      <c r="K211" s="279">
        <v>7.59</v>
      </c>
      <c r="L211" s="280">
        <v>7.6</v>
      </c>
      <c r="M211" s="279">
        <v>26</v>
      </c>
      <c r="N211" s="280">
        <v>25.8</v>
      </c>
      <c r="O211" s="1214" t="s">
        <v>35</v>
      </c>
      <c r="P211" s="1215">
        <v>91.5</v>
      </c>
      <c r="Q211" s="1214" t="s">
        <v>35</v>
      </c>
      <c r="R211" s="1198">
        <v>98</v>
      </c>
      <c r="S211" s="1197" t="s">
        <v>35</v>
      </c>
      <c r="T211" s="1198" t="s">
        <v>35</v>
      </c>
      <c r="U211" s="1197" t="s">
        <v>35</v>
      </c>
      <c r="V211" s="1198" t="s">
        <v>35</v>
      </c>
      <c r="W211" s="53" t="s">
        <v>35</v>
      </c>
      <c r="X211" s="54">
        <v>10.7</v>
      </c>
      <c r="Y211" s="55" t="s">
        <v>35</v>
      </c>
      <c r="Z211" s="56">
        <v>157</v>
      </c>
      <c r="AA211" s="795" t="s">
        <v>35</v>
      </c>
      <c r="AB211" s="1426">
        <v>0.1</v>
      </c>
      <c r="AC211" s="606"/>
      <c r="AD211" s="165">
        <v>44476</v>
      </c>
      <c r="AE211" s="128" t="s">
        <v>3</v>
      </c>
      <c r="AF211" s="129">
        <v>23.2</v>
      </c>
      <c r="AG211" s="130" t="s">
        <v>20</v>
      </c>
      <c r="AH211" s="131"/>
      <c r="AI211" s="132"/>
    </row>
    <row r="212" spans="1:35" x14ac:dyDescent="0.15">
      <c r="A212" s="1869"/>
      <c r="B212" s="310">
        <v>44471</v>
      </c>
      <c r="C212" s="1607" t="str">
        <f>IF(B212="","",IF(WEEKDAY(B212)=1,"(日)",IF(WEEKDAY(B212)=2,"(月)",IF(WEEKDAY(B212)=3,"(火)",IF(WEEKDAY(B212)=4,"(水)",IF(WEEKDAY(B212)=5,"(木)",IF(WEEKDAY(B212)=6,"(金)","(土)")))))))</f>
        <v>(土)</v>
      </c>
      <c r="D212" s="627" t="s">
        <v>566</v>
      </c>
      <c r="E212" s="1493">
        <v>10.5</v>
      </c>
      <c r="F212" s="58">
        <v>25.5</v>
      </c>
      <c r="G212" s="22">
        <v>22.5</v>
      </c>
      <c r="H212" s="61">
        <v>22.7</v>
      </c>
      <c r="I212" s="22">
        <v>4.0999999999999996</v>
      </c>
      <c r="J212" s="61">
        <v>3.7</v>
      </c>
      <c r="K212" s="22">
        <v>7.91</v>
      </c>
      <c r="L212" s="61">
        <v>7.89</v>
      </c>
      <c r="M212" s="22">
        <v>22.8</v>
      </c>
      <c r="N212" s="61">
        <v>22.8</v>
      </c>
      <c r="O212" s="49" t="s">
        <v>35</v>
      </c>
      <c r="P212" s="1199" t="s">
        <v>35</v>
      </c>
      <c r="Q212" s="49" t="s">
        <v>35</v>
      </c>
      <c r="R212" s="1199" t="s">
        <v>35</v>
      </c>
      <c r="S212" s="49" t="s">
        <v>35</v>
      </c>
      <c r="T212" s="1199" t="s">
        <v>35</v>
      </c>
      <c r="U212" s="49" t="s">
        <v>35</v>
      </c>
      <c r="V212" s="1199" t="s">
        <v>35</v>
      </c>
      <c r="W212" s="62" t="s">
        <v>35</v>
      </c>
      <c r="X212" s="63" t="s">
        <v>35</v>
      </c>
      <c r="Y212" s="67" t="s">
        <v>35</v>
      </c>
      <c r="Z212" s="68" t="s">
        <v>35</v>
      </c>
      <c r="AA212" s="797" t="s">
        <v>35</v>
      </c>
      <c r="AB212" s="1427" t="s">
        <v>35</v>
      </c>
      <c r="AC212" s="608"/>
      <c r="AD212" s="11" t="s">
        <v>87</v>
      </c>
      <c r="AE212" s="12" t="s">
        <v>377</v>
      </c>
      <c r="AF212" s="13" t="s">
        <v>5</v>
      </c>
      <c r="AG212" s="14" t="s">
        <v>6</v>
      </c>
      <c r="AH212" s="671" t="s">
        <v>302</v>
      </c>
      <c r="AI212" s="92"/>
    </row>
    <row r="213" spans="1:35" x14ac:dyDescent="0.15">
      <c r="A213" s="1869"/>
      <c r="B213" s="310">
        <v>44472</v>
      </c>
      <c r="C213" s="1607" t="str">
        <f t="shared" ref="C213:C241" si="25">IF(B213="","",IF(WEEKDAY(B213)=1,"(日)",IF(WEEKDAY(B213)=2,"(月)",IF(WEEKDAY(B213)=3,"(火)",IF(WEEKDAY(B213)=4,"(水)",IF(WEEKDAY(B213)=5,"(木)",IF(WEEKDAY(B213)=6,"(金)","(土)")))))))</f>
        <v>(日)</v>
      </c>
      <c r="D213" s="627" t="s">
        <v>566</v>
      </c>
      <c r="E213" s="1493"/>
      <c r="F213" s="58">
        <v>24.8</v>
      </c>
      <c r="G213" s="22">
        <v>22.7</v>
      </c>
      <c r="H213" s="61">
        <v>22.8</v>
      </c>
      <c r="I213" s="22">
        <v>4.0999999999999996</v>
      </c>
      <c r="J213" s="61">
        <v>3.7</v>
      </c>
      <c r="K213" s="22">
        <v>7.78</v>
      </c>
      <c r="L213" s="61">
        <v>7.77</v>
      </c>
      <c r="M213" s="22">
        <v>22.7</v>
      </c>
      <c r="N213" s="61">
        <v>22.6</v>
      </c>
      <c r="O213" s="49" t="s">
        <v>35</v>
      </c>
      <c r="P213" s="1199" t="s">
        <v>35</v>
      </c>
      <c r="Q213" s="49" t="s">
        <v>35</v>
      </c>
      <c r="R213" s="1199" t="s">
        <v>35</v>
      </c>
      <c r="S213" s="49" t="s">
        <v>35</v>
      </c>
      <c r="T213" s="1199" t="s">
        <v>35</v>
      </c>
      <c r="U213" s="49" t="s">
        <v>35</v>
      </c>
      <c r="V213" s="1199" t="s">
        <v>35</v>
      </c>
      <c r="W213" s="62" t="s">
        <v>35</v>
      </c>
      <c r="X213" s="63" t="s">
        <v>35</v>
      </c>
      <c r="Y213" s="67" t="s">
        <v>35</v>
      </c>
      <c r="Z213" s="68" t="s">
        <v>35</v>
      </c>
      <c r="AA213" s="797" t="s">
        <v>35</v>
      </c>
      <c r="AB213" s="1427" t="s">
        <v>35</v>
      </c>
      <c r="AC213" s="608"/>
      <c r="AD213" s="5" t="s">
        <v>88</v>
      </c>
      <c r="AE213" s="16" t="s">
        <v>20</v>
      </c>
      <c r="AF213" s="30">
        <v>22.4</v>
      </c>
      <c r="AG213" s="31">
        <v>22.6</v>
      </c>
      <c r="AH213" s="31"/>
      <c r="AI213" s="93"/>
    </row>
    <row r="214" spans="1:35" x14ac:dyDescent="0.15">
      <c r="A214" s="1869"/>
      <c r="B214" s="310">
        <v>44473</v>
      </c>
      <c r="C214" s="1607" t="str">
        <f t="shared" si="25"/>
        <v>(月)</v>
      </c>
      <c r="D214" s="627" t="s">
        <v>522</v>
      </c>
      <c r="E214" s="1493"/>
      <c r="F214" s="58">
        <v>25.8</v>
      </c>
      <c r="G214" s="22">
        <v>22.7</v>
      </c>
      <c r="H214" s="61">
        <v>23</v>
      </c>
      <c r="I214" s="22">
        <v>3.9</v>
      </c>
      <c r="J214" s="61">
        <v>3.4</v>
      </c>
      <c r="K214" s="22">
        <v>7.71</v>
      </c>
      <c r="L214" s="61">
        <v>7.73</v>
      </c>
      <c r="M214" s="22">
        <v>22.8</v>
      </c>
      <c r="N214" s="61">
        <v>22.8</v>
      </c>
      <c r="O214" s="49" t="s">
        <v>35</v>
      </c>
      <c r="P214" s="1199">
        <v>88.3</v>
      </c>
      <c r="Q214" s="49" t="s">
        <v>35</v>
      </c>
      <c r="R214" s="1199">
        <v>93</v>
      </c>
      <c r="S214" s="49" t="s">
        <v>35</v>
      </c>
      <c r="T214" s="1199" t="s">
        <v>35</v>
      </c>
      <c r="U214" s="49" t="s">
        <v>35</v>
      </c>
      <c r="V214" s="1199" t="s">
        <v>35</v>
      </c>
      <c r="W214" s="62" t="s">
        <v>35</v>
      </c>
      <c r="X214" s="63">
        <v>10.4</v>
      </c>
      <c r="Y214" s="67" t="s">
        <v>35</v>
      </c>
      <c r="Z214" s="68">
        <v>168</v>
      </c>
      <c r="AA214" s="797" t="s">
        <v>35</v>
      </c>
      <c r="AB214" s="1427">
        <v>7.0000000000000007E-2</v>
      </c>
      <c r="AC214" s="608"/>
      <c r="AD214" s="6" t="s">
        <v>378</v>
      </c>
      <c r="AE214" s="17" t="s">
        <v>379</v>
      </c>
      <c r="AF214" s="33">
        <v>5.9</v>
      </c>
      <c r="AG214" s="34">
        <v>4.9000000000000004</v>
      </c>
      <c r="AH214" s="34"/>
      <c r="AI214" s="94"/>
    </row>
    <row r="215" spans="1:35" x14ac:dyDescent="0.15">
      <c r="A215" s="1869"/>
      <c r="B215" s="310">
        <v>44474</v>
      </c>
      <c r="C215" s="1607" t="str">
        <f t="shared" si="25"/>
        <v>(火)</v>
      </c>
      <c r="D215" s="627" t="s">
        <v>566</v>
      </c>
      <c r="E215" s="1493"/>
      <c r="F215" s="58">
        <v>25.9</v>
      </c>
      <c r="G215" s="22">
        <v>22.6</v>
      </c>
      <c r="H215" s="61">
        <v>22.9</v>
      </c>
      <c r="I215" s="22">
        <v>4.5</v>
      </c>
      <c r="J215" s="61">
        <v>3.8</v>
      </c>
      <c r="K215" s="22">
        <v>7.62</v>
      </c>
      <c r="L215" s="61">
        <v>7.63</v>
      </c>
      <c r="M215" s="22">
        <v>22.8</v>
      </c>
      <c r="N215" s="61">
        <v>22.8</v>
      </c>
      <c r="O215" s="49" t="s">
        <v>35</v>
      </c>
      <c r="P215" s="1199">
        <v>87.2</v>
      </c>
      <c r="Q215" s="49" t="s">
        <v>35</v>
      </c>
      <c r="R215" s="1199">
        <v>92.4</v>
      </c>
      <c r="S215" s="49" t="s">
        <v>35</v>
      </c>
      <c r="T215" s="1199" t="s">
        <v>35</v>
      </c>
      <c r="U215" s="49" t="s">
        <v>35</v>
      </c>
      <c r="V215" s="1199" t="s">
        <v>35</v>
      </c>
      <c r="W215" s="62" t="s">
        <v>35</v>
      </c>
      <c r="X215" s="63">
        <v>10.4</v>
      </c>
      <c r="Y215" s="67" t="s">
        <v>35</v>
      </c>
      <c r="Z215" s="68">
        <v>184</v>
      </c>
      <c r="AA215" s="797" t="s">
        <v>35</v>
      </c>
      <c r="AB215" s="1427">
        <v>0.08</v>
      </c>
      <c r="AC215" s="608"/>
      <c r="AD215" s="6" t="s">
        <v>21</v>
      </c>
      <c r="AE215" s="17"/>
      <c r="AF215" s="33">
        <v>7.54</v>
      </c>
      <c r="AG215" s="34">
        <v>7.53</v>
      </c>
      <c r="AH215" s="34"/>
      <c r="AI215" s="95"/>
    </row>
    <row r="216" spans="1:35" x14ac:dyDescent="0.15">
      <c r="A216" s="1869"/>
      <c r="B216" s="310">
        <v>44475</v>
      </c>
      <c r="C216" s="1607" t="str">
        <f t="shared" si="25"/>
        <v>(水)</v>
      </c>
      <c r="D216" s="627" t="s">
        <v>566</v>
      </c>
      <c r="E216" s="1493"/>
      <c r="F216" s="58">
        <v>25.5</v>
      </c>
      <c r="G216" s="22">
        <v>22.5</v>
      </c>
      <c r="H216" s="61">
        <v>22.8</v>
      </c>
      <c r="I216" s="22">
        <v>6.4</v>
      </c>
      <c r="J216" s="61">
        <v>4.7</v>
      </c>
      <c r="K216" s="22">
        <v>7.56</v>
      </c>
      <c r="L216" s="61">
        <v>7.59</v>
      </c>
      <c r="M216" s="22">
        <v>22.2</v>
      </c>
      <c r="N216" s="61">
        <v>22.3</v>
      </c>
      <c r="O216" s="49" t="s">
        <v>35</v>
      </c>
      <c r="P216" s="1199">
        <v>84.8</v>
      </c>
      <c r="Q216" s="49" t="s">
        <v>35</v>
      </c>
      <c r="R216" s="1199">
        <v>89.4</v>
      </c>
      <c r="S216" s="49" t="s">
        <v>35</v>
      </c>
      <c r="T216" s="1199" t="s">
        <v>35</v>
      </c>
      <c r="U216" s="49" t="s">
        <v>35</v>
      </c>
      <c r="V216" s="1199" t="s">
        <v>35</v>
      </c>
      <c r="W216" s="62" t="s">
        <v>35</v>
      </c>
      <c r="X216" s="63">
        <v>10.3</v>
      </c>
      <c r="Y216" s="67" t="s">
        <v>35</v>
      </c>
      <c r="Z216" s="68">
        <v>161</v>
      </c>
      <c r="AA216" s="797" t="s">
        <v>35</v>
      </c>
      <c r="AB216" s="1427">
        <v>0.1</v>
      </c>
      <c r="AC216" s="608"/>
      <c r="AD216" s="6" t="s">
        <v>356</v>
      </c>
      <c r="AE216" s="17" t="s">
        <v>22</v>
      </c>
      <c r="AF216" s="33">
        <v>21.9</v>
      </c>
      <c r="AG216" s="34">
        <v>22</v>
      </c>
      <c r="AH216" s="34"/>
      <c r="AI216" s="96"/>
    </row>
    <row r="217" spans="1:35" x14ac:dyDescent="0.15">
      <c r="A217" s="1869"/>
      <c r="B217" s="310">
        <v>44476</v>
      </c>
      <c r="C217" s="1607" t="str">
        <f t="shared" si="25"/>
        <v>(木)</v>
      </c>
      <c r="D217" s="627" t="s">
        <v>522</v>
      </c>
      <c r="E217" s="1493"/>
      <c r="F217" s="58">
        <v>23.2</v>
      </c>
      <c r="G217" s="22">
        <v>22.4</v>
      </c>
      <c r="H217" s="61">
        <v>22.6</v>
      </c>
      <c r="I217" s="22">
        <v>5.9</v>
      </c>
      <c r="J217" s="61">
        <v>4.9000000000000004</v>
      </c>
      <c r="K217" s="22">
        <v>7.54</v>
      </c>
      <c r="L217" s="61">
        <v>7.53</v>
      </c>
      <c r="M217" s="22">
        <v>21.9</v>
      </c>
      <c r="N217" s="61">
        <v>22</v>
      </c>
      <c r="O217" s="49">
        <v>83.7</v>
      </c>
      <c r="P217" s="1199">
        <v>81.599999999999994</v>
      </c>
      <c r="Q217" s="49">
        <v>87</v>
      </c>
      <c r="R217" s="1199">
        <v>89.2</v>
      </c>
      <c r="S217" s="49">
        <v>61</v>
      </c>
      <c r="T217" s="1199">
        <v>61.2</v>
      </c>
      <c r="U217" s="49">
        <v>26</v>
      </c>
      <c r="V217" s="1199">
        <v>28</v>
      </c>
      <c r="W217" s="62">
        <v>9.6999999999999993</v>
      </c>
      <c r="X217" s="63">
        <v>10</v>
      </c>
      <c r="Y217" s="67">
        <v>157</v>
      </c>
      <c r="Z217" s="68">
        <v>147</v>
      </c>
      <c r="AA217" s="797">
        <v>0.17</v>
      </c>
      <c r="AB217" s="1427">
        <v>0.11</v>
      </c>
      <c r="AC217" s="608"/>
      <c r="AD217" s="6" t="s">
        <v>380</v>
      </c>
      <c r="AE217" s="17" t="s">
        <v>23</v>
      </c>
      <c r="AF217" s="612">
        <v>83.7</v>
      </c>
      <c r="AG217" s="613">
        <v>81.599999999999994</v>
      </c>
      <c r="AH217" s="613"/>
      <c r="AI217" s="96"/>
    </row>
    <row r="218" spans="1:35" x14ac:dyDescent="0.15">
      <c r="A218" s="1869"/>
      <c r="B218" s="310">
        <v>44477</v>
      </c>
      <c r="C218" s="1607" t="str">
        <f t="shared" si="25"/>
        <v>(金)</v>
      </c>
      <c r="D218" s="627" t="s">
        <v>566</v>
      </c>
      <c r="E218" s="1493"/>
      <c r="F218" s="58">
        <v>25.7</v>
      </c>
      <c r="G218" s="22">
        <v>22.3</v>
      </c>
      <c r="H218" s="61">
        <v>22.6</v>
      </c>
      <c r="I218" s="22">
        <v>6.4</v>
      </c>
      <c r="J218" s="61">
        <v>5.4</v>
      </c>
      <c r="K218" s="22">
        <v>7.51</v>
      </c>
      <c r="L218" s="61">
        <v>7.49</v>
      </c>
      <c r="M218" s="22">
        <v>21.7</v>
      </c>
      <c r="N218" s="61">
        <v>21.6</v>
      </c>
      <c r="O218" s="49" t="s">
        <v>35</v>
      </c>
      <c r="P218" s="1199">
        <v>81</v>
      </c>
      <c r="Q218" s="49" t="s">
        <v>35</v>
      </c>
      <c r="R218" s="1199">
        <v>89</v>
      </c>
      <c r="S218" s="49" t="s">
        <v>35</v>
      </c>
      <c r="T218" s="1199" t="s">
        <v>35</v>
      </c>
      <c r="U218" s="49" t="s">
        <v>35</v>
      </c>
      <c r="V218" s="1199" t="s">
        <v>35</v>
      </c>
      <c r="W218" s="62" t="s">
        <v>35</v>
      </c>
      <c r="X218" s="63">
        <v>9.6999999999999993</v>
      </c>
      <c r="Y218" s="67" t="s">
        <v>35</v>
      </c>
      <c r="Z218" s="68">
        <v>172</v>
      </c>
      <c r="AA218" s="797" t="s">
        <v>35</v>
      </c>
      <c r="AB218" s="1427">
        <v>0.22</v>
      </c>
      <c r="AC218" s="608"/>
      <c r="AD218" s="6" t="s">
        <v>360</v>
      </c>
      <c r="AE218" s="17" t="s">
        <v>23</v>
      </c>
      <c r="AF218" s="612">
        <v>87</v>
      </c>
      <c r="AG218" s="613">
        <v>89.2</v>
      </c>
      <c r="AH218" s="613"/>
      <c r="AI218" s="96"/>
    </row>
    <row r="219" spans="1:35" x14ac:dyDescent="0.15">
      <c r="A219" s="1869"/>
      <c r="B219" s="310">
        <v>44478</v>
      </c>
      <c r="C219" s="1607" t="str">
        <f t="shared" si="25"/>
        <v>(土)</v>
      </c>
      <c r="D219" s="627" t="s">
        <v>566</v>
      </c>
      <c r="E219" s="1493"/>
      <c r="F219" s="58">
        <v>25.7</v>
      </c>
      <c r="G219" s="22">
        <v>22.3</v>
      </c>
      <c r="H219" s="61">
        <v>22.6</v>
      </c>
      <c r="I219" s="22">
        <v>4.7</v>
      </c>
      <c r="J219" s="61">
        <v>4</v>
      </c>
      <c r="K219" s="22">
        <v>7.54</v>
      </c>
      <c r="L219" s="61">
        <v>7.56</v>
      </c>
      <c r="M219" s="22">
        <v>21.8</v>
      </c>
      <c r="N219" s="61">
        <v>21.8</v>
      </c>
      <c r="O219" s="49" t="s">
        <v>35</v>
      </c>
      <c r="P219" s="1199" t="s">
        <v>35</v>
      </c>
      <c r="Q219" s="49" t="s">
        <v>35</v>
      </c>
      <c r="R219" s="1199" t="s">
        <v>35</v>
      </c>
      <c r="S219" s="49" t="s">
        <v>35</v>
      </c>
      <c r="T219" s="1199" t="s">
        <v>35</v>
      </c>
      <c r="U219" s="49" t="s">
        <v>35</v>
      </c>
      <c r="V219" s="1199" t="s">
        <v>35</v>
      </c>
      <c r="W219" s="62" t="s">
        <v>35</v>
      </c>
      <c r="X219" s="63" t="s">
        <v>35</v>
      </c>
      <c r="Y219" s="67" t="s">
        <v>35</v>
      </c>
      <c r="Z219" s="68" t="s">
        <v>35</v>
      </c>
      <c r="AA219" s="797" t="s">
        <v>35</v>
      </c>
      <c r="AB219" s="1427" t="s">
        <v>35</v>
      </c>
      <c r="AC219" s="608"/>
      <c r="AD219" s="6" t="s">
        <v>361</v>
      </c>
      <c r="AE219" s="17" t="s">
        <v>23</v>
      </c>
      <c r="AF219" s="612">
        <v>61</v>
      </c>
      <c r="AG219" s="613">
        <v>61.2</v>
      </c>
      <c r="AH219" s="613"/>
      <c r="AI219" s="96"/>
    </row>
    <row r="220" spans="1:35" x14ac:dyDescent="0.15">
      <c r="A220" s="1869"/>
      <c r="B220" s="310">
        <v>44479</v>
      </c>
      <c r="C220" s="1607" t="str">
        <f t="shared" si="25"/>
        <v>(日)</v>
      </c>
      <c r="D220" s="627" t="s">
        <v>522</v>
      </c>
      <c r="E220" s="1493"/>
      <c r="F220" s="58">
        <v>23.4</v>
      </c>
      <c r="G220" s="22">
        <v>22.3</v>
      </c>
      <c r="H220" s="61">
        <v>22.5</v>
      </c>
      <c r="I220" s="22">
        <v>4.7</v>
      </c>
      <c r="J220" s="61">
        <v>4.2</v>
      </c>
      <c r="K220" s="22">
        <v>7.54</v>
      </c>
      <c r="L220" s="61">
        <v>7.55</v>
      </c>
      <c r="M220" s="22">
        <v>21.8</v>
      </c>
      <c r="N220" s="61">
        <v>21.8</v>
      </c>
      <c r="O220" s="49" t="s">
        <v>35</v>
      </c>
      <c r="P220" s="1199" t="s">
        <v>35</v>
      </c>
      <c r="Q220" s="49" t="s">
        <v>35</v>
      </c>
      <c r="R220" s="1199" t="s">
        <v>35</v>
      </c>
      <c r="S220" s="49" t="s">
        <v>35</v>
      </c>
      <c r="T220" s="1199" t="s">
        <v>35</v>
      </c>
      <c r="U220" s="49" t="s">
        <v>35</v>
      </c>
      <c r="V220" s="1199" t="s">
        <v>35</v>
      </c>
      <c r="W220" s="62" t="s">
        <v>35</v>
      </c>
      <c r="X220" s="63" t="s">
        <v>35</v>
      </c>
      <c r="Y220" s="67" t="s">
        <v>35</v>
      </c>
      <c r="Z220" s="68" t="s">
        <v>35</v>
      </c>
      <c r="AA220" s="797" t="s">
        <v>35</v>
      </c>
      <c r="AB220" s="1427" t="s">
        <v>35</v>
      </c>
      <c r="AC220" s="608"/>
      <c r="AD220" s="6" t="s">
        <v>362</v>
      </c>
      <c r="AE220" s="17" t="s">
        <v>23</v>
      </c>
      <c r="AF220" s="612">
        <v>26</v>
      </c>
      <c r="AG220" s="613">
        <v>28</v>
      </c>
      <c r="AH220" s="613"/>
      <c r="AI220" s="96"/>
    </row>
    <row r="221" spans="1:35" x14ac:dyDescent="0.15">
      <c r="A221" s="1869"/>
      <c r="B221" s="310">
        <v>44480</v>
      </c>
      <c r="C221" s="1607" t="str">
        <f t="shared" si="25"/>
        <v>(月)</v>
      </c>
      <c r="D221" s="627" t="s">
        <v>566</v>
      </c>
      <c r="E221" s="1493"/>
      <c r="F221" s="58">
        <v>25.4</v>
      </c>
      <c r="G221" s="22">
        <v>22.3</v>
      </c>
      <c r="H221" s="61">
        <v>22.6</v>
      </c>
      <c r="I221" s="22">
        <v>5.0999999999999996</v>
      </c>
      <c r="J221" s="61">
        <v>4.2</v>
      </c>
      <c r="K221" s="22">
        <v>7.48</v>
      </c>
      <c r="L221" s="61">
        <v>7.49</v>
      </c>
      <c r="M221" s="22">
        <v>21.8</v>
      </c>
      <c r="N221" s="61">
        <v>21.8</v>
      </c>
      <c r="O221" s="49" t="s">
        <v>35</v>
      </c>
      <c r="P221" s="1199">
        <v>80.3</v>
      </c>
      <c r="Q221" s="49" t="s">
        <v>35</v>
      </c>
      <c r="R221" s="1199">
        <v>90.2</v>
      </c>
      <c r="S221" s="49" t="s">
        <v>35</v>
      </c>
      <c r="T221" s="1199" t="s">
        <v>35</v>
      </c>
      <c r="U221" s="49" t="s">
        <v>35</v>
      </c>
      <c r="V221" s="1199" t="s">
        <v>35</v>
      </c>
      <c r="W221" s="62" t="s">
        <v>35</v>
      </c>
      <c r="X221" s="63">
        <v>9.4</v>
      </c>
      <c r="Y221" s="67" t="s">
        <v>35</v>
      </c>
      <c r="Z221" s="68">
        <v>173</v>
      </c>
      <c r="AA221" s="797" t="s">
        <v>35</v>
      </c>
      <c r="AB221" s="1427">
        <v>0.19</v>
      </c>
      <c r="AC221" s="608"/>
      <c r="AD221" s="6" t="s">
        <v>381</v>
      </c>
      <c r="AE221" s="17" t="s">
        <v>23</v>
      </c>
      <c r="AF221" s="36">
        <v>9.6999999999999993</v>
      </c>
      <c r="AG221" s="37">
        <v>10</v>
      </c>
      <c r="AH221" s="37"/>
      <c r="AI221" s="94"/>
    </row>
    <row r="222" spans="1:35" x14ac:dyDescent="0.15">
      <c r="A222" s="1869"/>
      <c r="B222" s="310">
        <v>44481</v>
      </c>
      <c r="C222" s="1607" t="str">
        <f t="shared" si="25"/>
        <v>(火)</v>
      </c>
      <c r="D222" s="627" t="s">
        <v>522</v>
      </c>
      <c r="E222" s="1493"/>
      <c r="F222" s="58">
        <v>23</v>
      </c>
      <c r="G222" s="22">
        <v>22.3</v>
      </c>
      <c r="H222" s="61">
        <v>22.4</v>
      </c>
      <c r="I222" s="22">
        <v>4.0999999999999996</v>
      </c>
      <c r="J222" s="61">
        <v>3.7</v>
      </c>
      <c r="K222" s="22">
        <v>7.58</v>
      </c>
      <c r="L222" s="61">
        <v>7.58</v>
      </c>
      <c r="M222" s="22">
        <v>22</v>
      </c>
      <c r="N222" s="61">
        <v>21.9</v>
      </c>
      <c r="O222" s="49" t="s">
        <v>35</v>
      </c>
      <c r="P222" s="1199">
        <v>80.099999999999994</v>
      </c>
      <c r="Q222" s="49" t="s">
        <v>35</v>
      </c>
      <c r="R222" s="1199">
        <v>91.4</v>
      </c>
      <c r="S222" s="49" t="s">
        <v>35</v>
      </c>
      <c r="T222" s="1199" t="s">
        <v>35</v>
      </c>
      <c r="U222" s="49" t="s">
        <v>35</v>
      </c>
      <c r="V222" s="1199" t="s">
        <v>35</v>
      </c>
      <c r="W222" s="62" t="s">
        <v>35</v>
      </c>
      <c r="X222" s="63">
        <v>9.6</v>
      </c>
      <c r="Y222" s="67" t="s">
        <v>35</v>
      </c>
      <c r="Z222" s="68">
        <v>183</v>
      </c>
      <c r="AA222" s="797" t="s">
        <v>35</v>
      </c>
      <c r="AB222" s="1427">
        <v>0.16</v>
      </c>
      <c r="AC222" s="608"/>
      <c r="AD222" s="6" t="s">
        <v>382</v>
      </c>
      <c r="AE222" s="17" t="s">
        <v>23</v>
      </c>
      <c r="AF222" s="47">
        <v>157</v>
      </c>
      <c r="AG222" s="48">
        <v>147</v>
      </c>
      <c r="AH222" s="48"/>
      <c r="AI222" s="25"/>
    </row>
    <row r="223" spans="1:35" x14ac:dyDescent="0.15">
      <c r="A223" s="1869"/>
      <c r="B223" s="310">
        <v>44482</v>
      </c>
      <c r="C223" s="1607" t="str">
        <f t="shared" si="25"/>
        <v>(水)</v>
      </c>
      <c r="D223" s="627" t="s">
        <v>522</v>
      </c>
      <c r="E223" s="1493">
        <v>2.5</v>
      </c>
      <c r="F223" s="58">
        <v>20.9</v>
      </c>
      <c r="G223" s="22">
        <v>22.3</v>
      </c>
      <c r="H223" s="61">
        <v>22.4</v>
      </c>
      <c r="I223" s="22">
        <v>4.0999999999999996</v>
      </c>
      <c r="J223" s="61">
        <v>3.7</v>
      </c>
      <c r="K223" s="22">
        <v>7.43</v>
      </c>
      <c r="L223" s="61">
        <v>7.48</v>
      </c>
      <c r="M223" s="22">
        <v>22.1</v>
      </c>
      <c r="N223" s="61">
        <v>22.1</v>
      </c>
      <c r="O223" s="49" t="s">
        <v>35</v>
      </c>
      <c r="P223" s="1199">
        <v>80.3</v>
      </c>
      <c r="Q223" s="49" t="s">
        <v>35</v>
      </c>
      <c r="R223" s="1199">
        <v>92</v>
      </c>
      <c r="S223" s="49" t="s">
        <v>35</v>
      </c>
      <c r="T223" s="1199" t="s">
        <v>35</v>
      </c>
      <c r="U223" s="49" t="s">
        <v>35</v>
      </c>
      <c r="V223" s="1199" t="s">
        <v>35</v>
      </c>
      <c r="W223" s="62" t="s">
        <v>35</v>
      </c>
      <c r="X223" s="63">
        <v>9.6999999999999993</v>
      </c>
      <c r="Y223" s="67" t="s">
        <v>35</v>
      </c>
      <c r="Z223" s="68">
        <v>166</v>
      </c>
      <c r="AA223" s="797" t="s">
        <v>35</v>
      </c>
      <c r="AB223" s="1427">
        <v>0.18</v>
      </c>
      <c r="AC223" s="608"/>
      <c r="AD223" s="6" t="s">
        <v>383</v>
      </c>
      <c r="AE223" s="17" t="s">
        <v>23</v>
      </c>
      <c r="AF223" s="39">
        <v>0.17</v>
      </c>
      <c r="AG223" s="40">
        <v>0.11</v>
      </c>
      <c r="AH223" s="486"/>
      <c r="AI223" s="95"/>
    </row>
    <row r="224" spans="1:35" x14ac:dyDescent="0.15">
      <c r="A224" s="1869"/>
      <c r="B224" s="310">
        <v>44483</v>
      </c>
      <c r="C224" s="1607" t="str">
        <f t="shared" si="25"/>
        <v>(木)</v>
      </c>
      <c r="D224" s="627" t="s">
        <v>522</v>
      </c>
      <c r="E224" s="1493">
        <v>0.5</v>
      </c>
      <c r="F224" s="58">
        <v>22.2</v>
      </c>
      <c r="G224" s="22">
        <v>22.2</v>
      </c>
      <c r="H224" s="61">
        <v>22.3</v>
      </c>
      <c r="I224" s="22">
        <v>3.8</v>
      </c>
      <c r="J224" s="61">
        <v>3.5</v>
      </c>
      <c r="K224" s="22">
        <v>7.42</v>
      </c>
      <c r="L224" s="61">
        <v>7.45</v>
      </c>
      <c r="M224" s="22">
        <v>22.4</v>
      </c>
      <c r="N224" s="61">
        <v>22.3</v>
      </c>
      <c r="O224" s="49" t="s">
        <v>35</v>
      </c>
      <c r="P224" s="1199">
        <v>84.8</v>
      </c>
      <c r="Q224" s="49" t="s">
        <v>35</v>
      </c>
      <c r="R224" s="1199">
        <v>90.8</v>
      </c>
      <c r="S224" s="49" t="s">
        <v>35</v>
      </c>
      <c r="T224" s="1199" t="s">
        <v>35</v>
      </c>
      <c r="U224" s="49" t="s">
        <v>35</v>
      </c>
      <c r="V224" s="1199" t="s">
        <v>35</v>
      </c>
      <c r="W224" s="62" t="s">
        <v>35</v>
      </c>
      <c r="X224" s="63">
        <v>9.6</v>
      </c>
      <c r="Y224" s="67" t="s">
        <v>35</v>
      </c>
      <c r="Z224" s="68">
        <v>160</v>
      </c>
      <c r="AA224" s="797" t="s">
        <v>35</v>
      </c>
      <c r="AB224" s="1427">
        <v>0.15</v>
      </c>
      <c r="AC224" s="608"/>
      <c r="AD224" s="6" t="s">
        <v>24</v>
      </c>
      <c r="AE224" s="17" t="s">
        <v>23</v>
      </c>
      <c r="AF224" s="22">
        <v>3.3</v>
      </c>
      <c r="AG224" s="46">
        <v>3.2</v>
      </c>
      <c r="AH224" s="673">
        <v>3.9</v>
      </c>
      <c r="AI224" s="95"/>
    </row>
    <row r="225" spans="1:35" x14ac:dyDescent="0.15">
      <c r="A225" s="1869"/>
      <c r="B225" s="310">
        <v>44484</v>
      </c>
      <c r="C225" s="1607" t="str">
        <f t="shared" si="25"/>
        <v>(金)</v>
      </c>
      <c r="D225" s="627" t="s">
        <v>566</v>
      </c>
      <c r="E225" s="1493"/>
      <c r="F225" s="58">
        <v>23.2</v>
      </c>
      <c r="G225" s="22">
        <v>22</v>
      </c>
      <c r="H225" s="61">
        <v>22.2</v>
      </c>
      <c r="I225" s="22">
        <v>4.4000000000000004</v>
      </c>
      <c r="J225" s="61">
        <v>3.8</v>
      </c>
      <c r="K225" s="22">
        <v>7.47</v>
      </c>
      <c r="L225" s="61">
        <v>7.49</v>
      </c>
      <c r="M225" s="22">
        <v>22.8</v>
      </c>
      <c r="N225" s="61">
        <v>22.8</v>
      </c>
      <c r="O225" s="49" t="s">
        <v>35</v>
      </c>
      <c r="P225" s="1199">
        <v>84.3</v>
      </c>
      <c r="Q225" s="49" t="s">
        <v>35</v>
      </c>
      <c r="R225" s="1199">
        <v>94</v>
      </c>
      <c r="S225" s="49" t="s">
        <v>35</v>
      </c>
      <c r="T225" s="1199" t="s">
        <v>35</v>
      </c>
      <c r="U225" s="49" t="s">
        <v>35</v>
      </c>
      <c r="V225" s="1199" t="s">
        <v>35</v>
      </c>
      <c r="W225" s="62" t="s">
        <v>35</v>
      </c>
      <c r="X225" s="63">
        <v>9.9</v>
      </c>
      <c r="Y225" s="67" t="s">
        <v>35</v>
      </c>
      <c r="Z225" s="68">
        <v>181</v>
      </c>
      <c r="AA225" s="797" t="s">
        <v>35</v>
      </c>
      <c r="AB225" s="1427">
        <v>0.15</v>
      </c>
      <c r="AC225" s="608"/>
      <c r="AD225" s="6" t="s">
        <v>25</v>
      </c>
      <c r="AE225" s="17" t="s">
        <v>23</v>
      </c>
      <c r="AF225" s="22">
        <v>1.1000000000000001</v>
      </c>
      <c r="AG225" s="46">
        <v>1.1000000000000001</v>
      </c>
      <c r="AH225" s="672">
        <v>1.2</v>
      </c>
      <c r="AI225" s="95"/>
    </row>
    <row r="226" spans="1:35" x14ac:dyDescent="0.15">
      <c r="A226" s="1869"/>
      <c r="B226" s="310">
        <v>44485</v>
      </c>
      <c r="C226" s="1607" t="str">
        <f t="shared" si="25"/>
        <v>(土)</v>
      </c>
      <c r="D226" s="627" t="s">
        <v>522</v>
      </c>
      <c r="E226" s="1493"/>
      <c r="F226" s="58">
        <v>24.5</v>
      </c>
      <c r="G226" s="22">
        <v>21.9</v>
      </c>
      <c r="H226" s="61">
        <v>22.1</v>
      </c>
      <c r="I226" s="22">
        <v>4.4000000000000004</v>
      </c>
      <c r="J226" s="61">
        <v>3.7</v>
      </c>
      <c r="K226" s="22">
        <v>7.53</v>
      </c>
      <c r="L226" s="61">
        <v>7.54</v>
      </c>
      <c r="M226" s="22">
        <v>23</v>
      </c>
      <c r="N226" s="61">
        <v>23.1</v>
      </c>
      <c r="O226" s="49" t="s">
        <v>35</v>
      </c>
      <c r="P226" s="1199" t="s">
        <v>35</v>
      </c>
      <c r="Q226" s="49" t="s">
        <v>35</v>
      </c>
      <c r="R226" s="1199" t="s">
        <v>35</v>
      </c>
      <c r="S226" s="49" t="s">
        <v>35</v>
      </c>
      <c r="T226" s="1199" t="s">
        <v>35</v>
      </c>
      <c r="U226" s="49" t="s">
        <v>35</v>
      </c>
      <c r="V226" s="1199" t="s">
        <v>35</v>
      </c>
      <c r="W226" s="62" t="s">
        <v>35</v>
      </c>
      <c r="X226" s="63" t="s">
        <v>35</v>
      </c>
      <c r="Y226" s="67" t="s">
        <v>35</v>
      </c>
      <c r="Z226" s="68" t="s">
        <v>35</v>
      </c>
      <c r="AA226" s="797" t="s">
        <v>35</v>
      </c>
      <c r="AB226" s="1427" t="s">
        <v>35</v>
      </c>
      <c r="AC226" s="608"/>
      <c r="AD226" s="6" t="s">
        <v>384</v>
      </c>
      <c r="AE226" s="17" t="s">
        <v>23</v>
      </c>
      <c r="AF226" s="22">
        <v>4.2</v>
      </c>
      <c r="AG226" s="46">
        <v>5.4</v>
      </c>
      <c r="AH226" s="672">
        <v>9.1999999999999993</v>
      </c>
      <c r="AI226" s="95"/>
    </row>
    <row r="227" spans="1:35" x14ac:dyDescent="0.15">
      <c r="A227" s="1869"/>
      <c r="B227" s="310">
        <v>44486</v>
      </c>
      <c r="C227" s="1607" t="str">
        <f t="shared" si="25"/>
        <v>(日)</v>
      </c>
      <c r="D227" s="627" t="s">
        <v>579</v>
      </c>
      <c r="E227" s="1493">
        <v>28.5</v>
      </c>
      <c r="F227" s="58">
        <v>19.600000000000001</v>
      </c>
      <c r="G227" s="22">
        <v>21.6</v>
      </c>
      <c r="H227" s="61">
        <v>21.8</v>
      </c>
      <c r="I227" s="22">
        <v>4.9000000000000004</v>
      </c>
      <c r="J227" s="61">
        <v>3.9</v>
      </c>
      <c r="K227" s="22">
        <v>7.48</v>
      </c>
      <c r="L227" s="61">
        <v>7.56</v>
      </c>
      <c r="M227" s="22">
        <v>26.5</v>
      </c>
      <c r="N227" s="61">
        <v>23.3</v>
      </c>
      <c r="O227" s="49" t="s">
        <v>35</v>
      </c>
      <c r="P227" s="1199" t="s">
        <v>35</v>
      </c>
      <c r="Q227" s="49" t="s">
        <v>35</v>
      </c>
      <c r="R227" s="1199" t="s">
        <v>35</v>
      </c>
      <c r="S227" s="49" t="s">
        <v>35</v>
      </c>
      <c r="T227" s="1199" t="s">
        <v>35</v>
      </c>
      <c r="U227" s="49" t="s">
        <v>35</v>
      </c>
      <c r="V227" s="1199" t="s">
        <v>35</v>
      </c>
      <c r="W227" s="62" t="s">
        <v>35</v>
      </c>
      <c r="X227" s="63" t="s">
        <v>35</v>
      </c>
      <c r="Y227" s="67" t="s">
        <v>35</v>
      </c>
      <c r="Z227" s="68" t="s">
        <v>35</v>
      </c>
      <c r="AA227" s="797" t="s">
        <v>35</v>
      </c>
      <c r="AB227" s="1427" t="s">
        <v>35</v>
      </c>
      <c r="AC227" s="608"/>
      <c r="AD227" s="6" t="s">
        <v>385</v>
      </c>
      <c r="AE227" s="17" t="s">
        <v>23</v>
      </c>
      <c r="AF227" s="23">
        <v>4.2999999999999997E-2</v>
      </c>
      <c r="AG227" s="43">
        <v>4.7E-2</v>
      </c>
      <c r="AH227" s="674">
        <v>5.5E-2</v>
      </c>
      <c r="AI227" s="97"/>
    </row>
    <row r="228" spans="1:35" x14ac:dyDescent="0.15">
      <c r="A228" s="1869"/>
      <c r="B228" s="310">
        <v>44487</v>
      </c>
      <c r="C228" s="1607" t="str">
        <f t="shared" si="25"/>
        <v>(月)</v>
      </c>
      <c r="D228" s="627" t="s">
        <v>566</v>
      </c>
      <c r="E228" s="1493"/>
      <c r="F228" s="58">
        <v>19.3</v>
      </c>
      <c r="G228" s="22">
        <v>21.6</v>
      </c>
      <c r="H228" s="61">
        <v>21.6</v>
      </c>
      <c r="I228" s="22">
        <v>4.4000000000000004</v>
      </c>
      <c r="J228" s="61">
        <v>3.7</v>
      </c>
      <c r="K228" s="22">
        <v>7.69</v>
      </c>
      <c r="L228" s="61">
        <v>7.69</v>
      </c>
      <c r="M228" s="22">
        <v>23.3</v>
      </c>
      <c r="N228" s="61">
        <v>23.4</v>
      </c>
      <c r="O228" s="49" t="s">
        <v>35</v>
      </c>
      <c r="P228" s="1199">
        <v>85.9</v>
      </c>
      <c r="Q228" s="49" t="s">
        <v>35</v>
      </c>
      <c r="R228" s="1199">
        <v>97.8</v>
      </c>
      <c r="S228" s="49" t="s">
        <v>35</v>
      </c>
      <c r="T228" s="1199" t="s">
        <v>35</v>
      </c>
      <c r="U228" s="49" t="s">
        <v>35</v>
      </c>
      <c r="V228" s="1199" t="s">
        <v>35</v>
      </c>
      <c r="W228" s="62" t="s">
        <v>35</v>
      </c>
      <c r="X228" s="63">
        <v>10.1</v>
      </c>
      <c r="Y228" s="67" t="s">
        <v>35</v>
      </c>
      <c r="Z228" s="68">
        <v>162</v>
      </c>
      <c r="AA228" s="797" t="s">
        <v>35</v>
      </c>
      <c r="AB228" s="1427">
        <v>0.15</v>
      </c>
      <c r="AC228" s="608"/>
      <c r="AD228" s="6" t="s">
        <v>284</v>
      </c>
      <c r="AE228" s="17" t="s">
        <v>23</v>
      </c>
      <c r="AF228" s="23">
        <v>0.62</v>
      </c>
      <c r="AG228" s="43">
        <v>0.4</v>
      </c>
      <c r="AH228" s="674">
        <v>0.61</v>
      </c>
      <c r="AI228" s="95"/>
    </row>
    <row r="229" spans="1:35" x14ac:dyDescent="0.15">
      <c r="A229" s="1869"/>
      <c r="B229" s="310">
        <v>44488</v>
      </c>
      <c r="C229" s="1607" t="str">
        <f t="shared" si="25"/>
        <v>(火)</v>
      </c>
      <c r="D229" s="627" t="s">
        <v>579</v>
      </c>
      <c r="E229" s="1493">
        <v>3</v>
      </c>
      <c r="F229" s="58">
        <v>17.7</v>
      </c>
      <c r="G229" s="22">
        <v>21.2</v>
      </c>
      <c r="H229" s="61">
        <v>21.2</v>
      </c>
      <c r="I229" s="22">
        <v>4</v>
      </c>
      <c r="J229" s="61">
        <v>3.7</v>
      </c>
      <c r="K229" s="22">
        <v>7.78</v>
      </c>
      <c r="L229" s="61">
        <v>7.83</v>
      </c>
      <c r="M229" s="22">
        <v>22.7</v>
      </c>
      <c r="N229" s="61">
        <v>22.8</v>
      </c>
      <c r="O229" s="49" t="s">
        <v>35</v>
      </c>
      <c r="P229" s="1199">
        <v>88.1</v>
      </c>
      <c r="Q229" s="49" t="s">
        <v>35</v>
      </c>
      <c r="R229" s="1199">
        <v>93.6</v>
      </c>
      <c r="S229" s="49" t="s">
        <v>35</v>
      </c>
      <c r="T229" s="1199" t="s">
        <v>35</v>
      </c>
      <c r="U229" s="49" t="s">
        <v>35</v>
      </c>
      <c r="V229" s="1199" t="s">
        <v>35</v>
      </c>
      <c r="W229" s="62" t="s">
        <v>35</v>
      </c>
      <c r="X229" s="63">
        <v>10.1</v>
      </c>
      <c r="Y229" s="67" t="s">
        <v>35</v>
      </c>
      <c r="Z229" s="68">
        <v>158</v>
      </c>
      <c r="AA229" s="797" t="s">
        <v>35</v>
      </c>
      <c r="AB229" s="1427">
        <v>0.14000000000000001</v>
      </c>
      <c r="AC229" s="608"/>
      <c r="AD229" s="6" t="s">
        <v>91</v>
      </c>
      <c r="AE229" s="17" t="s">
        <v>23</v>
      </c>
      <c r="AF229" s="23">
        <v>0.9</v>
      </c>
      <c r="AG229" s="43">
        <v>0.57999999999999996</v>
      </c>
      <c r="AH229" s="674">
        <v>0.95</v>
      </c>
      <c r="AI229" s="95"/>
    </row>
    <row r="230" spans="1:35" x14ac:dyDescent="0.15">
      <c r="A230" s="1869"/>
      <c r="B230" s="310">
        <v>44489</v>
      </c>
      <c r="C230" s="1607" t="str">
        <f t="shared" si="25"/>
        <v>(水)</v>
      </c>
      <c r="D230" s="627" t="s">
        <v>566</v>
      </c>
      <c r="E230" s="1493">
        <v>2</v>
      </c>
      <c r="F230" s="58">
        <v>21.8</v>
      </c>
      <c r="G230" s="22">
        <v>20.9</v>
      </c>
      <c r="H230" s="61">
        <v>21.1</v>
      </c>
      <c r="I230" s="22">
        <v>4.0999999999999996</v>
      </c>
      <c r="J230" s="61">
        <v>4</v>
      </c>
      <c r="K230" s="22">
        <v>7.78</v>
      </c>
      <c r="L230" s="61">
        <v>7.81</v>
      </c>
      <c r="M230" s="22">
        <v>22.8</v>
      </c>
      <c r="N230" s="61">
        <v>22.8</v>
      </c>
      <c r="O230" s="49" t="s">
        <v>35</v>
      </c>
      <c r="P230" s="1199">
        <v>87.5</v>
      </c>
      <c r="Q230" s="49" t="s">
        <v>35</v>
      </c>
      <c r="R230" s="1199">
        <v>95.2</v>
      </c>
      <c r="S230" s="49" t="s">
        <v>35</v>
      </c>
      <c r="T230" s="1199" t="s">
        <v>35</v>
      </c>
      <c r="U230" s="49" t="s">
        <v>35</v>
      </c>
      <c r="V230" s="1199" t="s">
        <v>35</v>
      </c>
      <c r="W230" s="62" t="s">
        <v>35</v>
      </c>
      <c r="X230" s="63">
        <v>9.8000000000000007</v>
      </c>
      <c r="Y230" s="67" t="s">
        <v>35</v>
      </c>
      <c r="Z230" s="68">
        <v>167</v>
      </c>
      <c r="AA230" s="797" t="s">
        <v>35</v>
      </c>
      <c r="AB230" s="1427">
        <v>0.13</v>
      </c>
      <c r="AC230" s="608"/>
      <c r="AD230" s="6" t="s">
        <v>371</v>
      </c>
      <c r="AE230" s="17" t="s">
        <v>23</v>
      </c>
      <c r="AF230" s="23">
        <v>5.6000000000000001E-2</v>
      </c>
      <c r="AG230" s="43">
        <v>5.2999999999999999E-2</v>
      </c>
      <c r="AH230" s="674">
        <v>0.127</v>
      </c>
      <c r="AI230" s="97"/>
    </row>
    <row r="231" spans="1:35" x14ac:dyDescent="0.15">
      <c r="A231" s="1869"/>
      <c r="B231" s="310">
        <v>44490</v>
      </c>
      <c r="C231" s="1607" t="str">
        <f t="shared" si="25"/>
        <v>(木)</v>
      </c>
      <c r="D231" s="627" t="s">
        <v>566</v>
      </c>
      <c r="E231" s="1493"/>
      <c r="F231" s="58">
        <v>19.8</v>
      </c>
      <c r="G231" s="22">
        <v>20.399999999999999</v>
      </c>
      <c r="H231" s="61">
        <v>20.5</v>
      </c>
      <c r="I231" s="22">
        <v>4.8</v>
      </c>
      <c r="J231" s="61">
        <v>4.2</v>
      </c>
      <c r="K231" s="22">
        <v>7.79</v>
      </c>
      <c r="L231" s="61">
        <v>7.83</v>
      </c>
      <c r="M231" s="22">
        <v>22.9</v>
      </c>
      <c r="N231" s="61">
        <v>22.8</v>
      </c>
      <c r="O231" s="49" t="s">
        <v>35</v>
      </c>
      <c r="P231" s="1199">
        <v>87.7</v>
      </c>
      <c r="Q231" s="49" t="s">
        <v>35</v>
      </c>
      <c r="R231" s="1199">
        <v>96.2</v>
      </c>
      <c r="S231" s="49" t="s">
        <v>35</v>
      </c>
      <c r="T231" s="1199" t="s">
        <v>35</v>
      </c>
      <c r="U231" s="49" t="s">
        <v>35</v>
      </c>
      <c r="V231" s="1199" t="s">
        <v>35</v>
      </c>
      <c r="W231" s="62" t="s">
        <v>35</v>
      </c>
      <c r="X231" s="63">
        <v>9.9</v>
      </c>
      <c r="Y231" s="67" t="s">
        <v>35</v>
      </c>
      <c r="Z231" s="68">
        <v>173</v>
      </c>
      <c r="AA231" s="797" t="s">
        <v>35</v>
      </c>
      <c r="AB231" s="1427">
        <v>0.16</v>
      </c>
      <c r="AC231" s="608"/>
      <c r="AD231" s="6" t="s">
        <v>386</v>
      </c>
      <c r="AE231" s="17" t="s">
        <v>23</v>
      </c>
      <c r="AF231" s="446" t="s">
        <v>523</v>
      </c>
      <c r="AG231" s="494" t="s">
        <v>523</v>
      </c>
      <c r="AH231" s="732" t="s">
        <v>523</v>
      </c>
      <c r="AI231" s="95"/>
    </row>
    <row r="232" spans="1:35" x14ac:dyDescent="0.15">
      <c r="A232" s="1869"/>
      <c r="B232" s="310">
        <v>44491</v>
      </c>
      <c r="C232" s="1607" t="str">
        <f t="shared" si="25"/>
        <v>(金)</v>
      </c>
      <c r="D232" s="627" t="s">
        <v>579</v>
      </c>
      <c r="E232" s="1493">
        <v>10.5</v>
      </c>
      <c r="F232" s="58">
        <v>16.899999999999999</v>
      </c>
      <c r="G232" s="22">
        <v>20.100000000000001</v>
      </c>
      <c r="H232" s="61">
        <v>20.100000000000001</v>
      </c>
      <c r="I232" s="22">
        <v>4.4000000000000004</v>
      </c>
      <c r="J232" s="61">
        <v>4</v>
      </c>
      <c r="K232" s="22">
        <v>7.79</v>
      </c>
      <c r="L232" s="61">
        <v>7.82</v>
      </c>
      <c r="M232" s="22">
        <v>22.9</v>
      </c>
      <c r="N232" s="61">
        <v>22.9</v>
      </c>
      <c r="O232" s="49" t="s">
        <v>35</v>
      </c>
      <c r="P232" s="1199">
        <v>85.9</v>
      </c>
      <c r="Q232" s="49" t="s">
        <v>35</v>
      </c>
      <c r="R232" s="1199">
        <v>94.2</v>
      </c>
      <c r="S232" s="49" t="s">
        <v>35</v>
      </c>
      <c r="T232" s="1199" t="s">
        <v>35</v>
      </c>
      <c r="U232" s="49" t="s">
        <v>35</v>
      </c>
      <c r="V232" s="1199" t="s">
        <v>35</v>
      </c>
      <c r="W232" s="62" t="s">
        <v>35</v>
      </c>
      <c r="X232" s="63">
        <v>10.9</v>
      </c>
      <c r="Y232" s="67" t="s">
        <v>35</v>
      </c>
      <c r="Z232" s="68">
        <v>184</v>
      </c>
      <c r="AA232" s="797" t="s">
        <v>35</v>
      </c>
      <c r="AB232" s="1427">
        <v>0.24</v>
      </c>
      <c r="AC232" s="608"/>
      <c r="AD232" s="6" t="s">
        <v>92</v>
      </c>
      <c r="AE232" s="17" t="s">
        <v>23</v>
      </c>
      <c r="AF232" s="22">
        <v>18</v>
      </c>
      <c r="AG232" s="46">
        <v>17.600000000000001</v>
      </c>
      <c r="AH232" s="672">
        <v>16.899999999999999</v>
      </c>
      <c r="AI232" s="96"/>
    </row>
    <row r="233" spans="1:35" x14ac:dyDescent="0.15">
      <c r="A233" s="1869"/>
      <c r="B233" s="310">
        <v>44492</v>
      </c>
      <c r="C233" s="1607" t="str">
        <f t="shared" si="25"/>
        <v>(土)</v>
      </c>
      <c r="D233" s="627" t="s">
        <v>566</v>
      </c>
      <c r="E233" s="1493"/>
      <c r="F233" s="58">
        <v>19.5</v>
      </c>
      <c r="G233" s="22">
        <v>19.5</v>
      </c>
      <c r="H233" s="61">
        <v>19.7</v>
      </c>
      <c r="I233" s="22">
        <v>5.9</v>
      </c>
      <c r="J233" s="61">
        <v>4.9000000000000004</v>
      </c>
      <c r="K233" s="22">
        <v>7.77</v>
      </c>
      <c r="L233" s="61">
        <v>7.8</v>
      </c>
      <c r="M233" s="22">
        <v>23.2</v>
      </c>
      <c r="N233" s="61">
        <v>23.1</v>
      </c>
      <c r="O233" s="49" t="s">
        <v>35</v>
      </c>
      <c r="P233" s="1199" t="s">
        <v>35</v>
      </c>
      <c r="Q233" s="49" t="s">
        <v>35</v>
      </c>
      <c r="R233" s="1199" t="s">
        <v>35</v>
      </c>
      <c r="S233" s="49" t="s">
        <v>35</v>
      </c>
      <c r="T233" s="1199" t="s">
        <v>35</v>
      </c>
      <c r="U233" s="49" t="s">
        <v>35</v>
      </c>
      <c r="V233" s="1199" t="s">
        <v>35</v>
      </c>
      <c r="W233" s="62" t="s">
        <v>35</v>
      </c>
      <c r="X233" s="63" t="s">
        <v>35</v>
      </c>
      <c r="Y233" s="67" t="s">
        <v>35</v>
      </c>
      <c r="Z233" s="68" t="s">
        <v>35</v>
      </c>
      <c r="AA233" s="797" t="s">
        <v>35</v>
      </c>
      <c r="AB233" s="1427" t="s">
        <v>35</v>
      </c>
      <c r="AC233" s="608"/>
      <c r="AD233" s="6" t="s">
        <v>27</v>
      </c>
      <c r="AE233" s="17" t="s">
        <v>23</v>
      </c>
      <c r="AF233" s="22">
        <v>26.1</v>
      </c>
      <c r="AG233" s="46">
        <v>25.8</v>
      </c>
      <c r="AH233" s="672">
        <v>32.9</v>
      </c>
      <c r="AI233" s="96"/>
    </row>
    <row r="234" spans="1:35" x14ac:dyDescent="0.15">
      <c r="A234" s="1869"/>
      <c r="B234" s="310">
        <v>44493</v>
      </c>
      <c r="C234" s="1607" t="str">
        <f t="shared" si="25"/>
        <v>(日)</v>
      </c>
      <c r="D234" s="627" t="s">
        <v>566</v>
      </c>
      <c r="E234" s="1493"/>
      <c r="F234" s="58">
        <v>19.899999999999999</v>
      </c>
      <c r="G234" s="22">
        <v>19.100000000000001</v>
      </c>
      <c r="H234" s="61">
        <v>19.2</v>
      </c>
      <c r="I234" s="22">
        <v>5</v>
      </c>
      <c r="J234" s="61">
        <v>5</v>
      </c>
      <c r="K234" s="22">
        <v>7.87</v>
      </c>
      <c r="L234" s="61">
        <v>7.9</v>
      </c>
      <c r="M234" s="22">
        <v>23.1</v>
      </c>
      <c r="N234" s="61">
        <v>23.1</v>
      </c>
      <c r="O234" s="49" t="s">
        <v>35</v>
      </c>
      <c r="P234" s="1199" t="s">
        <v>35</v>
      </c>
      <c r="Q234" s="49" t="s">
        <v>35</v>
      </c>
      <c r="R234" s="1199" t="s">
        <v>35</v>
      </c>
      <c r="S234" s="49" t="s">
        <v>35</v>
      </c>
      <c r="T234" s="1199" t="s">
        <v>35</v>
      </c>
      <c r="U234" s="49" t="s">
        <v>35</v>
      </c>
      <c r="V234" s="1199" t="s">
        <v>35</v>
      </c>
      <c r="W234" s="62" t="s">
        <v>35</v>
      </c>
      <c r="X234" s="63" t="s">
        <v>35</v>
      </c>
      <c r="Y234" s="67" t="s">
        <v>35</v>
      </c>
      <c r="Z234" s="68" t="s">
        <v>35</v>
      </c>
      <c r="AA234" s="797" t="s">
        <v>35</v>
      </c>
      <c r="AB234" s="1427" t="s">
        <v>35</v>
      </c>
      <c r="AC234" s="608"/>
      <c r="AD234" s="6" t="s">
        <v>374</v>
      </c>
      <c r="AE234" s="17" t="s">
        <v>379</v>
      </c>
      <c r="AF234" s="49">
        <v>9</v>
      </c>
      <c r="AG234" s="50">
        <v>9</v>
      </c>
      <c r="AH234" s="676">
        <v>17</v>
      </c>
      <c r="AI234" s="98"/>
    </row>
    <row r="235" spans="1:35" x14ac:dyDescent="0.15">
      <c r="A235" s="1869"/>
      <c r="B235" s="310">
        <v>44494</v>
      </c>
      <c r="C235" s="1607" t="str">
        <f t="shared" si="25"/>
        <v>(月)</v>
      </c>
      <c r="D235" s="627" t="s">
        <v>566</v>
      </c>
      <c r="E235" s="1493">
        <v>16</v>
      </c>
      <c r="F235" s="58">
        <v>20.8</v>
      </c>
      <c r="G235" s="22">
        <v>18.8</v>
      </c>
      <c r="H235" s="61">
        <v>19</v>
      </c>
      <c r="I235" s="22">
        <v>5.8</v>
      </c>
      <c r="J235" s="61">
        <v>6</v>
      </c>
      <c r="K235" s="22">
        <v>7.84</v>
      </c>
      <c r="L235" s="61">
        <v>7.84</v>
      </c>
      <c r="M235" s="22">
        <v>23.1</v>
      </c>
      <c r="N235" s="61">
        <v>23.1</v>
      </c>
      <c r="O235" s="49" t="s">
        <v>35</v>
      </c>
      <c r="P235" s="1199">
        <v>85.4</v>
      </c>
      <c r="Q235" s="49" t="s">
        <v>35</v>
      </c>
      <c r="R235" s="1199">
        <v>96.8</v>
      </c>
      <c r="S235" s="49" t="s">
        <v>35</v>
      </c>
      <c r="T235" s="1199" t="s">
        <v>35</v>
      </c>
      <c r="U235" s="49" t="s">
        <v>35</v>
      </c>
      <c r="V235" s="1199" t="s">
        <v>35</v>
      </c>
      <c r="W235" s="62" t="s">
        <v>35</v>
      </c>
      <c r="X235" s="63">
        <v>10.7</v>
      </c>
      <c r="Y235" s="67" t="s">
        <v>35</v>
      </c>
      <c r="Z235" s="68">
        <v>206</v>
      </c>
      <c r="AA235" s="797" t="s">
        <v>35</v>
      </c>
      <c r="AB235" s="1427">
        <v>0.3</v>
      </c>
      <c r="AC235" s="608"/>
      <c r="AD235" s="6" t="s">
        <v>387</v>
      </c>
      <c r="AE235" s="17" t="s">
        <v>23</v>
      </c>
      <c r="AF235" s="49">
        <v>4</v>
      </c>
      <c r="AG235" s="50">
        <v>3</v>
      </c>
      <c r="AH235" s="676">
        <v>12</v>
      </c>
      <c r="AI235" s="98"/>
    </row>
    <row r="236" spans="1:35" x14ac:dyDescent="0.15">
      <c r="A236" s="1869"/>
      <c r="B236" s="310">
        <v>44495</v>
      </c>
      <c r="C236" s="1607" t="str">
        <f t="shared" si="25"/>
        <v>(火)</v>
      </c>
      <c r="D236" s="627" t="s">
        <v>522</v>
      </c>
      <c r="E236" s="1493">
        <v>42</v>
      </c>
      <c r="F236" s="58">
        <v>19.7</v>
      </c>
      <c r="G236" s="22">
        <v>18.5</v>
      </c>
      <c r="H236" s="61">
        <v>18.600000000000001</v>
      </c>
      <c r="I236" s="22">
        <v>6.4</v>
      </c>
      <c r="J236" s="61">
        <v>6.5</v>
      </c>
      <c r="K236" s="22">
        <v>7.76</v>
      </c>
      <c r="L236" s="61">
        <v>7.75</v>
      </c>
      <c r="M236" s="22">
        <v>23.2</v>
      </c>
      <c r="N236" s="61">
        <v>23.2</v>
      </c>
      <c r="O236" s="49" t="s">
        <v>35</v>
      </c>
      <c r="P236" s="1199">
        <v>86.1</v>
      </c>
      <c r="Q236" s="49" t="s">
        <v>35</v>
      </c>
      <c r="R236" s="1199">
        <v>97</v>
      </c>
      <c r="S236" s="49" t="s">
        <v>35</v>
      </c>
      <c r="T236" s="1199" t="s">
        <v>35</v>
      </c>
      <c r="U236" s="49" t="s">
        <v>35</v>
      </c>
      <c r="V236" s="1199" t="s">
        <v>35</v>
      </c>
      <c r="W236" s="62" t="s">
        <v>35</v>
      </c>
      <c r="X236" s="63">
        <v>10.199999999999999</v>
      </c>
      <c r="Y236" s="67" t="s">
        <v>35</v>
      </c>
      <c r="Z236" s="68">
        <v>178</v>
      </c>
      <c r="AA236" s="797" t="s">
        <v>35</v>
      </c>
      <c r="AB236" s="1427">
        <v>0.23</v>
      </c>
      <c r="AC236" s="608"/>
      <c r="AD236" s="18"/>
      <c r="AE236" s="8"/>
      <c r="AF236" s="19"/>
      <c r="AG236" s="7"/>
      <c r="AH236" s="7"/>
      <c r="AI236" s="8"/>
    </row>
    <row r="237" spans="1:35" x14ac:dyDescent="0.15">
      <c r="A237" s="1869"/>
      <c r="B237" s="310">
        <v>44496</v>
      </c>
      <c r="C237" s="1607" t="str">
        <f t="shared" si="25"/>
        <v>(水)</v>
      </c>
      <c r="D237" s="627" t="s">
        <v>522</v>
      </c>
      <c r="E237" s="1493">
        <v>3.5</v>
      </c>
      <c r="F237" s="58">
        <v>18.8</v>
      </c>
      <c r="G237" s="22">
        <v>18.399999999999999</v>
      </c>
      <c r="H237" s="61">
        <v>18.5</v>
      </c>
      <c r="I237" s="22">
        <v>5</v>
      </c>
      <c r="J237" s="61">
        <v>4.5999999999999996</v>
      </c>
      <c r="K237" s="22">
        <v>7.84</v>
      </c>
      <c r="L237" s="61">
        <v>7.86</v>
      </c>
      <c r="M237" s="22">
        <v>22.9</v>
      </c>
      <c r="N237" s="61">
        <v>23</v>
      </c>
      <c r="O237" s="49" t="s">
        <v>35</v>
      </c>
      <c r="P237" s="1199">
        <v>87.2</v>
      </c>
      <c r="Q237" s="49" t="s">
        <v>35</v>
      </c>
      <c r="R237" s="1199">
        <v>94</v>
      </c>
      <c r="S237" s="49" t="s">
        <v>35</v>
      </c>
      <c r="T237" s="1199" t="s">
        <v>35</v>
      </c>
      <c r="U237" s="49" t="s">
        <v>35</v>
      </c>
      <c r="V237" s="1199" t="s">
        <v>35</v>
      </c>
      <c r="W237" s="62" t="s">
        <v>35</v>
      </c>
      <c r="X237" s="63">
        <v>9.9</v>
      </c>
      <c r="Y237" s="67" t="s">
        <v>35</v>
      </c>
      <c r="Z237" s="68">
        <v>193</v>
      </c>
      <c r="AA237" s="797" t="s">
        <v>35</v>
      </c>
      <c r="AB237" s="1427">
        <v>0.16</v>
      </c>
      <c r="AC237" s="608"/>
      <c r="AD237" s="18"/>
      <c r="AE237" s="8"/>
      <c r="AF237" s="19"/>
      <c r="AG237" s="7"/>
      <c r="AH237" s="7"/>
      <c r="AI237" s="8"/>
    </row>
    <row r="238" spans="1:35" x14ac:dyDescent="0.15">
      <c r="A238" s="1869"/>
      <c r="B238" s="310">
        <v>44497</v>
      </c>
      <c r="C238" s="1607" t="str">
        <f t="shared" si="25"/>
        <v>(木)</v>
      </c>
      <c r="D238" s="627" t="s">
        <v>566</v>
      </c>
      <c r="E238" s="1493">
        <v>4</v>
      </c>
      <c r="F238" s="58">
        <v>20.8</v>
      </c>
      <c r="G238" s="22">
        <v>18.100000000000001</v>
      </c>
      <c r="H238" s="61">
        <v>18.5</v>
      </c>
      <c r="I238" s="22">
        <v>6.1</v>
      </c>
      <c r="J238" s="61">
        <v>5.4</v>
      </c>
      <c r="K238" s="22">
        <v>7.69</v>
      </c>
      <c r="L238" s="61">
        <v>7.75</v>
      </c>
      <c r="M238" s="22">
        <v>23.3</v>
      </c>
      <c r="N238" s="61">
        <v>23.2</v>
      </c>
      <c r="O238" s="49" t="s">
        <v>35</v>
      </c>
      <c r="P238" s="1199">
        <v>87</v>
      </c>
      <c r="Q238" s="49" t="s">
        <v>35</v>
      </c>
      <c r="R238" s="1199">
        <v>94.8</v>
      </c>
      <c r="S238" s="49" t="s">
        <v>35</v>
      </c>
      <c r="T238" s="1199" t="s">
        <v>35</v>
      </c>
      <c r="U238" s="49" t="s">
        <v>35</v>
      </c>
      <c r="V238" s="1199" t="s">
        <v>35</v>
      </c>
      <c r="W238" s="62" t="s">
        <v>35</v>
      </c>
      <c r="X238" s="63">
        <v>9.8000000000000007</v>
      </c>
      <c r="Y238" s="67" t="s">
        <v>35</v>
      </c>
      <c r="Z238" s="68">
        <v>182</v>
      </c>
      <c r="AA238" s="797" t="s">
        <v>35</v>
      </c>
      <c r="AB238" s="1427">
        <v>0.11</v>
      </c>
      <c r="AC238" s="608"/>
      <c r="AD238" s="20"/>
      <c r="AE238" s="3"/>
      <c r="AF238" s="21"/>
      <c r="AG238" s="9"/>
      <c r="AH238" s="9"/>
      <c r="AI238" s="3"/>
    </row>
    <row r="239" spans="1:35" x14ac:dyDescent="0.15">
      <c r="A239" s="1869"/>
      <c r="B239" s="310">
        <v>44498</v>
      </c>
      <c r="C239" s="1607" t="str">
        <f t="shared" si="25"/>
        <v>(金)</v>
      </c>
      <c r="D239" s="627" t="s">
        <v>566</v>
      </c>
      <c r="E239" s="1493"/>
      <c r="F239" s="58">
        <v>19.8</v>
      </c>
      <c r="G239" s="22">
        <v>17.899999999999999</v>
      </c>
      <c r="H239" s="61">
        <v>18.100000000000001</v>
      </c>
      <c r="I239" s="22">
        <v>7</v>
      </c>
      <c r="J239" s="61">
        <v>5.7</v>
      </c>
      <c r="K239" s="22">
        <v>7.7</v>
      </c>
      <c r="L239" s="61">
        <v>7.74</v>
      </c>
      <c r="M239" s="22">
        <v>23.1</v>
      </c>
      <c r="N239" s="61">
        <v>23.1</v>
      </c>
      <c r="O239" s="49" t="s">
        <v>35</v>
      </c>
      <c r="P239" s="1199">
        <v>85.9</v>
      </c>
      <c r="Q239" s="49" t="s">
        <v>35</v>
      </c>
      <c r="R239" s="1199">
        <v>96</v>
      </c>
      <c r="S239" s="49" t="s">
        <v>35</v>
      </c>
      <c r="T239" s="1199" t="s">
        <v>35</v>
      </c>
      <c r="U239" s="49" t="s">
        <v>35</v>
      </c>
      <c r="V239" s="1199" t="s">
        <v>35</v>
      </c>
      <c r="W239" s="62" t="s">
        <v>35</v>
      </c>
      <c r="X239" s="63">
        <v>9.8000000000000007</v>
      </c>
      <c r="Y239" s="67" t="s">
        <v>35</v>
      </c>
      <c r="Z239" s="68">
        <v>173</v>
      </c>
      <c r="AA239" s="797" t="s">
        <v>35</v>
      </c>
      <c r="AB239" s="1427">
        <v>0.14000000000000001</v>
      </c>
      <c r="AC239" s="608"/>
      <c r="AD239" s="28" t="s">
        <v>376</v>
      </c>
      <c r="AE239" s="2" t="s">
        <v>35</v>
      </c>
      <c r="AF239" s="2" t="s">
        <v>35</v>
      </c>
      <c r="AG239" s="2" t="s">
        <v>35</v>
      </c>
      <c r="AH239" s="2" t="s">
        <v>35</v>
      </c>
      <c r="AI239" s="99" t="s">
        <v>35</v>
      </c>
    </row>
    <row r="240" spans="1:35" x14ac:dyDescent="0.15">
      <c r="A240" s="1869"/>
      <c r="B240" s="310">
        <v>44499</v>
      </c>
      <c r="C240" s="1607" t="str">
        <f t="shared" si="25"/>
        <v>(土)</v>
      </c>
      <c r="D240" s="627" t="s">
        <v>566</v>
      </c>
      <c r="E240" s="1493"/>
      <c r="F240" s="58">
        <v>20</v>
      </c>
      <c r="G240" s="22">
        <v>17.899999999999999</v>
      </c>
      <c r="H240" s="61">
        <v>18</v>
      </c>
      <c r="I240" s="22">
        <v>4.5</v>
      </c>
      <c r="J240" s="61">
        <v>4.8</v>
      </c>
      <c r="K240" s="22">
        <v>7.94</v>
      </c>
      <c r="L240" s="61">
        <v>7.93</v>
      </c>
      <c r="M240" s="22">
        <v>23</v>
      </c>
      <c r="N240" s="61">
        <v>23</v>
      </c>
      <c r="O240" s="49" t="s">
        <v>35</v>
      </c>
      <c r="P240" s="1199" t="s">
        <v>35</v>
      </c>
      <c r="Q240" s="49" t="s">
        <v>35</v>
      </c>
      <c r="R240" s="1199" t="s">
        <v>35</v>
      </c>
      <c r="S240" s="49" t="s">
        <v>35</v>
      </c>
      <c r="T240" s="1199" t="s">
        <v>35</v>
      </c>
      <c r="U240" s="49" t="s">
        <v>35</v>
      </c>
      <c r="V240" s="1199" t="s">
        <v>35</v>
      </c>
      <c r="W240" s="62" t="s">
        <v>35</v>
      </c>
      <c r="X240" s="63" t="s">
        <v>35</v>
      </c>
      <c r="Y240" s="67" t="s">
        <v>35</v>
      </c>
      <c r="Z240" s="68" t="s">
        <v>35</v>
      </c>
      <c r="AA240" s="797" t="s">
        <v>35</v>
      </c>
      <c r="AB240" s="1427" t="s">
        <v>35</v>
      </c>
      <c r="AC240" s="608"/>
      <c r="AD240" s="10" t="s">
        <v>35</v>
      </c>
      <c r="AE240" s="2" t="s">
        <v>35</v>
      </c>
      <c r="AF240" s="2" t="s">
        <v>35</v>
      </c>
      <c r="AG240" s="2" t="s">
        <v>35</v>
      </c>
      <c r="AH240" s="2" t="s">
        <v>35</v>
      </c>
      <c r="AI240" s="99" t="s">
        <v>35</v>
      </c>
    </row>
    <row r="241" spans="1:35" x14ac:dyDescent="0.15">
      <c r="A241" s="1869"/>
      <c r="B241" s="310">
        <v>44500</v>
      </c>
      <c r="C241" s="1607" t="str">
        <f t="shared" si="25"/>
        <v>(日)</v>
      </c>
      <c r="D241" s="201" t="s">
        <v>522</v>
      </c>
      <c r="E241" s="1499">
        <v>0.5</v>
      </c>
      <c r="F241" s="119">
        <v>19.2</v>
      </c>
      <c r="G241" s="120">
        <v>17.7</v>
      </c>
      <c r="H241" s="121">
        <v>17.899999999999999</v>
      </c>
      <c r="I241" s="120">
        <v>6.9</v>
      </c>
      <c r="J241" s="121">
        <v>5.6</v>
      </c>
      <c r="K241" s="120">
        <v>7.77</v>
      </c>
      <c r="L241" s="121">
        <v>7.75</v>
      </c>
      <c r="M241" s="120">
        <v>23.1</v>
      </c>
      <c r="N241" s="121">
        <v>23.1</v>
      </c>
      <c r="O241" s="632" t="s">
        <v>35</v>
      </c>
      <c r="P241" s="1213" t="s">
        <v>35</v>
      </c>
      <c r="Q241" s="632" t="s">
        <v>35</v>
      </c>
      <c r="R241" s="1213" t="s">
        <v>35</v>
      </c>
      <c r="S241" s="632" t="s">
        <v>35</v>
      </c>
      <c r="T241" s="1213" t="s">
        <v>35</v>
      </c>
      <c r="U241" s="632" t="s">
        <v>35</v>
      </c>
      <c r="V241" s="1213" t="s">
        <v>35</v>
      </c>
      <c r="W241" s="122" t="s">
        <v>35</v>
      </c>
      <c r="X241" s="123" t="s">
        <v>35</v>
      </c>
      <c r="Y241" s="126" t="s">
        <v>35</v>
      </c>
      <c r="Z241" s="127" t="s">
        <v>35</v>
      </c>
      <c r="AA241" s="811" t="s">
        <v>35</v>
      </c>
      <c r="AB241" s="1428" t="s">
        <v>35</v>
      </c>
      <c r="AC241" s="694"/>
      <c r="AD241" s="10" t="s">
        <v>35</v>
      </c>
      <c r="AE241" s="2" t="s">
        <v>35</v>
      </c>
      <c r="AF241" s="2" t="s">
        <v>35</v>
      </c>
      <c r="AG241" s="2" t="s">
        <v>35</v>
      </c>
      <c r="AH241" s="2" t="s">
        <v>35</v>
      </c>
      <c r="AI241" s="99" t="s">
        <v>35</v>
      </c>
    </row>
    <row r="242" spans="1:35" s="1" customFormat="1" ht="13.5" customHeight="1" x14ac:dyDescent="0.15">
      <c r="A242" s="1869"/>
      <c r="B242" s="1743" t="s">
        <v>388</v>
      </c>
      <c r="C242" s="1744"/>
      <c r="D242" s="374"/>
      <c r="E242" s="1494">
        <f>MAX(E211:E241)</f>
        <v>103.5</v>
      </c>
      <c r="F242" s="335">
        <f t="shared" ref="F242:AC242" si="26">IF(COUNT(F211:F241)=0,"",MAX(F211:F241))</f>
        <v>25.9</v>
      </c>
      <c r="G242" s="336">
        <f t="shared" si="26"/>
        <v>22.7</v>
      </c>
      <c r="H242" s="337">
        <f t="shared" si="26"/>
        <v>23</v>
      </c>
      <c r="I242" s="336">
        <f t="shared" si="26"/>
        <v>7</v>
      </c>
      <c r="J242" s="337">
        <f t="shared" si="26"/>
        <v>6.5</v>
      </c>
      <c r="K242" s="336">
        <f t="shared" si="26"/>
        <v>7.94</v>
      </c>
      <c r="L242" s="337">
        <f t="shared" si="26"/>
        <v>7.93</v>
      </c>
      <c r="M242" s="336">
        <f t="shared" si="26"/>
        <v>26.5</v>
      </c>
      <c r="N242" s="337">
        <f t="shared" si="26"/>
        <v>25.8</v>
      </c>
      <c r="O242" s="1200">
        <f t="shared" si="26"/>
        <v>83.7</v>
      </c>
      <c r="P242" s="1208">
        <f t="shared" si="26"/>
        <v>91.5</v>
      </c>
      <c r="Q242" s="1200">
        <f t="shared" si="26"/>
        <v>87</v>
      </c>
      <c r="R242" s="1208">
        <f t="shared" si="26"/>
        <v>98</v>
      </c>
      <c r="S242" s="1200">
        <f t="shared" si="26"/>
        <v>61</v>
      </c>
      <c r="T242" s="1208">
        <f t="shared" si="26"/>
        <v>61.2</v>
      </c>
      <c r="U242" s="1200">
        <f t="shared" si="26"/>
        <v>26</v>
      </c>
      <c r="V242" s="1208">
        <f t="shared" si="26"/>
        <v>28</v>
      </c>
      <c r="W242" s="338">
        <f t="shared" si="26"/>
        <v>9.6999999999999993</v>
      </c>
      <c r="X242" s="540">
        <f t="shared" si="26"/>
        <v>10.9</v>
      </c>
      <c r="Y242" s="1356">
        <f t="shared" si="26"/>
        <v>157</v>
      </c>
      <c r="Z242" s="1357">
        <f t="shared" si="26"/>
        <v>206</v>
      </c>
      <c r="AA242" s="799">
        <f t="shared" si="26"/>
        <v>0.17</v>
      </c>
      <c r="AB242" s="1429">
        <f t="shared" si="26"/>
        <v>0.3</v>
      </c>
      <c r="AC242" s="651" t="str">
        <f t="shared" si="26"/>
        <v/>
      </c>
      <c r="AD242" s="10" t="s">
        <v>35</v>
      </c>
      <c r="AE242" s="2" t="s">
        <v>35</v>
      </c>
      <c r="AF242" s="2" t="s">
        <v>35</v>
      </c>
      <c r="AG242" s="2" t="s">
        <v>35</v>
      </c>
      <c r="AH242" s="2" t="s">
        <v>35</v>
      </c>
      <c r="AI242" s="99" t="s">
        <v>35</v>
      </c>
    </row>
    <row r="243" spans="1:35" s="1" customFormat="1" ht="13.5" customHeight="1" x14ac:dyDescent="0.15">
      <c r="A243" s="1869"/>
      <c r="B243" s="1735" t="s">
        <v>389</v>
      </c>
      <c r="C243" s="1736"/>
      <c r="D243" s="376"/>
      <c r="E243" s="1503"/>
      <c r="F243" s="340">
        <f t="shared" ref="F243:AB243" si="27">IF(COUNT(F211:F241)=0,"",MIN(F211:F241))</f>
        <v>16.899999999999999</v>
      </c>
      <c r="G243" s="341">
        <f t="shared" si="27"/>
        <v>17.7</v>
      </c>
      <c r="H243" s="342">
        <f t="shared" si="27"/>
        <v>17.899999999999999</v>
      </c>
      <c r="I243" s="341">
        <f t="shared" si="27"/>
        <v>3.3</v>
      </c>
      <c r="J243" s="342">
        <f t="shared" si="27"/>
        <v>2.6</v>
      </c>
      <c r="K243" s="341">
        <f t="shared" si="27"/>
        <v>7.42</v>
      </c>
      <c r="L243" s="342">
        <f t="shared" si="27"/>
        <v>7.45</v>
      </c>
      <c r="M243" s="341">
        <f t="shared" si="27"/>
        <v>21.7</v>
      </c>
      <c r="N243" s="342">
        <f t="shared" si="27"/>
        <v>21.6</v>
      </c>
      <c r="O243" s="1202">
        <f t="shared" si="27"/>
        <v>83.7</v>
      </c>
      <c r="P243" s="1209">
        <f t="shared" si="27"/>
        <v>80.099999999999994</v>
      </c>
      <c r="Q243" s="1202">
        <f t="shared" si="27"/>
        <v>87</v>
      </c>
      <c r="R243" s="1209">
        <f t="shared" si="27"/>
        <v>89</v>
      </c>
      <c r="S243" s="1202">
        <f t="shared" si="27"/>
        <v>61</v>
      </c>
      <c r="T243" s="1209">
        <f t="shared" si="27"/>
        <v>61.2</v>
      </c>
      <c r="U243" s="1202">
        <f t="shared" si="27"/>
        <v>26</v>
      </c>
      <c r="V243" s="1209">
        <f t="shared" si="27"/>
        <v>28</v>
      </c>
      <c r="W243" s="343">
        <f t="shared" si="27"/>
        <v>9.6999999999999993</v>
      </c>
      <c r="X243" s="653">
        <f t="shared" si="27"/>
        <v>9.4</v>
      </c>
      <c r="Y243" s="1362">
        <f t="shared" si="27"/>
        <v>157</v>
      </c>
      <c r="Z243" s="1363">
        <f t="shared" si="27"/>
        <v>147</v>
      </c>
      <c r="AA243" s="801">
        <f t="shared" si="27"/>
        <v>0.17</v>
      </c>
      <c r="AB243" s="1430">
        <f t="shared" si="27"/>
        <v>7.0000000000000007E-2</v>
      </c>
      <c r="AC243" s="1593"/>
      <c r="AD243" s="10" t="s">
        <v>35</v>
      </c>
      <c r="AE243" s="2" t="s">
        <v>35</v>
      </c>
      <c r="AF243" s="2" t="s">
        <v>35</v>
      </c>
      <c r="AG243" s="2" t="s">
        <v>35</v>
      </c>
      <c r="AH243" s="2" t="s">
        <v>35</v>
      </c>
      <c r="AI243" s="99" t="s">
        <v>35</v>
      </c>
    </row>
    <row r="244" spans="1:35" s="1" customFormat="1" ht="13.5" customHeight="1" x14ac:dyDescent="0.15">
      <c r="A244" s="1869"/>
      <c r="B244" s="1735" t="s">
        <v>390</v>
      </c>
      <c r="C244" s="1736"/>
      <c r="D244" s="376"/>
      <c r="E244" s="1496"/>
      <c r="F244" s="541">
        <f t="shared" ref="F244:AB244" si="28">IF(COUNT(F211:F241)=0,"",AVERAGE(F211:F241))</f>
        <v>21.93225806451612</v>
      </c>
      <c r="G244" s="542">
        <f t="shared" si="28"/>
        <v>20.958064516129035</v>
      </c>
      <c r="H244" s="543">
        <f t="shared" si="28"/>
        <v>21.13225806451613</v>
      </c>
      <c r="I244" s="542">
        <f t="shared" si="28"/>
        <v>4.9387096774193555</v>
      </c>
      <c r="J244" s="543">
        <f t="shared" si="28"/>
        <v>4.3548387096774199</v>
      </c>
      <c r="K244" s="542">
        <f t="shared" si="28"/>
        <v>7.6677419354838712</v>
      </c>
      <c r="L244" s="543">
        <f t="shared" si="28"/>
        <v>7.6848387096774209</v>
      </c>
      <c r="M244" s="542">
        <f t="shared" si="28"/>
        <v>22.893548387096775</v>
      </c>
      <c r="N244" s="543">
        <f t="shared" si="28"/>
        <v>22.78064516129033</v>
      </c>
      <c r="O244" s="1210">
        <f t="shared" si="28"/>
        <v>83.7</v>
      </c>
      <c r="P244" s="1211">
        <f t="shared" si="28"/>
        <v>85.280952380952385</v>
      </c>
      <c r="Q244" s="1210">
        <f t="shared" si="28"/>
        <v>87</v>
      </c>
      <c r="R244" s="1211">
        <f t="shared" si="28"/>
        <v>93.571428571428569</v>
      </c>
      <c r="S244" s="1210">
        <f t="shared" si="28"/>
        <v>61</v>
      </c>
      <c r="T244" s="1211">
        <f t="shared" si="28"/>
        <v>61.2</v>
      </c>
      <c r="U244" s="1210">
        <f t="shared" si="28"/>
        <v>26</v>
      </c>
      <c r="V244" s="1211">
        <f t="shared" si="28"/>
        <v>28</v>
      </c>
      <c r="W244" s="591">
        <f t="shared" si="28"/>
        <v>9.6999999999999993</v>
      </c>
      <c r="X244" s="658">
        <f t="shared" si="28"/>
        <v>10.042857142857144</v>
      </c>
      <c r="Y244" s="1364">
        <f t="shared" si="28"/>
        <v>157</v>
      </c>
      <c r="Z244" s="1365">
        <f t="shared" si="28"/>
        <v>172.76190476190476</v>
      </c>
      <c r="AA244" s="807">
        <f t="shared" si="28"/>
        <v>0.17</v>
      </c>
      <c r="AB244" s="1431">
        <f t="shared" si="28"/>
        <v>0.15571428571428567</v>
      </c>
      <c r="AC244" s="1617"/>
      <c r="AD244" s="10" t="s">
        <v>35</v>
      </c>
      <c r="AE244" s="2" t="s">
        <v>35</v>
      </c>
      <c r="AF244" s="2" t="s">
        <v>35</v>
      </c>
      <c r="AG244" s="2" t="s">
        <v>35</v>
      </c>
      <c r="AH244" s="2" t="s">
        <v>35</v>
      </c>
      <c r="AI244" s="99" t="s">
        <v>35</v>
      </c>
    </row>
    <row r="245" spans="1:35" s="1" customFormat="1" ht="13.5" customHeight="1" x14ac:dyDescent="0.15">
      <c r="A245" s="1870"/>
      <c r="B245" s="1737" t="s">
        <v>391</v>
      </c>
      <c r="C245" s="1738"/>
      <c r="D245" s="376"/>
      <c r="E245" s="1497">
        <f>SUM(E211:E241)</f>
        <v>227</v>
      </c>
      <c r="F245" s="563"/>
      <c r="G245" s="1341"/>
      <c r="H245" s="1342"/>
      <c r="I245" s="1341"/>
      <c r="J245" s="1342"/>
      <c r="K245" s="1241"/>
      <c r="L245" s="1242"/>
      <c r="M245" s="1341"/>
      <c r="N245" s="1342"/>
      <c r="O245" s="1205"/>
      <c r="P245" s="1212"/>
      <c r="Q245" s="1223"/>
      <c r="R245" s="1212"/>
      <c r="S245" s="1204"/>
      <c r="T245" s="1205"/>
      <c r="U245" s="1204"/>
      <c r="V245" s="1222"/>
      <c r="W245" s="593"/>
      <c r="X245" s="657"/>
      <c r="Y245" s="1361"/>
      <c r="Z245" s="1366"/>
      <c r="AA245" s="809"/>
      <c r="AB245" s="1437"/>
      <c r="AC245" s="648">
        <f>SUM(AC211:AC241)</f>
        <v>0</v>
      </c>
      <c r="AD245" s="205"/>
      <c r="AE245" s="207"/>
      <c r="AF245" s="207"/>
      <c r="AG245" s="207"/>
      <c r="AH245" s="207"/>
      <c r="AI245" s="206"/>
    </row>
    <row r="246" spans="1:35" ht="13.5" customHeight="1" x14ac:dyDescent="0.15">
      <c r="A246" s="1848" t="s">
        <v>347</v>
      </c>
      <c r="B246" s="309">
        <v>44501</v>
      </c>
      <c r="C246" s="856" t="str">
        <f>IF(B246="","",IF(WEEKDAY(B246)=1,"(日)",IF(WEEKDAY(B246)=2,"(月)",IF(WEEKDAY(B246)=3,"(火)",IF(WEEKDAY(B246)=4,"(水)",IF(WEEKDAY(B246)=5,"(木)",IF(WEEKDAY(B246)=6,"(金)","(土)")))))))</f>
        <v>(月)</v>
      </c>
      <c r="D246" s="626" t="s">
        <v>566</v>
      </c>
      <c r="E246" s="1492">
        <v>2.5</v>
      </c>
      <c r="F246" s="57">
        <v>21.2</v>
      </c>
      <c r="G246" s="59">
        <v>17.399999999999999</v>
      </c>
      <c r="H246" s="60">
        <v>17.7</v>
      </c>
      <c r="I246" s="59">
        <v>8.9</v>
      </c>
      <c r="J246" s="60">
        <v>7.9</v>
      </c>
      <c r="K246" s="59">
        <v>7.72</v>
      </c>
      <c r="L246" s="60">
        <v>7.72</v>
      </c>
      <c r="M246" s="59">
        <v>23.2</v>
      </c>
      <c r="N246" s="60">
        <v>23.2</v>
      </c>
      <c r="O246" s="1197" t="s">
        <v>35</v>
      </c>
      <c r="P246" s="1198">
        <v>88.1</v>
      </c>
      <c r="Q246" s="1197" t="s">
        <v>35</v>
      </c>
      <c r="R246" s="1198">
        <v>95.8</v>
      </c>
      <c r="S246" s="1197" t="s">
        <v>35</v>
      </c>
      <c r="T246" s="1198" t="s">
        <v>35</v>
      </c>
      <c r="U246" s="1197" t="s">
        <v>35</v>
      </c>
      <c r="V246" s="1198" t="s">
        <v>35</v>
      </c>
      <c r="W246" s="53" t="s">
        <v>35</v>
      </c>
      <c r="X246" s="54">
        <v>9.6</v>
      </c>
      <c r="Y246" s="55" t="s">
        <v>35</v>
      </c>
      <c r="Z246" s="56">
        <v>162</v>
      </c>
      <c r="AA246" s="795" t="s">
        <v>35</v>
      </c>
      <c r="AB246" s="1426">
        <v>0.25</v>
      </c>
      <c r="AC246" s="606"/>
      <c r="AD246" s="165">
        <v>44504</v>
      </c>
      <c r="AE246" s="128" t="s">
        <v>3</v>
      </c>
      <c r="AF246" s="129">
        <v>20.2</v>
      </c>
      <c r="AG246" s="130" t="s">
        <v>20</v>
      </c>
      <c r="AH246" s="131"/>
      <c r="AI246" s="132"/>
    </row>
    <row r="247" spans="1:35" x14ac:dyDescent="0.15">
      <c r="A247" s="1849"/>
      <c r="B247" s="310">
        <v>44502</v>
      </c>
      <c r="C247" s="1607" t="str">
        <f>IF(B247="","",IF(WEEKDAY(B247)=1,"(日)",IF(WEEKDAY(B247)=2,"(月)",IF(WEEKDAY(B247)=3,"(火)",IF(WEEKDAY(B247)=4,"(水)",IF(WEEKDAY(B247)=5,"(木)",IF(WEEKDAY(B247)=6,"(金)","(土)")))))))</f>
        <v>(火)</v>
      </c>
      <c r="D247" s="627" t="s">
        <v>522</v>
      </c>
      <c r="E247" s="1493" t="s">
        <v>35</v>
      </c>
      <c r="F247" s="58">
        <v>21.1</v>
      </c>
      <c r="G247" s="22">
        <v>17.3</v>
      </c>
      <c r="H247" s="61">
        <v>17.600000000000001</v>
      </c>
      <c r="I247" s="22">
        <v>8.1999999999999993</v>
      </c>
      <c r="J247" s="61">
        <v>7.2</v>
      </c>
      <c r="K247" s="22">
        <v>7.67</v>
      </c>
      <c r="L247" s="61">
        <v>7.68</v>
      </c>
      <c r="M247" s="22">
        <v>23.2</v>
      </c>
      <c r="N247" s="61">
        <v>23.3</v>
      </c>
      <c r="O247" s="49" t="s">
        <v>35</v>
      </c>
      <c r="P247" s="1199">
        <v>87.5</v>
      </c>
      <c r="Q247" s="49" t="s">
        <v>35</v>
      </c>
      <c r="R247" s="1199">
        <v>96.6</v>
      </c>
      <c r="S247" s="49" t="s">
        <v>35</v>
      </c>
      <c r="T247" s="1199" t="s">
        <v>35</v>
      </c>
      <c r="U247" s="49" t="s">
        <v>35</v>
      </c>
      <c r="V247" s="1199" t="s">
        <v>35</v>
      </c>
      <c r="W247" s="62" t="s">
        <v>35</v>
      </c>
      <c r="X247" s="63">
        <v>9.9</v>
      </c>
      <c r="Y247" s="67" t="s">
        <v>35</v>
      </c>
      <c r="Z247" s="68">
        <v>167</v>
      </c>
      <c r="AA247" s="797" t="s">
        <v>35</v>
      </c>
      <c r="AB247" s="1427">
        <v>0.25</v>
      </c>
      <c r="AC247" s="608"/>
      <c r="AD247" s="11" t="s">
        <v>87</v>
      </c>
      <c r="AE247" s="12" t="s">
        <v>377</v>
      </c>
      <c r="AF247" s="13" t="s">
        <v>5</v>
      </c>
      <c r="AG247" s="14" t="s">
        <v>6</v>
      </c>
      <c r="AH247" s="671" t="s">
        <v>302</v>
      </c>
      <c r="AI247" s="92"/>
    </row>
    <row r="248" spans="1:35" x14ac:dyDescent="0.15">
      <c r="A248" s="1849"/>
      <c r="B248" s="310">
        <v>44503</v>
      </c>
      <c r="C248" s="1607" t="str">
        <f t="shared" ref="C248:C275" si="29">IF(B248="","",IF(WEEKDAY(B248)=1,"(日)",IF(WEEKDAY(B248)=2,"(月)",IF(WEEKDAY(B248)=3,"(火)",IF(WEEKDAY(B248)=4,"(水)",IF(WEEKDAY(B248)=5,"(木)",IF(WEEKDAY(B248)=6,"(金)","(土)")))))))</f>
        <v>(水)</v>
      </c>
      <c r="D248" s="627" t="s">
        <v>566</v>
      </c>
      <c r="E248" s="1493" t="s">
        <v>35</v>
      </c>
      <c r="F248" s="58">
        <v>21.3</v>
      </c>
      <c r="G248" s="22">
        <v>17.5</v>
      </c>
      <c r="H248" s="61">
        <v>17.600000000000001</v>
      </c>
      <c r="I248" s="22">
        <v>6.9</v>
      </c>
      <c r="J248" s="61">
        <v>6.7</v>
      </c>
      <c r="K248" s="22">
        <v>7.6</v>
      </c>
      <c r="L248" s="61">
        <v>7.69</v>
      </c>
      <c r="M248" s="22">
        <v>28.8</v>
      </c>
      <c r="N248" s="61">
        <v>23.3</v>
      </c>
      <c r="O248" s="49" t="s">
        <v>35</v>
      </c>
      <c r="P248" s="1199" t="s">
        <v>35</v>
      </c>
      <c r="Q248" s="49" t="s">
        <v>35</v>
      </c>
      <c r="R248" s="1199" t="s">
        <v>35</v>
      </c>
      <c r="S248" s="49" t="s">
        <v>35</v>
      </c>
      <c r="T248" s="1199" t="s">
        <v>35</v>
      </c>
      <c r="U248" s="49" t="s">
        <v>35</v>
      </c>
      <c r="V248" s="1199" t="s">
        <v>35</v>
      </c>
      <c r="W248" s="62" t="s">
        <v>35</v>
      </c>
      <c r="X248" s="63" t="s">
        <v>35</v>
      </c>
      <c r="Y248" s="67" t="s">
        <v>35</v>
      </c>
      <c r="Z248" s="68" t="s">
        <v>35</v>
      </c>
      <c r="AA248" s="797" t="s">
        <v>35</v>
      </c>
      <c r="AB248" s="1427" t="s">
        <v>35</v>
      </c>
      <c r="AC248" s="608"/>
      <c r="AD248" s="5" t="s">
        <v>88</v>
      </c>
      <c r="AE248" s="16" t="s">
        <v>20</v>
      </c>
      <c r="AF248" s="30">
        <v>17.3</v>
      </c>
      <c r="AG248" s="31">
        <v>17.399999999999999</v>
      </c>
      <c r="AH248" s="31">
        <v>15.9</v>
      </c>
      <c r="AI248" s="93"/>
    </row>
    <row r="249" spans="1:35" x14ac:dyDescent="0.15">
      <c r="A249" s="1849"/>
      <c r="B249" s="310">
        <v>44504</v>
      </c>
      <c r="C249" s="1607" t="str">
        <f t="shared" si="29"/>
        <v>(木)</v>
      </c>
      <c r="D249" s="627" t="s">
        <v>566</v>
      </c>
      <c r="E249" s="1493" t="s">
        <v>35</v>
      </c>
      <c r="F249" s="58">
        <v>20.2</v>
      </c>
      <c r="G249" s="22">
        <v>17.3</v>
      </c>
      <c r="H249" s="61">
        <v>17.399999999999999</v>
      </c>
      <c r="I249" s="22">
        <v>7</v>
      </c>
      <c r="J249" s="61">
        <v>6.4</v>
      </c>
      <c r="K249" s="22">
        <v>7.63</v>
      </c>
      <c r="L249" s="61">
        <v>7.64</v>
      </c>
      <c r="M249" s="22">
        <v>23.3</v>
      </c>
      <c r="N249" s="61">
        <v>23.3</v>
      </c>
      <c r="O249" s="49">
        <v>88.1</v>
      </c>
      <c r="P249" s="1199">
        <v>88.8</v>
      </c>
      <c r="Q249" s="49">
        <v>98.4</v>
      </c>
      <c r="R249" s="1199">
        <v>98.2</v>
      </c>
      <c r="S249" s="49">
        <v>67</v>
      </c>
      <c r="T249" s="1199">
        <v>68</v>
      </c>
      <c r="U249" s="49">
        <v>31.4</v>
      </c>
      <c r="V249" s="1199">
        <v>30.2</v>
      </c>
      <c r="W249" s="62">
        <v>9.6999999999999993</v>
      </c>
      <c r="X249" s="63">
        <v>9.6999999999999993</v>
      </c>
      <c r="Y249" s="67">
        <v>179</v>
      </c>
      <c r="Z249" s="68">
        <v>166</v>
      </c>
      <c r="AA249" s="797">
        <v>0.21</v>
      </c>
      <c r="AB249" s="1427">
        <v>0.21</v>
      </c>
      <c r="AC249" s="608"/>
      <c r="AD249" s="6" t="s">
        <v>378</v>
      </c>
      <c r="AE249" s="17" t="s">
        <v>379</v>
      </c>
      <c r="AF249" s="33">
        <v>7</v>
      </c>
      <c r="AG249" s="34">
        <v>6.4</v>
      </c>
      <c r="AH249" s="34">
        <v>12.3</v>
      </c>
      <c r="AI249" s="94"/>
    </row>
    <row r="250" spans="1:35" x14ac:dyDescent="0.15">
      <c r="A250" s="1849"/>
      <c r="B250" s="310">
        <v>44505</v>
      </c>
      <c r="C250" s="1607" t="str">
        <f t="shared" si="29"/>
        <v>(金)</v>
      </c>
      <c r="D250" s="627" t="s">
        <v>566</v>
      </c>
      <c r="E250" s="1493" t="s">
        <v>35</v>
      </c>
      <c r="F250" s="58">
        <v>20.3</v>
      </c>
      <c r="G250" s="22">
        <v>17.3</v>
      </c>
      <c r="H250" s="61">
        <v>17.5</v>
      </c>
      <c r="I250" s="22">
        <v>7.4</v>
      </c>
      <c r="J250" s="61">
        <v>6.2</v>
      </c>
      <c r="K250" s="22">
        <v>7.66</v>
      </c>
      <c r="L250" s="61">
        <v>7.69</v>
      </c>
      <c r="M250" s="22">
        <v>23.4</v>
      </c>
      <c r="N250" s="61">
        <v>23.4</v>
      </c>
      <c r="O250" s="49" t="s">
        <v>35</v>
      </c>
      <c r="P250" s="1199">
        <v>88.3</v>
      </c>
      <c r="Q250" s="49" t="s">
        <v>35</v>
      </c>
      <c r="R250" s="1199">
        <v>97.2</v>
      </c>
      <c r="S250" s="49" t="s">
        <v>35</v>
      </c>
      <c r="T250" s="1199" t="s">
        <v>35</v>
      </c>
      <c r="U250" s="49" t="s">
        <v>35</v>
      </c>
      <c r="V250" s="1199" t="s">
        <v>35</v>
      </c>
      <c r="W250" s="62" t="s">
        <v>35</v>
      </c>
      <c r="X250" s="63">
        <v>10.1</v>
      </c>
      <c r="Y250" s="67" t="s">
        <v>35</v>
      </c>
      <c r="Z250" s="68">
        <v>175</v>
      </c>
      <c r="AA250" s="797" t="s">
        <v>35</v>
      </c>
      <c r="AB250" s="1427">
        <v>0.21</v>
      </c>
      <c r="AC250" s="608"/>
      <c r="AD250" s="6" t="s">
        <v>21</v>
      </c>
      <c r="AE250" s="17"/>
      <c r="AF250" s="33">
        <v>7.63</v>
      </c>
      <c r="AG250" s="34">
        <v>7.64</v>
      </c>
      <c r="AH250" s="34">
        <v>8</v>
      </c>
      <c r="AI250" s="95"/>
    </row>
    <row r="251" spans="1:35" x14ac:dyDescent="0.15">
      <c r="A251" s="1849"/>
      <c r="B251" s="310">
        <v>44506</v>
      </c>
      <c r="C251" s="1607" t="str">
        <f t="shared" si="29"/>
        <v>(土)</v>
      </c>
      <c r="D251" s="627" t="s">
        <v>566</v>
      </c>
      <c r="E251" s="1493" t="s">
        <v>35</v>
      </c>
      <c r="F251" s="58">
        <v>20</v>
      </c>
      <c r="G251" s="22">
        <v>17.3</v>
      </c>
      <c r="H251" s="61">
        <v>17.399999999999999</v>
      </c>
      <c r="I251" s="22">
        <v>5.8</v>
      </c>
      <c r="J251" s="61">
        <v>5.7</v>
      </c>
      <c r="K251" s="22">
        <v>7.68</v>
      </c>
      <c r="L251" s="61">
        <v>7.67</v>
      </c>
      <c r="M251" s="22">
        <v>23.4</v>
      </c>
      <c r="N251" s="61">
        <v>23.4</v>
      </c>
      <c r="O251" s="49" t="s">
        <v>35</v>
      </c>
      <c r="P251" s="1199" t="s">
        <v>35</v>
      </c>
      <c r="Q251" s="49" t="s">
        <v>35</v>
      </c>
      <c r="R251" s="1199" t="s">
        <v>35</v>
      </c>
      <c r="S251" s="49" t="s">
        <v>35</v>
      </c>
      <c r="T251" s="1199" t="s">
        <v>35</v>
      </c>
      <c r="U251" s="49" t="s">
        <v>35</v>
      </c>
      <c r="V251" s="1199" t="s">
        <v>35</v>
      </c>
      <c r="W251" s="62" t="s">
        <v>35</v>
      </c>
      <c r="X251" s="63" t="s">
        <v>35</v>
      </c>
      <c r="Y251" s="67" t="s">
        <v>35</v>
      </c>
      <c r="Z251" s="68" t="s">
        <v>35</v>
      </c>
      <c r="AA251" s="797" t="s">
        <v>35</v>
      </c>
      <c r="AB251" s="1427" t="s">
        <v>35</v>
      </c>
      <c r="AC251" s="608"/>
      <c r="AD251" s="6" t="s">
        <v>356</v>
      </c>
      <c r="AE251" s="17" t="s">
        <v>22</v>
      </c>
      <c r="AF251" s="33">
        <v>23.3</v>
      </c>
      <c r="AG251" s="34">
        <v>23.3</v>
      </c>
      <c r="AH251" s="34">
        <v>25.1</v>
      </c>
      <c r="AI251" s="96"/>
    </row>
    <row r="252" spans="1:35" x14ac:dyDescent="0.15">
      <c r="A252" s="1849"/>
      <c r="B252" s="310">
        <v>44507</v>
      </c>
      <c r="C252" s="1607" t="str">
        <f t="shared" si="29"/>
        <v>(日)</v>
      </c>
      <c r="D252" s="627" t="s">
        <v>522</v>
      </c>
      <c r="E252" s="1493" t="s">
        <v>35</v>
      </c>
      <c r="F252" s="58">
        <v>19.399999999999999</v>
      </c>
      <c r="G252" s="22">
        <v>17.100000000000001</v>
      </c>
      <c r="H252" s="61">
        <v>17.2</v>
      </c>
      <c r="I252" s="22">
        <v>5.9</v>
      </c>
      <c r="J252" s="61">
        <v>5.4</v>
      </c>
      <c r="K252" s="22">
        <v>7.52</v>
      </c>
      <c r="L252" s="61">
        <v>7.63</v>
      </c>
      <c r="M252" s="22">
        <v>22.3</v>
      </c>
      <c r="N252" s="61">
        <v>23.4</v>
      </c>
      <c r="O252" s="49" t="s">
        <v>35</v>
      </c>
      <c r="P252" s="1199" t="s">
        <v>35</v>
      </c>
      <c r="Q252" s="49" t="s">
        <v>35</v>
      </c>
      <c r="R252" s="1199" t="s">
        <v>35</v>
      </c>
      <c r="S252" s="49" t="s">
        <v>35</v>
      </c>
      <c r="T252" s="1199" t="s">
        <v>35</v>
      </c>
      <c r="U252" s="49" t="s">
        <v>35</v>
      </c>
      <c r="V252" s="1199" t="s">
        <v>35</v>
      </c>
      <c r="W252" s="62" t="s">
        <v>35</v>
      </c>
      <c r="X252" s="63" t="s">
        <v>35</v>
      </c>
      <c r="Y252" s="67" t="s">
        <v>35</v>
      </c>
      <c r="Z252" s="68" t="s">
        <v>35</v>
      </c>
      <c r="AA252" s="797" t="s">
        <v>35</v>
      </c>
      <c r="AB252" s="1427" t="s">
        <v>35</v>
      </c>
      <c r="AC252" s="608"/>
      <c r="AD252" s="6" t="s">
        <v>380</v>
      </c>
      <c r="AE252" s="17" t="s">
        <v>23</v>
      </c>
      <c r="AF252" s="612">
        <v>88.1</v>
      </c>
      <c r="AG252" s="613">
        <v>88.8</v>
      </c>
      <c r="AH252" s="613">
        <v>95.5</v>
      </c>
      <c r="AI252" s="96"/>
    </row>
    <row r="253" spans="1:35" x14ac:dyDescent="0.15">
      <c r="A253" s="1849"/>
      <c r="B253" s="310">
        <v>44508</v>
      </c>
      <c r="C253" s="1607" t="str">
        <f t="shared" si="29"/>
        <v>(月)</v>
      </c>
      <c r="D253" s="627" t="s">
        <v>522</v>
      </c>
      <c r="E253" s="1493" t="s">
        <v>35</v>
      </c>
      <c r="F253" s="58">
        <v>20.6</v>
      </c>
      <c r="G253" s="22">
        <v>16.899999999999999</v>
      </c>
      <c r="H253" s="61">
        <v>17.2</v>
      </c>
      <c r="I253" s="22">
        <v>6.3</v>
      </c>
      <c r="J253" s="61">
        <v>5.6</v>
      </c>
      <c r="K253" s="22">
        <v>7.65</v>
      </c>
      <c r="L253" s="61">
        <v>7.67</v>
      </c>
      <c r="M253" s="22">
        <v>23.8</v>
      </c>
      <c r="N253" s="61">
        <v>23.8</v>
      </c>
      <c r="O253" s="49" t="s">
        <v>35</v>
      </c>
      <c r="P253" s="1199">
        <v>89.7</v>
      </c>
      <c r="Q253" s="49" t="s">
        <v>35</v>
      </c>
      <c r="R253" s="1199">
        <v>98.8</v>
      </c>
      <c r="S253" s="49" t="s">
        <v>35</v>
      </c>
      <c r="T253" s="1199" t="s">
        <v>35</v>
      </c>
      <c r="U253" s="49" t="s">
        <v>35</v>
      </c>
      <c r="V253" s="1199" t="s">
        <v>35</v>
      </c>
      <c r="W253" s="62" t="s">
        <v>35</v>
      </c>
      <c r="X253" s="63">
        <v>9.6999999999999993</v>
      </c>
      <c r="Y253" s="67" t="s">
        <v>35</v>
      </c>
      <c r="Z253" s="68">
        <v>182</v>
      </c>
      <c r="AA253" s="797" t="s">
        <v>35</v>
      </c>
      <c r="AB253" s="1427">
        <v>0.19</v>
      </c>
      <c r="AC253" s="608"/>
      <c r="AD253" s="6" t="s">
        <v>360</v>
      </c>
      <c r="AE253" s="17" t="s">
        <v>23</v>
      </c>
      <c r="AF253" s="612">
        <v>98.4</v>
      </c>
      <c r="AG253" s="613">
        <v>98.2</v>
      </c>
      <c r="AH253" s="613">
        <v>107.3</v>
      </c>
      <c r="AI253" s="96"/>
    </row>
    <row r="254" spans="1:35" x14ac:dyDescent="0.15">
      <c r="A254" s="1849"/>
      <c r="B254" s="310">
        <v>44509</v>
      </c>
      <c r="C254" s="1607" t="str">
        <f t="shared" si="29"/>
        <v>(火)</v>
      </c>
      <c r="D254" s="627" t="s">
        <v>579</v>
      </c>
      <c r="E254" s="1493">
        <v>69.5</v>
      </c>
      <c r="F254" s="58">
        <v>21.6</v>
      </c>
      <c r="G254" s="22">
        <v>17</v>
      </c>
      <c r="H254" s="61">
        <v>17.2</v>
      </c>
      <c r="I254" s="22">
        <v>5.7</v>
      </c>
      <c r="J254" s="61">
        <v>5</v>
      </c>
      <c r="K254" s="22">
        <v>7.65</v>
      </c>
      <c r="L254" s="61">
        <v>7.65</v>
      </c>
      <c r="M254" s="22">
        <v>23.8</v>
      </c>
      <c r="N254" s="61">
        <v>23.8</v>
      </c>
      <c r="O254" s="49" t="s">
        <v>35</v>
      </c>
      <c r="P254" s="1199">
        <v>90.4</v>
      </c>
      <c r="Q254" s="49" t="s">
        <v>35</v>
      </c>
      <c r="R254" s="1199">
        <v>99.4</v>
      </c>
      <c r="S254" s="49" t="s">
        <v>35</v>
      </c>
      <c r="T254" s="1199" t="s">
        <v>35</v>
      </c>
      <c r="U254" s="49" t="s">
        <v>35</v>
      </c>
      <c r="V254" s="1199" t="s">
        <v>35</v>
      </c>
      <c r="W254" s="62" t="s">
        <v>35</v>
      </c>
      <c r="X254" s="63">
        <v>9.9</v>
      </c>
      <c r="Y254" s="67" t="s">
        <v>35</v>
      </c>
      <c r="Z254" s="68">
        <v>168</v>
      </c>
      <c r="AA254" s="797" t="s">
        <v>35</v>
      </c>
      <c r="AB254" s="1427">
        <v>0.17</v>
      </c>
      <c r="AC254" s="608"/>
      <c r="AD254" s="6" t="s">
        <v>361</v>
      </c>
      <c r="AE254" s="17" t="s">
        <v>23</v>
      </c>
      <c r="AF254" s="612">
        <v>67</v>
      </c>
      <c r="AG254" s="613">
        <v>68</v>
      </c>
      <c r="AH254" s="613">
        <v>73.2</v>
      </c>
      <c r="AI254" s="96"/>
    </row>
    <row r="255" spans="1:35" x14ac:dyDescent="0.15">
      <c r="A255" s="1849"/>
      <c r="B255" s="310">
        <v>44510</v>
      </c>
      <c r="C255" s="1607" t="str">
        <f t="shared" si="29"/>
        <v>(水)</v>
      </c>
      <c r="D255" s="627" t="s">
        <v>522</v>
      </c>
      <c r="E255" s="1493" t="s">
        <v>35</v>
      </c>
      <c r="F255" s="58">
        <v>20.9</v>
      </c>
      <c r="G255" s="22">
        <v>17</v>
      </c>
      <c r="H255" s="61">
        <v>17.100000000000001</v>
      </c>
      <c r="I255" s="22">
        <v>5.2</v>
      </c>
      <c r="J255" s="61">
        <v>4.9000000000000004</v>
      </c>
      <c r="K255" s="22">
        <v>7.66</v>
      </c>
      <c r="L255" s="61">
        <v>7.67</v>
      </c>
      <c r="M255" s="22">
        <v>23.9</v>
      </c>
      <c r="N255" s="61">
        <v>24</v>
      </c>
      <c r="O255" s="49" t="s">
        <v>35</v>
      </c>
      <c r="P255" s="1199">
        <v>91.7</v>
      </c>
      <c r="Q255" s="49" t="s">
        <v>35</v>
      </c>
      <c r="R255" s="1199">
        <v>99.2</v>
      </c>
      <c r="S255" s="49" t="s">
        <v>35</v>
      </c>
      <c r="T255" s="1199" t="s">
        <v>35</v>
      </c>
      <c r="U255" s="49" t="s">
        <v>35</v>
      </c>
      <c r="V255" s="1199" t="s">
        <v>35</v>
      </c>
      <c r="W255" s="62" t="s">
        <v>35</v>
      </c>
      <c r="X255" s="63">
        <v>9.9</v>
      </c>
      <c r="Y255" s="67" t="s">
        <v>35</v>
      </c>
      <c r="Z255" s="68">
        <v>198</v>
      </c>
      <c r="AA255" s="797" t="s">
        <v>35</v>
      </c>
      <c r="AB255" s="1427">
        <v>0.15</v>
      </c>
      <c r="AC255" s="608"/>
      <c r="AD255" s="6" t="s">
        <v>362</v>
      </c>
      <c r="AE255" s="17" t="s">
        <v>23</v>
      </c>
      <c r="AF255" s="612">
        <v>31.4</v>
      </c>
      <c r="AG255" s="613">
        <v>30.2</v>
      </c>
      <c r="AH255" s="613">
        <v>34.1</v>
      </c>
      <c r="AI255" s="96"/>
    </row>
    <row r="256" spans="1:35" x14ac:dyDescent="0.15">
      <c r="A256" s="1849"/>
      <c r="B256" s="310">
        <v>44511</v>
      </c>
      <c r="C256" s="1607" t="str">
        <f t="shared" si="29"/>
        <v>(木)</v>
      </c>
      <c r="D256" s="627" t="s">
        <v>566</v>
      </c>
      <c r="E256" s="1493" t="s">
        <v>35</v>
      </c>
      <c r="F256" s="58">
        <v>21.4</v>
      </c>
      <c r="G256" s="22">
        <v>16.899999999999999</v>
      </c>
      <c r="H256" s="61">
        <v>17.2</v>
      </c>
      <c r="I256" s="22">
        <v>6.4</v>
      </c>
      <c r="J256" s="61">
        <v>5.7</v>
      </c>
      <c r="K256" s="22">
        <v>7.9</v>
      </c>
      <c r="L256" s="61">
        <v>7.97</v>
      </c>
      <c r="M256" s="22">
        <v>23.4</v>
      </c>
      <c r="N256" s="61">
        <v>23.3</v>
      </c>
      <c r="O256" s="49" t="s">
        <v>35</v>
      </c>
      <c r="P256" s="1199">
        <v>88.3</v>
      </c>
      <c r="Q256" s="49" t="s">
        <v>35</v>
      </c>
      <c r="R256" s="1199">
        <v>96.4</v>
      </c>
      <c r="S256" s="49" t="s">
        <v>35</v>
      </c>
      <c r="T256" s="1199" t="s">
        <v>35</v>
      </c>
      <c r="U256" s="49" t="s">
        <v>35</v>
      </c>
      <c r="V256" s="1199" t="s">
        <v>35</v>
      </c>
      <c r="W256" s="62" t="s">
        <v>35</v>
      </c>
      <c r="X256" s="63">
        <v>10</v>
      </c>
      <c r="Y256" s="67" t="s">
        <v>35</v>
      </c>
      <c r="Z256" s="68">
        <v>152</v>
      </c>
      <c r="AA256" s="797" t="s">
        <v>35</v>
      </c>
      <c r="AB256" s="1427">
        <v>0.18</v>
      </c>
      <c r="AC256" s="608"/>
      <c r="AD256" s="6" t="s">
        <v>381</v>
      </c>
      <c r="AE256" s="17" t="s">
        <v>23</v>
      </c>
      <c r="AF256" s="36">
        <v>9.6999999999999993</v>
      </c>
      <c r="AG256" s="37">
        <v>9.6999999999999993</v>
      </c>
      <c r="AH256" s="34">
        <v>10.199999999999999</v>
      </c>
      <c r="AI256" s="94"/>
    </row>
    <row r="257" spans="1:35" x14ac:dyDescent="0.15">
      <c r="A257" s="1849"/>
      <c r="B257" s="310">
        <v>44512</v>
      </c>
      <c r="C257" s="1607" t="str">
        <f t="shared" si="29"/>
        <v>(金)</v>
      </c>
      <c r="D257" s="627" t="s">
        <v>566</v>
      </c>
      <c r="E257" s="1493" t="s">
        <v>35</v>
      </c>
      <c r="F257" s="58">
        <v>21.5</v>
      </c>
      <c r="G257" s="22">
        <v>16.7</v>
      </c>
      <c r="H257" s="61">
        <v>16.899999999999999</v>
      </c>
      <c r="I257" s="22">
        <v>6.4</v>
      </c>
      <c r="J257" s="61">
        <v>6</v>
      </c>
      <c r="K257" s="22">
        <v>7.95</v>
      </c>
      <c r="L257" s="61">
        <v>7.99</v>
      </c>
      <c r="M257" s="22">
        <v>24.1</v>
      </c>
      <c r="N257" s="61">
        <v>24.2</v>
      </c>
      <c r="O257" s="49" t="s">
        <v>35</v>
      </c>
      <c r="P257" s="1199">
        <v>89.9</v>
      </c>
      <c r="Q257" s="49" t="s">
        <v>35</v>
      </c>
      <c r="R257" s="1199">
        <v>96.2</v>
      </c>
      <c r="S257" s="49" t="s">
        <v>35</v>
      </c>
      <c r="T257" s="1199" t="s">
        <v>35</v>
      </c>
      <c r="U257" s="49" t="s">
        <v>35</v>
      </c>
      <c r="V257" s="1199" t="s">
        <v>35</v>
      </c>
      <c r="W257" s="62" t="s">
        <v>35</v>
      </c>
      <c r="X257" s="63">
        <v>9.8000000000000007</v>
      </c>
      <c r="Y257" s="67" t="s">
        <v>35</v>
      </c>
      <c r="Z257" s="68">
        <v>148</v>
      </c>
      <c r="AA257" s="797" t="s">
        <v>35</v>
      </c>
      <c r="AB257" s="1427">
        <v>0.16</v>
      </c>
      <c r="AC257" s="608"/>
      <c r="AD257" s="6" t="s">
        <v>382</v>
      </c>
      <c r="AE257" s="17" t="s">
        <v>23</v>
      </c>
      <c r="AF257" s="47">
        <v>179</v>
      </c>
      <c r="AG257" s="48">
        <v>166</v>
      </c>
      <c r="AH257" s="613">
        <v>213</v>
      </c>
      <c r="AI257" s="25"/>
    </row>
    <row r="258" spans="1:35" x14ac:dyDescent="0.15">
      <c r="A258" s="1849"/>
      <c r="B258" s="310">
        <v>44513</v>
      </c>
      <c r="C258" s="1607" t="str">
        <f t="shared" si="29"/>
        <v>(土)</v>
      </c>
      <c r="D258" s="627" t="s">
        <v>566</v>
      </c>
      <c r="E258" s="1493" t="s">
        <v>35</v>
      </c>
      <c r="F258" s="58">
        <v>18.7</v>
      </c>
      <c r="G258" s="22">
        <v>16.399999999999999</v>
      </c>
      <c r="H258" s="61">
        <v>16.5</v>
      </c>
      <c r="I258" s="22">
        <v>5.6</v>
      </c>
      <c r="J258" s="61">
        <v>5.7</v>
      </c>
      <c r="K258" s="22">
        <v>7.95</v>
      </c>
      <c r="L258" s="61">
        <v>7.9</v>
      </c>
      <c r="M258" s="22">
        <v>24</v>
      </c>
      <c r="N258" s="61">
        <v>23.9</v>
      </c>
      <c r="O258" s="49" t="s">
        <v>35</v>
      </c>
      <c r="P258" s="1199" t="s">
        <v>35</v>
      </c>
      <c r="Q258" s="49" t="s">
        <v>35</v>
      </c>
      <c r="R258" s="1199" t="s">
        <v>35</v>
      </c>
      <c r="S258" s="49" t="s">
        <v>35</v>
      </c>
      <c r="T258" s="1199" t="s">
        <v>35</v>
      </c>
      <c r="U258" s="49" t="s">
        <v>35</v>
      </c>
      <c r="V258" s="1199" t="s">
        <v>35</v>
      </c>
      <c r="W258" s="62" t="s">
        <v>35</v>
      </c>
      <c r="X258" s="63" t="s">
        <v>35</v>
      </c>
      <c r="Y258" s="67" t="s">
        <v>35</v>
      </c>
      <c r="Z258" s="68" t="s">
        <v>35</v>
      </c>
      <c r="AA258" s="797" t="s">
        <v>35</v>
      </c>
      <c r="AB258" s="1427" t="s">
        <v>35</v>
      </c>
      <c r="AC258" s="608"/>
      <c r="AD258" s="6" t="s">
        <v>383</v>
      </c>
      <c r="AE258" s="17" t="s">
        <v>23</v>
      </c>
      <c r="AF258" s="39">
        <v>0.21</v>
      </c>
      <c r="AG258" s="486">
        <v>0.21</v>
      </c>
      <c r="AH258" s="40">
        <v>0.89</v>
      </c>
      <c r="AI258" s="95"/>
    </row>
    <row r="259" spans="1:35" x14ac:dyDescent="0.15">
      <c r="A259" s="1849"/>
      <c r="B259" s="310">
        <v>44514</v>
      </c>
      <c r="C259" s="1607" t="str">
        <f t="shared" si="29"/>
        <v>(日)</v>
      </c>
      <c r="D259" s="627" t="s">
        <v>566</v>
      </c>
      <c r="E259" s="1493" t="s">
        <v>35</v>
      </c>
      <c r="F259" s="58">
        <v>19.7</v>
      </c>
      <c r="G259" s="22">
        <v>16.399999999999999</v>
      </c>
      <c r="H259" s="61">
        <v>16.5</v>
      </c>
      <c r="I259" s="22">
        <v>5.0999999999999996</v>
      </c>
      <c r="J259" s="61">
        <v>5.0999999999999996</v>
      </c>
      <c r="K259" s="22">
        <v>7.98</v>
      </c>
      <c r="L259" s="61">
        <v>8</v>
      </c>
      <c r="M259" s="22">
        <v>23.9</v>
      </c>
      <c r="N259" s="61">
        <v>23.9</v>
      </c>
      <c r="O259" s="49" t="s">
        <v>35</v>
      </c>
      <c r="P259" s="1199" t="s">
        <v>35</v>
      </c>
      <c r="Q259" s="49" t="s">
        <v>35</v>
      </c>
      <c r="R259" s="1199" t="s">
        <v>35</v>
      </c>
      <c r="S259" s="49" t="s">
        <v>35</v>
      </c>
      <c r="T259" s="1199" t="s">
        <v>35</v>
      </c>
      <c r="U259" s="49" t="s">
        <v>35</v>
      </c>
      <c r="V259" s="1199" t="s">
        <v>35</v>
      </c>
      <c r="W259" s="62" t="s">
        <v>35</v>
      </c>
      <c r="X259" s="63" t="s">
        <v>35</v>
      </c>
      <c r="Y259" s="67" t="s">
        <v>35</v>
      </c>
      <c r="Z259" s="68" t="s">
        <v>35</v>
      </c>
      <c r="AA259" s="797" t="s">
        <v>35</v>
      </c>
      <c r="AB259" s="1427" t="s">
        <v>35</v>
      </c>
      <c r="AC259" s="608"/>
      <c r="AD259" s="6" t="s">
        <v>24</v>
      </c>
      <c r="AE259" s="17" t="s">
        <v>23</v>
      </c>
      <c r="AF259" s="22">
        <v>3.3</v>
      </c>
      <c r="AG259" s="46">
        <v>3.2</v>
      </c>
      <c r="AH259" s="673">
        <v>3.3</v>
      </c>
      <c r="AI259" s="95"/>
    </row>
    <row r="260" spans="1:35" x14ac:dyDescent="0.15">
      <c r="A260" s="1849"/>
      <c r="B260" s="310">
        <v>44515</v>
      </c>
      <c r="C260" s="1607" t="str">
        <f t="shared" si="29"/>
        <v>(月)</v>
      </c>
      <c r="D260" s="627" t="s">
        <v>566</v>
      </c>
      <c r="E260" s="1493" t="s">
        <v>35</v>
      </c>
      <c r="F260" s="58">
        <v>19.5</v>
      </c>
      <c r="G260" s="22">
        <v>16.100000000000001</v>
      </c>
      <c r="H260" s="61">
        <v>16.3</v>
      </c>
      <c r="I260" s="22">
        <v>5.7</v>
      </c>
      <c r="J260" s="61">
        <v>5.3</v>
      </c>
      <c r="K260" s="22">
        <v>8</v>
      </c>
      <c r="L260" s="61">
        <v>8.0399999999999991</v>
      </c>
      <c r="M260" s="22">
        <v>24</v>
      </c>
      <c r="N260" s="61">
        <v>24</v>
      </c>
      <c r="O260" s="49" t="s">
        <v>35</v>
      </c>
      <c r="P260" s="1199">
        <v>90.6</v>
      </c>
      <c r="Q260" s="49" t="s">
        <v>35</v>
      </c>
      <c r="R260" s="1199">
        <v>97.4</v>
      </c>
      <c r="S260" s="49" t="s">
        <v>35</v>
      </c>
      <c r="T260" s="1199" t="s">
        <v>35</v>
      </c>
      <c r="U260" s="49" t="s">
        <v>35</v>
      </c>
      <c r="V260" s="1199" t="s">
        <v>35</v>
      </c>
      <c r="W260" s="62" t="s">
        <v>35</v>
      </c>
      <c r="X260" s="63">
        <v>9.9</v>
      </c>
      <c r="Y260" s="67" t="s">
        <v>35</v>
      </c>
      <c r="Z260" s="68">
        <v>169</v>
      </c>
      <c r="AA260" s="797" t="s">
        <v>35</v>
      </c>
      <c r="AB260" s="1427">
        <v>0.14000000000000001</v>
      </c>
      <c r="AC260" s="608"/>
      <c r="AD260" s="6" t="s">
        <v>25</v>
      </c>
      <c r="AE260" s="17" t="s">
        <v>23</v>
      </c>
      <c r="AF260" s="22">
        <v>1.2</v>
      </c>
      <c r="AG260" s="46">
        <v>1.2</v>
      </c>
      <c r="AH260" s="672">
        <v>1.6</v>
      </c>
      <c r="AI260" s="95"/>
    </row>
    <row r="261" spans="1:35" x14ac:dyDescent="0.15">
      <c r="A261" s="1849"/>
      <c r="B261" s="310">
        <v>44516</v>
      </c>
      <c r="C261" s="1607" t="str">
        <f t="shared" si="29"/>
        <v>(火)</v>
      </c>
      <c r="D261" s="627" t="s">
        <v>522</v>
      </c>
      <c r="E261" s="1493">
        <v>0.5</v>
      </c>
      <c r="F261" s="58">
        <v>18.899999999999999</v>
      </c>
      <c r="G261" s="22">
        <v>16</v>
      </c>
      <c r="H261" s="61">
        <v>16.100000000000001</v>
      </c>
      <c r="I261" s="22">
        <v>6.1</v>
      </c>
      <c r="J261" s="61">
        <v>5.5</v>
      </c>
      <c r="K261" s="22">
        <v>7.86</v>
      </c>
      <c r="L261" s="61">
        <v>7.9</v>
      </c>
      <c r="M261" s="22">
        <v>24.4</v>
      </c>
      <c r="N261" s="61">
        <v>24.3</v>
      </c>
      <c r="O261" s="49" t="s">
        <v>35</v>
      </c>
      <c r="P261" s="1199">
        <v>91.5</v>
      </c>
      <c r="Q261" s="49" t="s">
        <v>35</v>
      </c>
      <c r="R261" s="1199">
        <v>100.1</v>
      </c>
      <c r="S261" s="49" t="s">
        <v>35</v>
      </c>
      <c r="T261" s="1199" t="s">
        <v>35</v>
      </c>
      <c r="U261" s="49" t="s">
        <v>35</v>
      </c>
      <c r="V261" s="1199" t="s">
        <v>35</v>
      </c>
      <c r="W261" s="62" t="s">
        <v>35</v>
      </c>
      <c r="X261" s="63">
        <v>9.9</v>
      </c>
      <c r="Y261" s="67" t="s">
        <v>35</v>
      </c>
      <c r="Z261" s="68">
        <v>150</v>
      </c>
      <c r="AA261" s="797" t="s">
        <v>35</v>
      </c>
      <c r="AB261" s="1427">
        <v>0.12</v>
      </c>
      <c r="AC261" s="608"/>
      <c r="AD261" s="6" t="s">
        <v>384</v>
      </c>
      <c r="AE261" s="17" t="s">
        <v>23</v>
      </c>
      <c r="AF261" s="22">
        <v>6.6</v>
      </c>
      <c r="AG261" s="46">
        <v>7.6</v>
      </c>
      <c r="AH261" s="672">
        <v>10.199999999999999</v>
      </c>
      <c r="AI261" s="95"/>
    </row>
    <row r="262" spans="1:35" x14ac:dyDescent="0.15">
      <c r="A262" s="1849"/>
      <c r="B262" s="310">
        <v>44517</v>
      </c>
      <c r="C262" s="1607" t="str">
        <f t="shared" si="29"/>
        <v>(水)</v>
      </c>
      <c r="D262" s="627" t="s">
        <v>566</v>
      </c>
      <c r="E262" s="1493" t="s">
        <v>35</v>
      </c>
      <c r="F262" s="58">
        <v>18.8</v>
      </c>
      <c r="G262" s="22">
        <v>15.9</v>
      </c>
      <c r="H262" s="61">
        <v>16.100000000000001</v>
      </c>
      <c r="I262" s="22">
        <v>5.9</v>
      </c>
      <c r="J262" s="61">
        <v>5.3</v>
      </c>
      <c r="K262" s="22">
        <v>7.93</v>
      </c>
      <c r="L262" s="61">
        <v>7.95</v>
      </c>
      <c r="M262" s="22">
        <v>24.4</v>
      </c>
      <c r="N262" s="61">
        <v>24.3</v>
      </c>
      <c r="O262" s="49" t="s">
        <v>35</v>
      </c>
      <c r="P262" s="1199">
        <v>91.7</v>
      </c>
      <c r="Q262" s="49" t="s">
        <v>35</v>
      </c>
      <c r="R262" s="1199">
        <v>99.4</v>
      </c>
      <c r="S262" s="49" t="s">
        <v>35</v>
      </c>
      <c r="T262" s="1199" t="s">
        <v>35</v>
      </c>
      <c r="U262" s="49" t="s">
        <v>35</v>
      </c>
      <c r="V262" s="1199" t="s">
        <v>35</v>
      </c>
      <c r="W262" s="62" t="s">
        <v>35</v>
      </c>
      <c r="X262" s="63">
        <v>9.9</v>
      </c>
      <c r="Y262" s="67" t="s">
        <v>35</v>
      </c>
      <c r="Z262" s="68">
        <v>160</v>
      </c>
      <c r="AA262" s="797" t="s">
        <v>35</v>
      </c>
      <c r="AB262" s="1427">
        <v>0.11</v>
      </c>
      <c r="AC262" s="608"/>
      <c r="AD262" s="6" t="s">
        <v>385</v>
      </c>
      <c r="AE262" s="17" t="s">
        <v>23</v>
      </c>
      <c r="AF262" s="23">
        <v>3.9E-2</v>
      </c>
      <c r="AG262" s="43">
        <v>4.5999999999999999E-2</v>
      </c>
      <c r="AH262" s="674">
        <v>7.0999999999999994E-2</v>
      </c>
      <c r="AI262" s="97"/>
    </row>
    <row r="263" spans="1:35" x14ac:dyDescent="0.15">
      <c r="A263" s="1849"/>
      <c r="B263" s="310">
        <v>44518</v>
      </c>
      <c r="C263" s="1607" t="str">
        <f t="shared" si="29"/>
        <v>(木)</v>
      </c>
      <c r="D263" s="627" t="s">
        <v>566</v>
      </c>
      <c r="E263" s="1493" t="s">
        <v>35</v>
      </c>
      <c r="F263" s="58">
        <v>18.600000000000001</v>
      </c>
      <c r="G263" s="22">
        <v>15.8</v>
      </c>
      <c r="H263" s="61">
        <v>16</v>
      </c>
      <c r="I263" s="22">
        <v>4.8</v>
      </c>
      <c r="J263" s="61">
        <v>4.8</v>
      </c>
      <c r="K263" s="22">
        <v>7.98</v>
      </c>
      <c r="L263" s="61">
        <v>8</v>
      </c>
      <c r="M263" s="22">
        <v>24.1</v>
      </c>
      <c r="N263" s="61">
        <v>24.2</v>
      </c>
      <c r="O263" s="49" t="s">
        <v>35</v>
      </c>
      <c r="P263" s="1199">
        <v>90.4</v>
      </c>
      <c r="Q263" s="49" t="s">
        <v>35</v>
      </c>
      <c r="R263" s="1199">
        <v>98.2</v>
      </c>
      <c r="S263" s="49" t="s">
        <v>35</v>
      </c>
      <c r="T263" s="1199" t="s">
        <v>35</v>
      </c>
      <c r="U263" s="49" t="s">
        <v>35</v>
      </c>
      <c r="V263" s="1199" t="s">
        <v>35</v>
      </c>
      <c r="W263" s="62" t="s">
        <v>35</v>
      </c>
      <c r="X263" s="63">
        <v>10</v>
      </c>
      <c r="Y263" s="67" t="s">
        <v>35</v>
      </c>
      <c r="Z263" s="68">
        <v>151</v>
      </c>
      <c r="AA263" s="797" t="s">
        <v>35</v>
      </c>
      <c r="AB263" s="1427">
        <v>0.12</v>
      </c>
      <c r="AC263" s="608"/>
      <c r="AD263" s="6" t="s">
        <v>284</v>
      </c>
      <c r="AE263" s="17" t="s">
        <v>23</v>
      </c>
      <c r="AF263" s="23">
        <v>0.66</v>
      </c>
      <c r="AG263" s="43">
        <v>0.5</v>
      </c>
      <c r="AH263" s="674">
        <v>0.62</v>
      </c>
      <c r="AI263" s="95"/>
    </row>
    <row r="264" spans="1:35" x14ac:dyDescent="0.15">
      <c r="A264" s="1849"/>
      <c r="B264" s="310">
        <v>44519</v>
      </c>
      <c r="C264" s="1607" t="str">
        <f t="shared" si="29"/>
        <v>(金)</v>
      </c>
      <c r="D264" s="627" t="s">
        <v>566</v>
      </c>
      <c r="E264" s="1493" t="s">
        <v>35</v>
      </c>
      <c r="F264" s="58">
        <v>17.8</v>
      </c>
      <c r="G264" s="22">
        <v>15.6</v>
      </c>
      <c r="H264" s="61">
        <v>15.8</v>
      </c>
      <c r="I264" s="22">
        <v>5.3</v>
      </c>
      <c r="J264" s="61">
        <v>5</v>
      </c>
      <c r="K264" s="22">
        <v>7.96</v>
      </c>
      <c r="L264" s="61">
        <v>7.9</v>
      </c>
      <c r="M264" s="22">
        <v>24.4</v>
      </c>
      <c r="N264" s="61">
        <v>24.5</v>
      </c>
      <c r="O264" s="49" t="s">
        <v>35</v>
      </c>
      <c r="P264" s="1199">
        <v>91.7</v>
      </c>
      <c r="Q264" s="49" t="s">
        <v>35</v>
      </c>
      <c r="R264" s="1199">
        <v>101.3</v>
      </c>
      <c r="S264" s="49" t="s">
        <v>35</v>
      </c>
      <c r="T264" s="1199" t="s">
        <v>35</v>
      </c>
      <c r="U264" s="49" t="s">
        <v>35</v>
      </c>
      <c r="V264" s="1199" t="s">
        <v>35</v>
      </c>
      <c r="W264" s="62" t="s">
        <v>35</v>
      </c>
      <c r="X264" s="63">
        <v>9.9</v>
      </c>
      <c r="Y264" s="67" t="s">
        <v>35</v>
      </c>
      <c r="Z264" s="68">
        <v>167</v>
      </c>
      <c r="AA264" s="797" t="s">
        <v>35</v>
      </c>
      <c r="AB264" s="1427">
        <v>0.08</v>
      </c>
      <c r="AC264" s="608"/>
      <c r="AD264" s="6" t="s">
        <v>91</v>
      </c>
      <c r="AE264" s="17" t="s">
        <v>23</v>
      </c>
      <c r="AF264" s="23">
        <v>0.86</v>
      </c>
      <c r="AG264" s="43">
        <v>0.76</v>
      </c>
      <c r="AH264" s="674">
        <v>0.96</v>
      </c>
      <c r="AI264" s="95"/>
    </row>
    <row r="265" spans="1:35" x14ac:dyDescent="0.15">
      <c r="A265" s="1849"/>
      <c r="B265" s="310">
        <v>44520</v>
      </c>
      <c r="C265" s="1607" t="str">
        <f t="shared" si="29"/>
        <v>(土)</v>
      </c>
      <c r="D265" s="627" t="s">
        <v>566</v>
      </c>
      <c r="E265" s="1493" t="s">
        <v>35</v>
      </c>
      <c r="F265" s="58">
        <v>19.399999999999999</v>
      </c>
      <c r="G265" s="22">
        <v>15.5</v>
      </c>
      <c r="H265" s="61">
        <v>15.7</v>
      </c>
      <c r="I265" s="22">
        <v>4.8</v>
      </c>
      <c r="J265" s="61">
        <v>4.5999999999999996</v>
      </c>
      <c r="K265" s="22">
        <v>8.0399999999999991</v>
      </c>
      <c r="L265" s="61">
        <v>8.01</v>
      </c>
      <c r="M265" s="22">
        <v>24.3</v>
      </c>
      <c r="N265" s="61">
        <v>24.3</v>
      </c>
      <c r="O265" s="49" t="s">
        <v>35</v>
      </c>
      <c r="P265" s="1199" t="s">
        <v>35</v>
      </c>
      <c r="Q265" s="49" t="s">
        <v>35</v>
      </c>
      <c r="R265" s="1199" t="s">
        <v>35</v>
      </c>
      <c r="S265" s="49" t="s">
        <v>35</v>
      </c>
      <c r="T265" s="1199" t="s">
        <v>35</v>
      </c>
      <c r="U265" s="49" t="s">
        <v>35</v>
      </c>
      <c r="V265" s="1199" t="s">
        <v>35</v>
      </c>
      <c r="W265" s="62" t="s">
        <v>35</v>
      </c>
      <c r="X265" s="63" t="s">
        <v>35</v>
      </c>
      <c r="Y265" s="67" t="s">
        <v>35</v>
      </c>
      <c r="Z265" s="68" t="s">
        <v>35</v>
      </c>
      <c r="AA265" s="797" t="s">
        <v>35</v>
      </c>
      <c r="AB265" s="1427" t="s">
        <v>35</v>
      </c>
      <c r="AC265" s="608"/>
      <c r="AD265" s="6" t="s">
        <v>371</v>
      </c>
      <c r="AE265" s="17" t="s">
        <v>23</v>
      </c>
      <c r="AF265" s="23">
        <v>5.6000000000000001E-2</v>
      </c>
      <c r="AG265" s="43">
        <v>5.1999999999999998E-2</v>
      </c>
      <c r="AH265" s="674">
        <v>0.115</v>
      </c>
      <c r="AI265" s="97"/>
    </row>
    <row r="266" spans="1:35" x14ac:dyDescent="0.15">
      <c r="A266" s="1849"/>
      <c r="B266" s="310">
        <v>44521</v>
      </c>
      <c r="C266" s="1607" t="str">
        <f t="shared" si="29"/>
        <v>(日)</v>
      </c>
      <c r="D266" s="627" t="s">
        <v>522</v>
      </c>
      <c r="E266" s="1493">
        <v>6.5</v>
      </c>
      <c r="F266" s="58">
        <v>18.100000000000001</v>
      </c>
      <c r="G266" s="22">
        <v>15.3</v>
      </c>
      <c r="H266" s="61">
        <v>15.4</v>
      </c>
      <c r="I266" s="22">
        <v>4.3</v>
      </c>
      <c r="J266" s="61">
        <v>4.3</v>
      </c>
      <c r="K266" s="22">
        <v>7.95</v>
      </c>
      <c r="L266" s="61">
        <v>7.92</v>
      </c>
      <c r="M266" s="22">
        <v>24.4</v>
      </c>
      <c r="N266" s="61">
        <v>24.5</v>
      </c>
      <c r="O266" s="49" t="s">
        <v>35</v>
      </c>
      <c r="P266" s="1199" t="s">
        <v>35</v>
      </c>
      <c r="Q266" s="49" t="s">
        <v>35</v>
      </c>
      <c r="R266" s="1199" t="s">
        <v>35</v>
      </c>
      <c r="S266" s="49" t="s">
        <v>35</v>
      </c>
      <c r="T266" s="1199" t="s">
        <v>35</v>
      </c>
      <c r="U266" s="49" t="s">
        <v>35</v>
      </c>
      <c r="V266" s="1199" t="s">
        <v>35</v>
      </c>
      <c r="W266" s="62" t="s">
        <v>35</v>
      </c>
      <c r="X266" s="63" t="s">
        <v>35</v>
      </c>
      <c r="Y266" s="67" t="s">
        <v>35</v>
      </c>
      <c r="Z266" s="68" t="s">
        <v>35</v>
      </c>
      <c r="AA266" s="797" t="s">
        <v>35</v>
      </c>
      <c r="AB266" s="1427" t="s">
        <v>35</v>
      </c>
      <c r="AC266" s="608"/>
      <c r="AD266" s="6" t="s">
        <v>386</v>
      </c>
      <c r="AE266" s="17" t="s">
        <v>23</v>
      </c>
      <c r="AF266" s="446" t="s">
        <v>523</v>
      </c>
      <c r="AG266" s="494" t="s">
        <v>523</v>
      </c>
      <c r="AH266" s="675" t="s">
        <v>523</v>
      </c>
      <c r="AI266" s="95"/>
    </row>
    <row r="267" spans="1:35" x14ac:dyDescent="0.15">
      <c r="A267" s="1849"/>
      <c r="B267" s="310">
        <v>44522</v>
      </c>
      <c r="C267" s="1607" t="str">
        <f t="shared" si="29"/>
        <v>(月)</v>
      </c>
      <c r="D267" s="627" t="s">
        <v>522</v>
      </c>
      <c r="E267" s="1493">
        <v>37</v>
      </c>
      <c r="F267" s="58">
        <v>18.3</v>
      </c>
      <c r="G267" s="22">
        <v>15.2</v>
      </c>
      <c r="H267" s="61">
        <v>15.4</v>
      </c>
      <c r="I267" s="22">
        <v>4.4000000000000004</v>
      </c>
      <c r="J267" s="61">
        <v>4.4000000000000004</v>
      </c>
      <c r="K267" s="22">
        <v>7.87</v>
      </c>
      <c r="L267" s="61">
        <v>7.84</v>
      </c>
      <c r="M267" s="22">
        <v>24.6</v>
      </c>
      <c r="N267" s="61">
        <v>24.7</v>
      </c>
      <c r="O267" s="49" t="s">
        <v>35</v>
      </c>
      <c r="P267" s="1199">
        <v>91.7</v>
      </c>
      <c r="Q267" s="49" t="s">
        <v>35</v>
      </c>
      <c r="R267" s="1199">
        <v>100.7</v>
      </c>
      <c r="S267" s="49" t="s">
        <v>35</v>
      </c>
      <c r="T267" s="1199" t="s">
        <v>35</v>
      </c>
      <c r="U267" s="49" t="s">
        <v>35</v>
      </c>
      <c r="V267" s="1199" t="s">
        <v>35</v>
      </c>
      <c r="W267" s="62" t="s">
        <v>35</v>
      </c>
      <c r="X267" s="63">
        <v>10.1</v>
      </c>
      <c r="Y267" s="67" t="s">
        <v>35</v>
      </c>
      <c r="Z267" s="68">
        <v>175</v>
      </c>
      <c r="AA267" s="797" t="s">
        <v>35</v>
      </c>
      <c r="AB267" s="1427">
        <v>0.12</v>
      </c>
      <c r="AC267" s="608"/>
      <c r="AD267" s="6" t="s">
        <v>92</v>
      </c>
      <c r="AE267" s="17" t="s">
        <v>23</v>
      </c>
      <c r="AF267" s="22">
        <v>20</v>
      </c>
      <c r="AG267" s="46">
        <v>19.600000000000001</v>
      </c>
      <c r="AH267" s="672">
        <v>21</v>
      </c>
      <c r="AI267" s="96"/>
    </row>
    <row r="268" spans="1:35" x14ac:dyDescent="0.15">
      <c r="A268" s="1849"/>
      <c r="B268" s="310">
        <v>44523</v>
      </c>
      <c r="C268" s="1607" t="str">
        <f t="shared" si="29"/>
        <v>(火)</v>
      </c>
      <c r="D268" s="627" t="s">
        <v>522</v>
      </c>
      <c r="E268" s="1493" t="s">
        <v>35</v>
      </c>
      <c r="F268" s="58">
        <v>19</v>
      </c>
      <c r="G268" s="22">
        <v>15.1</v>
      </c>
      <c r="H268" s="61">
        <v>15.3</v>
      </c>
      <c r="I268" s="22">
        <v>4.3</v>
      </c>
      <c r="J268" s="61">
        <v>4.0999999999999996</v>
      </c>
      <c r="K268" s="22">
        <v>7.65</v>
      </c>
      <c r="L268" s="61">
        <v>7.75</v>
      </c>
      <c r="M268" s="22">
        <v>23.5</v>
      </c>
      <c r="N268" s="61">
        <v>24.9</v>
      </c>
      <c r="O268" s="49" t="s">
        <v>35</v>
      </c>
      <c r="P268" s="1199" t="s">
        <v>35</v>
      </c>
      <c r="Q268" s="49" t="s">
        <v>35</v>
      </c>
      <c r="R268" s="1199" t="s">
        <v>35</v>
      </c>
      <c r="S268" s="49" t="s">
        <v>35</v>
      </c>
      <c r="T268" s="1199" t="s">
        <v>35</v>
      </c>
      <c r="U268" s="49" t="s">
        <v>35</v>
      </c>
      <c r="V268" s="1199" t="s">
        <v>35</v>
      </c>
      <c r="W268" s="62" t="s">
        <v>35</v>
      </c>
      <c r="X268" s="63" t="s">
        <v>35</v>
      </c>
      <c r="Y268" s="67" t="s">
        <v>35</v>
      </c>
      <c r="Z268" s="68" t="s">
        <v>35</v>
      </c>
      <c r="AA268" s="797" t="s">
        <v>35</v>
      </c>
      <c r="AB268" s="1427" t="s">
        <v>35</v>
      </c>
      <c r="AC268" s="608"/>
      <c r="AD268" s="6" t="s">
        <v>27</v>
      </c>
      <c r="AE268" s="17" t="s">
        <v>23</v>
      </c>
      <c r="AF268" s="22">
        <v>29.3</v>
      </c>
      <c r="AG268" s="46">
        <v>28.8</v>
      </c>
      <c r="AH268" s="672">
        <v>35.700000000000003</v>
      </c>
      <c r="AI268" s="96"/>
    </row>
    <row r="269" spans="1:35" x14ac:dyDescent="0.15">
      <c r="A269" s="1849"/>
      <c r="B269" s="310">
        <v>44524</v>
      </c>
      <c r="C269" s="1607" t="str">
        <f t="shared" si="29"/>
        <v>(水)</v>
      </c>
      <c r="D269" s="627" t="s">
        <v>566</v>
      </c>
      <c r="E269" s="1493" t="s">
        <v>35</v>
      </c>
      <c r="F269" s="58">
        <v>18.5</v>
      </c>
      <c r="G269" s="22">
        <v>15</v>
      </c>
      <c r="H269" s="61">
        <v>15.2</v>
      </c>
      <c r="I269" s="22">
        <v>5</v>
      </c>
      <c r="J269" s="61">
        <v>4.5</v>
      </c>
      <c r="K269" s="22">
        <v>7.88</v>
      </c>
      <c r="L269" s="61">
        <v>7.89</v>
      </c>
      <c r="M269" s="22">
        <v>24.5</v>
      </c>
      <c r="N269" s="61">
        <v>24.6</v>
      </c>
      <c r="O269" s="49" t="s">
        <v>35</v>
      </c>
      <c r="P269" s="1199">
        <v>91.5</v>
      </c>
      <c r="Q269" s="49" t="s">
        <v>35</v>
      </c>
      <c r="R269" s="1199">
        <v>100.3</v>
      </c>
      <c r="S269" s="49" t="s">
        <v>35</v>
      </c>
      <c r="T269" s="1199" t="s">
        <v>35</v>
      </c>
      <c r="U269" s="49" t="s">
        <v>35</v>
      </c>
      <c r="V269" s="1199" t="s">
        <v>35</v>
      </c>
      <c r="W269" s="62" t="s">
        <v>35</v>
      </c>
      <c r="X269" s="63">
        <v>9.8000000000000007</v>
      </c>
      <c r="Y269" s="67" t="s">
        <v>35</v>
      </c>
      <c r="Z269" s="68">
        <v>183</v>
      </c>
      <c r="AA269" s="797" t="s">
        <v>35</v>
      </c>
      <c r="AB269" s="1427">
        <v>0.13</v>
      </c>
      <c r="AC269" s="608"/>
      <c r="AD269" s="6" t="s">
        <v>374</v>
      </c>
      <c r="AE269" s="17" t="s">
        <v>379</v>
      </c>
      <c r="AF269" s="49">
        <v>7</v>
      </c>
      <c r="AG269" s="50">
        <v>7</v>
      </c>
      <c r="AH269" s="676">
        <v>8</v>
      </c>
      <c r="AI269" s="98"/>
    </row>
    <row r="270" spans="1:35" x14ac:dyDescent="0.15">
      <c r="A270" s="1849"/>
      <c r="B270" s="310">
        <v>44525</v>
      </c>
      <c r="C270" s="1607" t="str">
        <f t="shared" si="29"/>
        <v>(木)</v>
      </c>
      <c r="D270" s="627" t="s">
        <v>566</v>
      </c>
      <c r="E270" s="1493" t="s">
        <v>35</v>
      </c>
      <c r="F270" s="58">
        <v>17.5</v>
      </c>
      <c r="G270" s="22">
        <v>14.8</v>
      </c>
      <c r="H270" s="61">
        <v>15</v>
      </c>
      <c r="I270" s="22">
        <v>4.9000000000000004</v>
      </c>
      <c r="J270" s="61">
        <v>4.8</v>
      </c>
      <c r="K270" s="22">
        <v>7.98</v>
      </c>
      <c r="L270" s="61">
        <v>7.99</v>
      </c>
      <c r="M270" s="22">
        <v>24.3</v>
      </c>
      <c r="N270" s="61">
        <v>24.4</v>
      </c>
      <c r="O270" s="49" t="s">
        <v>35</v>
      </c>
      <c r="P270" s="1199">
        <v>92.6</v>
      </c>
      <c r="Q270" s="49" t="s">
        <v>35</v>
      </c>
      <c r="R270" s="1199">
        <v>99.2</v>
      </c>
      <c r="S270" s="49" t="s">
        <v>35</v>
      </c>
      <c r="T270" s="1199" t="s">
        <v>35</v>
      </c>
      <c r="U270" s="49" t="s">
        <v>35</v>
      </c>
      <c r="V270" s="1199" t="s">
        <v>35</v>
      </c>
      <c r="W270" s="62" t="s">
        <v>35</v>
      </c>
      <c r="X270" s="63">
        <v>9.5</v>
      </c>
      <c r="Y270" s="67" t="s">
        <v>35</v>
      </c>
      <c r="Z270" s="68">
        <v>164</v>
      </c>
      <c r="AA270" s="797" t="s">
        <v>35</v>
      </c>
      <c r="AB270" s="1427">
        <v>0.11</v>
      </c>
      <c r="AC270" s="608"/>
      <c r="AD270" s="6" t="s">
        <v>387</v>
      </c>
      <c r="AE270" s="17" t="s">
        <v>23</v>
      </c>
      <c r="AF270" s="49">
        <v>5</v>
      </c>
      <c r="AG270" s="50">
        <v>4</v>
      </c>
      <c r="AH270" s="676">
        <v>16</v>
      </c>
      <c r="AI270" s="98"/>
    </row>
    <row r="271" spans="1:35" x14ac:dyDescent="0.15">
      <c r="A271" s="1849"/>
      <c r="B271" s="310">
        <v>44526</v>
      </c>
      <c r="C271" s="1607" t="str">
        <f t="shared" si="29"/>
        <v>(金)</v>
      </c>
      <c r="D271" s="627" t="s">
        <v>566</v>
      </c>
      <c r="E271" s="1493" t="s">
        <v>35</v>
      </c>
      <c r="F271" s="58">
        <v>18.899999999999999</v>
      </c>
      <c r="G271" s="22">
        <v>14.6</v>
      </c>
      <c r="H271" s="61">
        <v>14.8</v>
      </c>
      <c r="I271" s="22">
        <v>5.2</v>
      </c>
      <c r="J271" s="61">
        <v>5.0999999999999996</v>
      </c>
      <c r="K271" s="22">
        <v>7.94</v>
      </c>
      <c r="L271" s="61">
        <v>7.93</v>
      </c>
      <c r="M271" s="22">
        <v>24.2</v>
      </c>
      <c r="N271" s="61">
        <v>24.3</v>
      </c>
      <c r="O271" s="49" t="s">
        <v>35</v>
      </c>
      <c r="P271" s="1199">
        <v>91.2</v>
      </c>
      <c r="Q271" s="49" t="s">
        <v>35</v>
      </c>
      <c r="R271" s="1199">
        <v>100.1</v>
      </c>
      <c r="S271" s="49" t="s">
        <v>35</v>
      </c>
      <c r="T271" s="1199" t="s">
        <v>35</v>
      </c>
      <c r="U271" s="49" t="s">
        <v>35</v>
      </c>
      <c r="V271" s="1199" t="s">
        <v>35</v>
      </c>
      <c r="W271" s="62" t="s">
        <v>35</v>
      </c>
      <c r="X271" s="63">
        <v>9.8000000000000007</v>
      </c>
      <c r="Y271" s="67" t="s">
        <v>35</v>
      </c>
      <c r="Z271" s="68">
        <v>175</v>
      </c>
      <c r="AA271" s="797" t="s">
        <v>35</v>
      </c>
      <c r="AB271" s="1427">
        <v>0.15</v>
      </c>
      <c r="AC271" s="608"/>
      <c r="AD271" s="18"/>
      <c r="AE271" s="8"/>
      <c r="AF271" s="19"/>
      <c r="AG271" s="7"/>
      <c r="AH271" s="7"/>
      <c r="AI271" s="8"/>
    </row>
    <row r="272" spans="1:35" x14ac:dyDescent="0.15">
      <c r="A272" s="1849"/>
      <c r="B272" s="310">
        <v>44527</v>
      </c>
      <c r="C272" s="1607" t="str">
        <f t="shared" si="29"/>
        <v>(土)</v>
      </c>
      <c r="D272" s="627" t="s">
        <v>566</v>
      </c>
      <c r="E272" s="1493" t="s">
        <v>35</v>
      </c>
      <c r="F272" s="58">
        <v>17</v>
      </c>
      <c r="G272" s="22">
        <v>14.4</v>
      </c>
      <c r="H272" s="61">
        <v>14.6</v>
      </c>
      <c r="I272" s="22">
        <v>4.8</v>
      </c>
      <c r="J272" s="61">
        <v>5.2</v>
      </c>
      <c r="K272" s="22">
        <v>7.81</v>
      </c>
      <c r="L272" s="61">
        <v>7.87</v>
      </c>
      <c r="M272" s="22">
        <v>25.8</v>
      </c>
      <c r="N272" s="61">
        <v>23.1</v>
      </c>
      <c r="O272" s="49" t="s">
        <v>35</v>
      </c>
      <c r="P272" s="1199" t="s">
        <v>35</v>
      </c>
      <c r="Q272" s="49" t="s">
        <v>35</v>
      </c>
      <c r="R272" s="1199" t="s">
        <v>35</v>
      </c>
      <c r="S272" s="49" t="s">
        <v>35</v>
      </c>
      <c r="T272" s="1199" t="s">
        <v>35</v>
      </c>
      <c r="U272" s="49" t="s">
        <v>35</v>
      </c>
      <c r="V272" s="1199" t="s">
        <v>35</v>
      </c>
      <c r="W272" s="62" t="s">
        <v>35</v>
      </c>
      <c r="X272" s="63" t="s">
        <v>35</v>
      </c>
      <c r="Y272" s="67" t="s">
        <v>35</v>
      </c>
      <c r="Z272" s="68" t="s">
        <v>35</v>
      </c>
      <c r="AA272" s="797" t="s">
        <v>35</v>
      </c>
      <c r="AB272" s="1427" t="s">
        <v>35</v>
      </c>
      <c r="AC272" s="608"/>
      <c r="AD272" s="18"/>
      <c r="AE272" s="8"/>
      <c r="AF272" s="19"/>
      <c r="AG272" s="7"/>
      <c r="AH272" s="7"/>
      <c r="AI272" s="8"/>
    </row>
    <row r="273" spans="1:35" x14ac:dyDescent="0.15">
      <c r="A273" s="1849"/>
      <c r="B273" s="310">
        <v>44528</v>
      </c>
      <c r="C273" s="1607" t="str">
        <f t="shared" si="29"/>
        <v>(日)</v>
      </c>
      <c r="D273" s="627" t="s">
        <v>566</v>
      </c>
      <c r="E273" s="1493" t="s">
        <v>35</v>
      </c>
      <c r="F273" s="58">
        <v>16.3</v>
      </c>
      <c r="G273" s="22">
        <v>14</v>
      </c>
      <c r="H273" s="61">
        <v>14.2</v>
      </c>
      <c r="I273" s="22">
        <v>5.0999999999999996</v>
      </c>
      <c r="J273" s="61">
        <v>4.7</v>
      </c>
      <c r="K273" s="22">
        <v>7.95</v>
      </c>
      <c r="L273" s="61">
        <v>7.96</v>
      </c>
      <c r="M273" s="22">
        <v>24</v>
      </c>
      <c r="N273" s="61">
        <v>24.2</v>
      </c>
      <c r="O273" s="49" t="s">
        <v>35</v>
      </c>
      <c r="P273" s="1199" t="s">
        <v>35</v>
      </c>
      <c r="Q273" s="49" t="s">
        <v>35</v>
      </c>
      <c r="R273" s="1199" t="s">
        <v>35</v>
      </c>
      <c r="S273" s="49" t="s">
        <v>35</v>
      </c>
      <c r="T273" s="1199" t="s">
        <v>35</v>
      </c>
      <c r="U273" s="49" t="s">
        <v>35</v>
      </c>
      <c r="V273" s="1199" t="s">
        <v>35</v>
      </c>
      <c r="W273" s="62" t="s">
        <v>35</v>
      </c>
      <c r="X273" s="63" t="s">
        <v>35</v>
      </c>
      <c r="Y273" s="67" t="s">
        <v>35</v>
      </c>
      <c r="Z273" s="68" t="s">
        <v>35</v>
      </c>
      <c r="AA273" s="797" t="s">
        <v>35</v>
      </c>
      <c r="AB273" s="1427" t="s">
        <v>35</v>
      </c>
      <c r="AC273" s="608"/>
      <c r="AD273" s="20"/>
      <c r="AE273" s="3"/>
      <c r="AF273" s="21"/>
      <c r="AG273" s="9"/>
      <c r="AH273" s="9"/>
      <c r="AI273" s="3"/>
    </row>
    <row r="274" spans="1:35" x14ac:dyDescent="0.15">
      <c r="A274" s="1849"/>
      <c r="B274" s="310">
        <v>44529</v>
      </c>
      <c r="C274" s="1607" t="str">
        <f t="shared" si="29"/>
        <v>(月)</v>
      </c>
      <c r="D274" s="627" t="s">
        <v>566</v>
      </c>
      <c r="E274" s="1493" t="s">
        <v>35</v>
      </c>
      <c r="F274" s="58">
        <v>15.8</v>
      </c>
      <c r="G274" s="22">
        <v>13.7</v>
      </c>
      <c r="H274" s="61">
        <v>13.8</v>
      </c>
      <c r="I274" s="22">
        <v>4.5999999999999996</v>
      </c>
      <c r="J274" s="61">
        <v>4.7</v>
      </c>
      <c r="K274" s="22">
        <v>7.94</v>
      </c>
      <c r="L274" s="61">
        <v>7.93</v>
      </c>
      <c r="M274" s="22">
        <v>24.2</v>
      </c>
      <c r="N274" s="61">
        <v>24.2</v>
      </c>
      <c r="O274" s="49" t="s">
        <v>35</v>
      </c>
      <c r="P274" s="1199">
        <v>92.1</v>
      </c>
      <c r="Q274" s="49" t="s">
        <v>35</v>
      </c>
      <c r="R274" s="1199">
        <v>99.2</v>
      </c>
      <c r="S274" s="49" t="s">
        <v>35</v>
      </c>
      <c r="T274" s="1199" t="s">
        <v>35</v>
      </c>
      <c r="U274" s="49" t="s">
        <v>35</v>
      </c>
      <c r="V274" s="1199" t="s">
        <v>35</v>
      </c>
      <c r="W274" s="62" t="s">
        <v>35</v>
      </c>
      <c r="X274" s="63">
        <v>9.6999999999999993</v>
      </c>
      <c r="Y274" s="67" t="s">
        <v>35</v>
      </c>
      <c r="Z274" s="68">
        <v>184</v>
      </c>
      <c r="AA274" s="797" t="s">
        <v>35</v>
      </c>
      <c r="AB274" s="1427">
        <v>0.12</v>
      </c>
      <c r="AC274" s="608"/>
      <c r="AD274" s="28" t="s">
        <v>137</v>
      </c>
      <c r="AE274" s="2" t="s">
        <v>35</v>
      </c>
      <c r="AF274" s="2" t="s">
        <v>35</v>
      </c>
      <c r="AG274" s="2" t="s">
        <v>35</v>
      </c>
      <c r="AH274" s="2" t="s">
        <v>35</v>
      </c>
      <c r="AI274" s="99" t="s">
        <v>35</v>
      </c>
    </row>
    <row r="275" spans="1:35" x14ac:dyDescent="0.15">
      <c r="A275" s="1849"/>
      <c r="B275" s="310">
        <v>44530</v>
      </c>
      <c r="C275" s="1607" t="str">
        <f t="shared" si="29"/>
        <v>(火)</v>
      </c>
      <c r="D275" s="628" t="s">
        <v>566</v>
      </c>
      <c r="E275" s="1499">
        <v>0.5</v>
      </c>
      <c r="F275" s="119">
        <v>16.100000000000001</v>
      </c>
      <c r="G275" s="120">
        <v>13.5</v>
      </c>
      <c r="H275" s="121">
        <v>13.7</v>
      </c>
      <c r="I275" s="120">
        <v>4.7</v>
      </c>
      <c r="J275" s="121">
        <v>4.8</v>
      </c>
      <c r="K275" s="120">
        <v>7.95</v>
      </c>
      <c r="L275" s="121">
        <v>7.95</v>
      </c>
      <c r="M275" s="120">
        <v>24.3</v>
      </c>
      <c r="N275" s="121">
        <v>24.3</v>
      </c>
      <c r="O275" s="632" t="s">
        <v>35</v>
      </c>
      <c r="P275" s="1213">
        <v>90.6</v>
      </c>
      <c r="Q275" s="632" t="s">
        <v>35</v>
      </c>
      <c r="R275" s="1213">
        <v>100.1</v>
      </c>
      <c r="S275" s="632" t="s">
        <v>35</v>
      </c>
      <c r="T275" s="1213" t="s">
        <v>35</v>
      </c>
      <c r="U275" s="632" t="s">
        <v>35</v>
      </c>
      <c r="V275" s="1213" t="s">
        <v>35</v>
      </c>
      <c r="W275" s="122" t="s">
        <v>35</v>
      </c>
      <c r="X275" s="123">
        <v>9.9</v>
      </c>
      <c r="Y275" s="126" t="s">
        <v>35</v>
      </c>
      <c r="Z275" s="127">
        <v>165</v>
      </c>
      <c r="AA275" s="811" t="s">
        <v>35</v>
      </c>
      <c r="AB275" s="1428">
        <v>0.12</v>
      </c>
      <c r="AC275" s="629"/>
      <c r="AD275" s="10" t="s">
        <v>35</v>
      </c>
      <c r="AE275" s="2" t="s">
        <v>35</v>
      </c>
      <c r="AF275" s="2" t="s">
        <v>35</v>
      </c>
      <c r="AG275" s="2" t="s">
        <v>35</v>
      </c>
      <c r="AH275" s="2" t="s">
        <v>35</v>
      </c>
      <c r="AI275" s="99" t="s">
        <v>35</v>
      </c>
    </row>
    <row r="276" spans="1:35" s="1" customFormat="1" ht="13.5" customHeight="1" x14ac:dyDescent="0.15">
      <c r="A276" s="1849"/>
      <c r="B276" s="1743" t="s">
        <v>388</v>
      </c>
      <c r="C276" s="1744"/>
      <c r="D276" s="374"/>
      <c r="E276" s="1494">
        <f>MAX(E246:E275)</f>
        <v>69.5</v>
      </c>
      <c r="F276" s="335">
        <f t="shared" ref="F276:AC276" si="30">IF(COUNT(F246:F275)=0,"",MAX(F246:F275))</f>
        <v>21.6</v>
      </c>
      <c r="G276" s="336">
        <f t="shared" si="30"/>
        <v>17.5</v>
      </c>
      <c r="H276" s="337">
        <f t="shared" si="30"/>
        <v>17.7</v>
      </c>
      <c r="I276" s="336">
        <f t="shared" si="30"/>
        <v>8.9</v>
      </c>
      <c r="J276" s="337">
        <f t="shared" si="30"/>
        <v>7.9</v>
      </c>
      <c r="K276" s="336">
        <f t="shared" si="30"/>
        <v>8.0399999999999991</v>
      </c>
      <c r="L276" s="337">
        <f t="shared" si="30"/>
        <v>8.0399999999999991</v>
      </c>
      <c r="M276" s="336">
        <f t="shared" si="30"/>
        <v>28.8</v>
      </c>
      <c r="N276" s="337">
        <f t="shared" si="30"/>
        <v>24.9</v>
      </c>
      <c r="O276" s="1200">
        <f t="shared" si="30"/>
        <v>88.1</v>
      </c>
      <c r="P276" s="1201">
        <f t="shared" si="30"/>
        <v>92.6</v>
      </c>
      <c r="Q276" s="1200">
        <f t="shared" si="30"/>
        <v>98.4</v>
      </c>
      <c r="R276" s="1201">
        <f t="shared" si="30"/>
        <v>101.3</v>
      </c>
      <c r="S276" s="1200">
        <f t="shared" si="30"/>
        <v>67</v>
      </c>
      <c r="T276" s="1208">
        <f t="shared" si="30"/>
        <v>68</v>
      </c>
      <c r="U276" s="1200">
        <f t="shared" si="30"/>
        <v>31.4</v>
      </c>
      <c r="V276" s="1208">
        <f t="shared" si="30"/>
        <v>30.2</v>
      </c>
      <c r="W276" s="338">
        <f t="shared" si="30"/>
        <v>9.6999999999999993</v>
      </c>
      <c r="X276" s="540">
        <f t="shared" si="30"/>
        <v>10.1</v>
      </c>
      <c r="Y276" s="1356">
        <f t="shared" si="30"/>
        <v>179</v>
      </c>
      <c r="Z276" s="1357">
        <f t="shared" si="30"/>
        <v>198</v>
      </c>
      <c r="AA276" s="799">
        <f t="shared" si="30"/>
        <v>0.21</v>
      </c>
      <c r="AB276" s="1429">
        <f t="shared" si="30"/>
        <v>0.25</v>
      </c>
      <c r="AC276" s="667" t="str">
        <f t="shared" si="30"/>
        <v/>
      </c>
      <c r="AD276" s="10" t="s">
        <v>35</v>
      </c>
      <c r="AE276" s="2" t="s">
        <v>35</v>
      </c>
      <c r="AF276" s="2" t="s">
        <v>35</v>
      </c>
      <c r="AG276" s="2" t="s">
        <v>35</v>
      </c>
      <c r="AH276" s="2" t="s">
        <v>35</v>
      </c>
      <c r="AI276" s="99" t="s">
        <v>35</v>
      </c>
    </row>
    <row r="277" spans="1:35" s="1" customFormat="1" ht="13.5" customHeight="1" x14ac:dyDescent="0.15">
      <c r="A277" s="1849"/>
      <c r="B277" s="1735" t="s">
        <v>389</v>
      </c>
      <c r="C277" s="1736"/>
      <c r="D277" s="376"/>
      <c r="E277" s="1503"/>
      <c r="F277" s="340">
        <f t="shared" ref="F277:AB277" si="31">IF(COUNT(F246:F275)=0,"",MIN(F246:F275))</f>
        <v>15.8</v>
      </c>
      <c r="G277" s="341">
        <f t="shared" si="31"/>
        <v>13.5</v>
      </c>
      <c r="H277" s="342">
        <f t="shared" si="31"/>
        <v>13.7</v>
      </c>
      <c r="I277" s="341">
        <f t="shared" si="31"/>
        <v>4.3</v>
      </c>
      <c r="J277" s="340">
        <f t="shared" si="31"/>
        <v>4.0999999999999996</v>
      </c>
      <c r="K277" s="341">
        <f t="shared" si="31"/>
        <v>7.52</v>
      </c>
      <c r="L277" s="340">
        <f t="shared" si="31"/>
        <v>7.63</v>
      </c>
      <c r="M277" s="341">
        <f t="shared" si="31"/>
        <v>22.3</v>
      </c>
      <c r="N277" s="340">
        <f t="shared" si="31"/>
        <v>23.1</v>
      </c>
      <c r="O277" s="1202">
        <f t="shared" si="31"/>
        <v>88.1</v>
      </c>
      <c r="P277" s="1203">
        <f t="shared" si="31"/>
        <v>87.5</v>
      </c>
      <c r="Q277" s="1202">
        <f t="shared" si="31"/>
        <v>98.4</v>
      </c>
      <c r="R277" s="1203">
        <f t="shared" si="31"/>
        <v>95.8</v>
      </c>
      <c r="S277" s="1202">
        <f t="shared" si="31"/>
        <v>67</v>
      </c>
      <c r="T277" s="1203">
        <f t="shared" si="31"/>
        <v>68</v>
      </c>
      <c r="U277" s="1202">
        <f t="shared" si="31"/>
        <v>31.4</v>
      </c>
      <c r="V277" s="1209">
        <f t="shared" si="31"/>
        <v>30.2</v>
      </c>
      <c r="W277" s="343">
        <f t="shared" si="31"/>
        <v>9.6999999999999993</v>
      </c>
      <c r="X277" s="599">
        <f t="shared" si="31"/>
        <v>9.5</v>
      </c>
      <c r="Y277" s="1358">
        <f t="shared" si="31"/>
        <v>179</v>
      </c>
      <c r="Z277" s="1359">
        <f t="shared" si="31"/>
        <v>148</v>
      </c>
      <c r="AA277" s="801">
        <f t="shared" si="31"/>
        <v>0.21</v>
      </c>
      <c r="AB277" s="1430">
        <f t="shared" si="31"/>
        <v>0.08</v>
      </c>
      <c r="AC277" s="1593"/>
      <c r="AD277" s="10" t="s">
        <v>35</v>
      </c>
      <c r="AE277" s="2" t="s">
        <v>35</v>
      </c>
      <c r="AF277" s="2" t="s">
        <v>35</v>
      </c>
      <c r="AG277" s="2" t="s">
        <v>35</v>
      </c>
      <c r="AH277" s="2" t="s">
        <v>35</v>
      </c>
      <c r="AI277" s="99" t="s">
        <v>35</v>
      </c>
    </row>
    <row r="278" spans="1:35" s="1" customFormat="1" ht="13.5" customHeight="1" x14ac:dyDescent="0.15">
      <c r="A278" s="1849"/>
      <c r="B278" s="1735" t="s">
        <v>390</v>
      </c>
      <c r="C278" s="1736"/>
      <c r="D278" s="376"/>
      <c r="E278" s="1496"/>
      <c r="F278" s="541">
        <f t="shared" ref="F278:AB278" si="32">IF(COUNT(F246:F275)=0,"",AVERAGE(F246:F275))</f>
        <v>19.213333333333331</v>
      </c>
      <c r="G278" s="341">
        <f t="shared" si="32"/>
        <v>15.966666666666669</v>
      </c>
      <c r="H278" s="340">
        <f t="shared" si="32"/>
        <v>16.146666666666665</v>
      </c>
      <c r="I278" s="341">
        <f t="shared" si="32"/>
        <v>5.6899999999999995</v>
      </c>
      <c r="J278" s="340">
        <f t="shared" si="32"/>
        <v>5.3533333333333326</v>
      </c>
      <c r="K278" s="341">
        <f t="shared" si="32"/>
        <v>7.830333333333332</v>
      </c>
      <c r="L278" s="340">
        <f t="shared" si="32"/>
        <v>7.8466666666666667</v>
      </c>
      <c r="M278" s="341">
        <f t="shared" si="32"/>
        <v>24.13</v>
      </c>
      <c r="N278" s="340">
        <f t="shared" si="32"/>
        <v>23.966666666666665</v>
      </c>
      <c r="O278" s="1202">
        <f t="shared" si="32"/>
        <v>88.1</v>
      </c>
      <c r="P278" s="1203">
        <f t="shared" si="32"/>
        <v>90.414999999999992</v>
      </c>
      <c r="Q278" s="1202">
        <f t="shared" si="32"/>
        <v>98.4</v>
      </c>
      <c r="R278" s="1203">
        <f t="shared" si="32"/>
        <v>98.69</v>
      </c>
      <c r="S278" s="1202">
        <f t="shared" si="32"/>
        <v>67</v>
      </c>
      <c r="T278" s="1203">
        <f t="shared" si="32"/>
        <v>68</v>
      </c>
      <c r="U278" s="1202">
        <f t="shared" si="32"/>
        <v>31.4</v>
      </c>
      <c r="V278" s="1203">
        <f t="shared" si="32"/>
        <v>30.2</v>
      </c>
      <c r="W278" s="602">
        <f t="shared" si="32"/>
        <v>9.6999999999999993</v>
      </c>
      <c r="X278" s="664">
        <f t="shared" si="32"/>
        <v>9.8500000000000014</v>
      </c>
      <c r="Y278" s="1358">
        <f t="shared" si="32"/>
        <v>179</v>
      </c>
      <c r="Z278" s="1359">
        <f t="shared" si="32"/>
        <v>168.05</v>
      </c>
      <c r="AA278" s="801">
        <f t="shared" si="32"/>
        <v>0.21</v>
      </c>
      <c r="AB278" s="1430">
        <f t="shared" si="32"/>
        <v>0.1545</v>
      </c>
      <c r="AC278" s="1593"/>
      <c r="AD278" s="10" t="s">
        <v>35</v>
      </c>
      <c r="AE278" s="2" t="s">
        <v>35</v>
      </c>
      <c r="AF278" s="2" t="s">
        <v>35</v>
      </c>
      <c r="AG278" s="2" t="s">
        <v>35</v>
      </c>
      <c r="AH278" s="2" t="s">
        <v>35</v>
      </c>
      <c r="AI278" s="99" t="s">
        <v>35</v>
      </c>
    </row>
    <row r="279" spans="1:35" s="1" customFormat="1" ht="13.5" customHeight="1" x14ac:dyDescent="0.15">
      <c r="A279" s="1850"/>
      <c r="B279" s="1737" t="s">
        <v>391</v>
      </c>
      <c r="C279" s="1738"/>
      <c r="D279" s="376"/>
      <c r="E279" s="1497">
        <f>SUM(E246:E275)</f>
        <v>116.5</v>
      </c>
      <c r="F279" s="563"/>
      <c r="G279" s="1241"/>
      <c r="H279" s="1340"/>
      <c r="I279" s="1241"/>
      <c r="J279" s="1340"/>
      <c r="K279" s="1241"/>
      <c r="L279" s="1242"/>
      <c r="M279" s="1241"/>
      <c r="N279" s="1340"/>
      <c r="O279" s="1204"/>
      <c r="P279" s="1205"/>
      <c r="Q279" s="1204"/>
      <c r="R279" s="1222"/>
      <c r="S279" s="1204"/>
      <c r="T279" s="1205"/>
      <c r="U279" s="1204"/>
      <c r="V279" s="1222"/>
      <c r="W279" s="662"/>
      <c r="X279" s="594"/>
      <c r="Y279" s="1360"/>
      <c r="Z279" s="1361"/>
      <c r="AA279" s="803"/>
      <c r="AB279" s="1435"/>
      <c r="AC279" s="595">
        <f>SUM(AC246:AC275)</f>
        <v>0</v>
      </c>
      <c r="AD279" s="205"/>
      <c r="AE279" s="207"/>
      <c r="AF279" s="207"/>
      <c r="AG279" s="207"/>
      <c r="AH279" s="207"/>
      <c r="AI279" s="206"/>
    </row>
    <row r="280" spans="1:35" ht="13.5" customHeight="1" x14ac:dyDescent="0.15">
      <c r="A280" s="1851" t="s">
        <v>348</v>
      </c>
      <c r="B280" s="429">
        <v>44531</v>
      </c>
      <c r="C280" s="856" t="str">
        <f>IF(B280="","",IF(WEEKDAY(B280)=1,"(日)",IF(WEEKDAY(B280)=2,"(月)",IF(WEEKDAY(B280)=3,"(火)",IF(WEEKDAY(B280)=4,"(水)",IF(WEEKDAY(B280)=5,"(木)",IF(WEEKDAY(B280)=6,"(金)","(土)")))))))</f>
        <v>(水)</v>
      </c>
      <c r="D280" s="626" t="s">
        <v>522</v>
      </c>
      <c r="E280" s="1492">
        <v>48</v>
      </c>
      <c r="F280" s="57">
        <v>22</v>
      </c>
      <c r="G280" s="59">
        <v>13.7</v>
      </c>
      <c r="H280" s="60">
        <v>13.9</v>
      </c>
      <c r="I280" s="59">
        <v>5</v>
      </c>
      <c r="J280" s="60">
        <v>4.9000000000000004</v>
      </c>
      <c r="K280" s="59">
        <v>7.93</v>
      </c>
      <c r="L280" s="60">
        <v>7.93</v>
      </c>
      <c r="M280" s="59">
        <v>24.1</v>
      </c>
      <c r="N280" s="60">
        <v>24.1</v>
      </c>
      <c r="O280" s="1197" t="s">
        <v>35</v>
      </c>
      <c r="P280" s="1198">
        <v>90.4</v>
      </c>
      <c r="Q280" s="1197" t="s">
        <v>35</v>
      </c>
      <c r="R280" s="1198">
        <v>98.6</v>
      </c>
      <c r="S280" s="1197" t="s">
        <v>35</v>
      </c>
      <c r="T280" s="1198" t="s">
        <v>35</v>
      </c>
      <c r="U280" s="1197" t="s">
        <v>35</v>
      </c>
      <c r="V280" s="1198" t="s">
        <v>35</v>
      </c>
      <c r="W280" s="53" t="s">
        <v>35</v>
      </c>
      <c r="X280" s="54">
        <v>9.8000000000000007</v>
      </c>
      <c r="Y280" s="55" t="s">
        <v>35</v>
      </c>
      <c r="Z280" s="56">
        <v>184</v>
      </c>
      <c r="AA280" s="795" t="s">
        <v>35</v>
      </c>
      <c r="AB280" s="1426">
        <v>0.11</v>
      </c>
      <c r="AC280" s="606"/>
      <c r="AD280" s="165">
        <v>44539</v>
      </c>
      <c r="AE280" s="128" t="s">
        <v>3</v>
      </c>
      <c r="AF280" s="129">
        <v>16.8</v>
      </c>
      <c r="AG280" s="130" t="s">
        <v>20</v>
      </c>
      <c r="AH280" s="131"/>
      <c r="AI280" s="132"/>
    </row>
    <row r="281" spans="1:35" x14ac:dyDescent="0.15">
      <c r="A281" s="1851"/>
      <c r="B281" s="429">
        <v>44532</v>
      </c>
      <c r="C281" s="1607" t="str">
        <f>IF(B281="","",IF(WEEKDAY(B281)=1,"(日)",IF(WEEKDAY(B281)=2,"(月)",IF(WEEKDAY(B281)=3,"(火)",IF(WEEKDAY(B281)=4,"(水)",IF(WEEKDAY(B281)=5,"(木)",IF(WEEKDAY(B281)=6,"(金)","(土)")))))))</f>
        <v>(木)</v>
      </c>
      <c r="D281" s="627" t="s">
        <v>566</v>
      </c>
      <c r="E281" s="1493" t="s">
        <v>35</v>
      </c>
      <c r="F281" s="58">
        <v>16.7</v>
      </c>
      <c r="G281" s="22">
        <v>13.6</v>
      </c>
      <c r="H281" s="61">
        <v>13.7</v>
      </c>
      <c r="I281" s="22">
        <v>5.4</v>
      </c>
      <c r="J281" s="61">
        <v>5.2</v>
      </c>
      <c r="K281" s="22">
        <v>7.93</v>
      </c>
      <c r="L281" s="61">
        <v>7.96</v>
      </c>
      <c r="M281" s="22">
        <v>24.1</v>
      </c>
      <c r="N281" s="61">
        <v>24.1</v>
      </c>
      <c r="O281" s="49" t="s">
        <v>35</v>
      </c>
      <c r="P281" s="1199">
        <v>91</v>
      </c>
      <c r="Q281" s="49" t="s">
        <v>35</v>
      </c>
      <c r="R281" s="1199">
        <v>99.2</v>
      </c>
      <c r="S281" s="49" t="s">
        <v>35</v>
      </c>
      <c r="T281" s="1199" t="s">
        <v>35</v>
      </c>
      <c r="U281" s="49" t="s">
        <v>35</v>
      </c>
      <c r="V281" s="1199" t="s">
        <v>35</v>
      </c>
      <c r="W281" s="62" t="s">
        <v>35</v>
      </c>
      <c r="X281" s="63">
        <v>9.5</v>
      </c>
      <c r="Y281" s="67" t="s">
        <v>35</v>
      </c>
      <c r="Z281" s="68">
        <v>158</v>
      </c>
      <c r="AA281" s="797" t="s">
        <v>35</v>
      </c>
      <c r="AB281" s="1427">
        <v>0.1</v>
      </c>
      <c r="AC281" s="745"/>
      <c r="AD281" s="11" t="s">
        <v>87</v>
      </c>
      <c r="AE281" s="12" t="s">
        <v>377</v>
      </c>
      <c r="AF281" s="13" t="s">
        <v>5</v>
      </c>
      <c r="AG281" s="14" t="s">
        <v>6</v>
      </c>
      <c r="AH281" s="671" t="s">
        <v>302</v>
      </c>
      <c r="AI281" s="92"/>
    </row>
    <row r="282" spans="1:35" x14ac:dyDescent="0.15">
      <c r="A282" s="1851"/>
      <c r="B282" s="429">
        <v>44533</v>
      </c>
      <c r="C282" s="1607" t="str">
        <f t="shared" ref="C282:C310" si="33">IF(B282="","",IF(WEEKDAY(B282)=1,"(日)",IF(WEEKDAY(B282)=2,"(月)",IF(WEEKDAY(B282)=3,"(火)",IF(WEEKDAY(B282)=4,"(水)",IF(WEEKDAY(B282)=5,"(木)",IF(WEEKDAY(B282)=6,"(金)","(土)")))))))</f>
        <v>(金)</v>
      </c>
      <c r="D282" s="627" t="s">
        <v>566</v>
      </c>
      <c r="E282" s="1493" t="s">
        <v>35</v>
      </c>
      <c r="F282" s="58">
        <v>16.2</v>
      </c>
      <c r="G282" s="22">
        <v>13.4</v>
      </c>
      <c r="H282" s="61">
        <v>13.6</v>
      </c>
      <c r="I282" s="22">
        <v>5.4</v>
      </c>
      <c r="J282" s="61">
        <v>5.5</v>
      </c>
      <c r="K282" s="22">
        <v>8.02</v>
      </c>
      <c r="L282" s="61">
        <v>7.96</v>
      </c>
      <c r="M282" s="22">
        <v>24.1</v>
      </c>
      <c r="N282" s="61">
        <v>24.1</v>
      </c>
      <c r="O282" s="49" t="s">
        <v>35</v>
      </c>
      <c r="P282" s="1199">
        <v>90.6</v>
      </c>
      <c r="Q282" s="49" t="s">
        <v>35</v>
      </c>
      <c r="R282" s="1199">
        <v>97.8</v>
      </c>
      <c r="S282" s="49" t="s">
        <v>35</v>
      </c>
      <c r="T282" s="1199" t="s">
        <v>35</v>
      </c>
      <c r="U282" s="49" t="s">
        <v>35</v>
      </c>
      <c r="V282" s="1199" t="s">
        <v>35</v>
      </c>
      <c r="W282" s="62" t="s">
        <v>35</v>
      </c>
      <c r="X282" s="63">
        <v>9.8000000000000007</v>
      </c>
      <c r="Y282" s="67" t="s">
        <v>35</v>
      </c>
      <c r="Z282" s="68">
        <v>185</v>
      </c>
      <c r="AA282" s="797" t="s">
        <v>35</v>
      </c>
      <c r="AB282" s="1427">
        <v>0.15</v>
      </c>
      <c r="AC282" s="608"/>
      <c r="AD282" s="5" t="s">
        <v>88</v>
      </c>
      <c r="AE282" s="16" t="s">
        <v>20</v>
      </c>
      <c r="AF282" s="30">
        <v>12.3</v>
      </c>
      <c r="AG282" s="31">
        <v>12.5</v>
      </c>
      <c r="AH282" s="31">
        <v>11.5</v>
      </c>
      <c r="AI282" s="93"/>
    </row>
    <row r="283" spans="1:35" x14ac:dyDescent="0.15">
      <c r="A283" s="1851"/>
      <c r="B283" s="429">
        <v>44534</v>
      </c>
      <c r="C283" s="1607" t="str">
        <f t="shared" si="33"/>
        <v>(土)</v>
      </c>
      <c r="D283" s="627" t="s">
        <v>566</v>
      </c>
      <c r="E283" s="1493" t="s">
        <v>35</v>
      </c>
      <c r="F283" s="58">
        <v>18.5</v>
      </c>
      <c r="G283" s="22">
        <v>13.2</v>
      </c>
      <c r="H283" s="61">
        <v>13.4</v>
      </c>
      <c r="I283" s="22">
        <v>5.3</v>
      </c>
      <c r="J283" s="61">
        <v>5.6</v>
      </c>
      <c r="K283" s="22">
        <v>7.88</v>
      </c>
      <c r="L283" s="61">
        <v>7.9</v>
      </c>
      <c r="M283" s="22">
        <v>24</v>
      </c>
      <c r="N283" s="61">
        <v>24.1</v>
      </c>
      <c r="O283" s="49" t="s">
        <v>35</v>
      </c>
      <c r="P283" s="1199" t="s">
        <v>35</v>
      </c>
      <c r="Q283" s="49" t="s">
        <v>35</v>
      </c>
      <c r="R283" s="1199" t="s">
        <v>35</v>
      </c>
      <c r="S283" s="49" t="s">
        <v>35</v>
      </c>
      <c r="T283" s="1199" t="s">
        <v>35</v>
      </c>
      <c r="U283" s="49" t="s">
        <v>35</v>
      </c>
      <c r="V283" s="1199" t="s">
        <v>35</v>
      </c>
      <c r="W283" s="62" t="s">
        <v>35</v>
      </c>
      <c r="X283" s="63" t="s">
        <v>35</v>
      </c>
      <c r="Y283" s="67" t="s">
        <v>35</v>
      </c>
      <c r="Z283" s="68" t="s">
        <v>35</v>
      </c>
      <c r="AA283" s="797" t="s">
        <v>35</v>
      </c>
      <c r="AB283" s="1427" t="s">
        <v>35</v>
      </c>
      <c r="AC283" s="608"/>
      <c r="AD283" s="6" t="s">
        <v>378</v>
      </c>
      <c r="AE283" s="17" t="s">
        <v>379</v>
      </c>
      <c r="AF283" s="33">
        <v>5.9</v>
      </c>
      <c r="AG283" s="34">
        <v>6</v>
      </c>
      <c r="AH283" s="34">
        <v>19.8</v>
      </c>
      <c r="AI283" s="94"/>
    </row>
    <row r="284" spans="1:35" x14ac:dyDescent="0.15">
      <c r="A284" s="1851"/>
      <c r="B284" s="429">
        <v>44535</v>
      </c>
      <c r="C284" s="1607" t="str">
        <f t="shared" si="33"/>
        <v>(日)</v>
      </c>
      <c r="D284" s="627" t="s">
        <v>566</v>
      </c>
      <c r="E284" s="1493" t="s">
        <v>35</v>
      </c>
      <c r="F284" s="58">
        <v>15.2</v>
      </c>
      <c r="G284" s="22">
        <v>13.1</v>
      </c>
      <c r="H284" s="61">
        <v>13</v>
      </c>
      <c r="I284" s="22">
        <v>5.4</v>
      </c>
      <c r="J284" s="61">
        <v>5.3</v>
      </c>
      <c r="K284" s="22">
        <v>7.97</v>
      </c>
      <c r="L284" s="61">
        <v>7.97</v>
      </c>
      <c r="M284" s="22">
        <v>24</v>
      </c>
      <c r="N284" s="61">
        <v>24</v>
      </c>
      <c r="O284" s="49" t="s">
        <v>35</v>
      </c>
      <c r="P284" s="1199" t="s">
        <v>35</v>
      </c>
      <c r="Q284" s="49" t="s">
        <v>35</v>
      </c>
      <c r="R284" s="1199" t="s">
        <v>35</v>
      </c>
      <c r="S284" s="49" t="s">
        <v>35</v>
      </c>
      <c r="T284" s="1199" t="s">
        <v>35</v>
      </c>
      <c r="U284" s="49" t="s">
        <v>35</v>
      </c>
      <c r="V284" s="1199" t="s">
        <v>35</v>
      </c>
      <c r="W284" s="62" t="s">
        <v>35</v>
      </c>
      <c r="X284" s="63" t="s">
        <v>35</v>
      </c>
      <c r="Y284" s="67" t="s">
        <v>35</v>
      </c>
      <c r="Z284" s="68" t="s">
        <v>35</v>
      </c>
      <c r="AA284" s="797" t="s">
        <v>35</v>
      </c>
      <c r="AB284" s="1427" t="s">
        <v>35</v>
      </c>
      <c r="AC284" s="608"/>
      <c r="AD284" s="6" t="s">
        <v>21</v>
      </c>
      <c r="AE284" s="17"/>
      <c r="AF284" s="33">
        <v>7.89</v>
      </c>
      <c r="AG284" s="34">
        <v>7.91</v>
      </c>
      <c r="AH284" s="34">
        <v>7.85</v>
      </c>
      <c r="AI284" s="95"/>
    </row>
    <row r="285" spans="1:35" x14ac:dyDescent="0.15">
      <c r="A285" s="1851"/>
      <c r="B285" s="429">
        <v>44536</v>
      </c>
      <c r="C285" s="1607" t="str">
        <f t="shared" si="33"/>
        <v>(月)</v>
      </c>
      <c r="D285" s="627" t="s">
        <v>522</v>
      </c>
      <c r="E285" s="1493" t="s">
        <v>35</v>
      </c>
      <c r="F285" s="58">
        <v>15.7</v>
      </c>
      <c r="G285" s="22">
        <v>12.8</v>
      </c>
      <c r="H285" s="61">
        <v>12.9</v>
      </c>
      <c r="I285" s="22">
        <v>6</v>
      </c>
      <c r="J285" s="61">
        <v>5.7</v>
      </c>
      <c r="K285" s="22">
        <v>7.91</v>
      </c>
      <c r="L285" s="61">
        <v>7.94</v>
      </c>
      <c r="M285" s="22">
        <v>24</v>
      </c>
      <c r="N285" s="61">
        <v>24</v>
      </c>
      <c r="O285" s="49" t="s">
        <v>35</v>
      </c>
      <c r="P285" s="1199">
        <v>90.1</v>
      </c>
      <c r="Q285" s="49" t="s">
        <v>35</v>
      </c>
      <c r="R285" s="1199">
        <v>99.4</v>
      </c>
      <c r="S285" s="49" t="s">
        <v>35</v>
      </c>
      <c r="T285" s="1199" t="s">
        <v>35</v>
      </c>
      <c r="U285" s="49" t="s">
        <v>35</v>
      </c>
      <c r="V285" s="1199" t="s">
        <v>35</v>
      </c>
      <c r="W285" s="62" t="s">
        <v>35</v>
      </c>
      <c r="X285" s="63">
        <v>9.8000000000000007</v>
      </c>
      <c r="Y285" s="67" t="s">
        <v>35</v>
      </c>
      <c r="Z285" s="68">
        <v>184</v>
      </c>
      <c r="AA285" s="797" t="s">
        <v>35</v>
      </c>
      <c r="AB285" s="1427">
        <v>0.17</v>
      </c>
      <c r="AC285" s="608"/>
      <c r="AD285" s="6" t="s">
        <v>356</v>
      </c>
      <c r="AE285" s="17" t="s">
        <v>22</v>
      </c>
      <c r="AF285" s="33">
        <v>23.9</v>
      </c>
      <c r="AG285" s="34">
        <v>23.9</v>
      </c>
      <c r="AH285" s="34">
        <v>19.100000000000001</v>
      </c>
      <c r="AI285" s="96"/>
    </row>
    <row r="286" spans="1:35" x14ac:dyDescent="0.15">
      <c r="A286" s="1851"/>
      <c r="B286" s="429">
        <v>44537</v>
      </c>
      <c r="C286" s="1607" t="str">
        <f t="shared" si="33"/>
        <v>(火)</v>
      </c>
      <c r="D286" s="627" t="s">
        <v>522</v>
      </c>
      <c r="E286" s="1493">
        <v>32.5</v>
      </c>
      <c r="F286" s="58">
        <v>17.899999999999999</v>
      </c>
      <c r="G286" s="22">
        <v>12.7</v>
      </c>
      <c r="H286" s="61">
        <v>12.9</v>
      </c>
      <c r="I286" s="22">
        <v>5.9</v>
      </c>
      <c r="J286" s="61">
        <v>5.6</v>
      </c>
      <c r="K286" s="22">
        <v>7.85</v>
      </c>
      <c r="L286" s="61">
        <v>7.9</v>
      </c>
      <c r="M286" s="22">
        <v>23.9</v>
      </c>
      <c r="N286" s="61">
        <v>24.1</v>
      </c>
      <c r="O286" s="49" t="s">
        <v>35</v>
      </c>
      <c r="P286" s="1199">
        <v>91.5</v>
      </c>
      <c r="Q286" s="49" t="s">
        <v>35</v>
      </c>
      <c r="R286" s="1199">
        <v>97.6</v>
      </c>
      <c r="S286" s="49" t="s">
        <v>35</v>
      </c>
      <c r="T286" s="1199" t="s">
        <v>35</v>
      </c>
      <c r="U286" s="49" t="s">
        <v>35</v>
      </c>
      <c r="V286" s="1199" t="s">
        <v>35</v>
      </c>
      <c r="W286" s="62" t="s">
        <v>35</v>
      </c>
      <c r="X286" s="63">
        <v>9.9</v>
      </c>
      <c r="Y286" s="67" t="s">
        <v>35</v>
      </c>
      <c r="Z286" s="68">
        <v>182</v>
      </c>
      <c r="AA286" s="797" t="s">
        <v>35</v>
      </c>
      <c r="AB286" s="1427">
        <v>0.15</v>
      </c>
      <c r="AC286" s="608"/>
      <c r="AD286" s="6" t="s">
        <v>380</v>
      </c>
      <c r="AE286" s="17" t="s">
        <v>23</v>
      </c>
      <c r="AF286" s="612">
        <v>87.7</v>
      </c>
      <c r="AG286" s="613">
        <v>90.4</v>
      </c>
      <c r="AH286" s="613">
        <v>67.8</v>
      </c>
      <c r="AI286" s="96"/>
    </row>
    <row r="287" spans="1:35" x14ac:dyDescent="0.15">
      <c r="A287" s="1851"/>
      <c r="B287" s="429">
        <v>44538</v>
      </c>
      <c r="C287" s="1607" t="str">
        <f t="shared" si="33"/>
        <v>(水)</v>
      </c>
      <c r="D287" s="627" t="s">
        <v>579</v>
      </c>
      <c r="E287" s="1493">
        <v>43.5</v>
      </c>
      <c r="F287" s="58">
        <v>15.7</v>
      </c>
      <c r="G287" s="22">
        <v>12.6</v>
      </c>
      <c r="H287" s="61">
        <v>12.6</v>
      </c>
      <c r="I287" s="22">
        <v>5.5</v>
      </c>
      <c r="J287" s="61">
        <v>5.5</v>
      </c>
      <c r="K287" s="22">
        <v>7.88</v>
      </c>
      <c r="L287" s="61">
        <v>7.88</v>
      </c>
      <c r="M287" s="22">
        <v>24</v>
      </c>
      <c r="N287" s="61">
        <v>24</v>
      </c>
      <c r="O287" s="49" t="s">
        <v>35</v>
      </c>
      <c r="P287" s="1199">
        <v>89.7</v>
      </c>
      <c r="Q287" s="49" t="s">
        <v>35</v>
      </c>
      <c r="R287" s="1199">
        <v>100.1</v>
      </c>
      <c r="S287" s="49" t="s">
        <v>35</v>
      </c>
      <c r="T287" s="1199" t="s">
        <v>35</v>
      </c>
      <c r="U287" s="49" t="s">
        <v>35</v>
      </c>
      <c r="V287" s="1199" t="s">
        <v>35</v>
      </c>
      <c r="W287" s="62" t="s">
        <v>35</v>
      </c>
      <c r="X287" s="63">
        <v>10.1</v>
      </c>
      <c r="Y287" s="67" t="s">
        <v>35</v>
      </c>
      <c r="Z287" s="68">
        <v>154</v>
      </c>
      <c r="AA287" s="797" t="s">
        <v>35</v>
      </c>
      <c r="AB287" s="1427">
        <v>0.13</v>
      </c>
      <c r="AC287" s="608"/>
      <c r="AD287" s="6" t="s">
        <v>360</v>
      </c>
      <c r="AE287" s="17" t="s">
        <v>23</v>
      </c>
      <c r="AF287" s="612">
        <v>99.2</v>
      </c>
      <c r="AG287" s="613">
        <v>99.2</v>
      </c>
      <c r="AH287" s="613">
        <v>80.400000000000006</v>
      </c>
      <c r="AI287" s="96"/>
    </row>
    <row r="288" spans="1:35" x14ac:dyDescent="0.15">
      <c r="A288" s="1851"/>
      <c r="B288" s="429">
        <v>44539</v>
      </c>
      <c r="C288" s="1607" t="str">
        <f t="shared" si="33"/>
        <v>(木)</v>
      </c>
      <c r="D288" s="627" t="s">
        <v>566</v>
      </c>
      <c r="E288" s="1493" t="s">
        <v>35</v>
      </c>
      <c r="F288" s="58">
        <v>16.8</v>
      </c>
      <c r="G288" s="22">
        <v>12.3</v>
      </c>
      <c r="H288" s="61">
        <v>12.5</v>
      </c>
      <c r="I288" s="22">
        <v>5.9</v>
      </c>
      <c r="J288" s="61">
        <v>6</v>
      </c>
      <c r="K288" s="22">
        <v>7.89</v>
      </c>
      <c r="L288" s="61">
        <v>7.91</v>
      </c>
      <c r="M288" s="22">
        <v>23.9</v>
      </c>
      <c r="N288" s="61">
        <v>23.9</v>
      </c>
      <c r="O288" s="49">
        <v>87.7</v>
      </c>
      <c r="P288" s="1199">
        <v>90.4</v>
      </c>
      <c r="Q288" s="49">
        <v>99.2</v>
      </c>
      <c r="R288" s="1199">
        <v>99.2</v>
      </c>
      <c r="S288" s="49">
        <v>68</v>
      </c>
      <c r="T288" s="1199">
        <v>68.2</v>
      </c>
      <c r="U288" s="49">
        <v>31.2</v>
      </c>
      <c r="V288" s="1199">
        <v>31</v>
      </c>
      <c r="W288" s="62">
        <v>9.8000000000000007</v>
      </c>
      <c r="X288" s="63">
        <v>9.9</v>
      </c>
      <c r="Y288" s="67">
        <v>155</v>
      </c>
      <c r="Z288" s="68">
        <v>141</v>
      </c>
      <c r="AA288" s="797">
        <v>0.15</v>
      </c>
      <c r="AB288" s="1427">
        <v>0.16</v>
      </c>
      <c r="AC288" s="608"/>
      <c r="AD288" s="6" t="s">
        <v>361</v>
      </c>
      <c r="AE288" s="17" t="s">
        <v>23</v>
      </c>
      <c r="AF288" s="612">
        <v>68</v>
      </c>
      <c r="AG288" s="613">
        <v>68.2</v>
      </c>
      <c r="AH288" s="613">
        <v>53.2</v>
      </c>
      <c r="AI288" s="96"/>
    </row>
    <row r="289" spans="1:35" x14ac:dyDescent="0.15">
      <c r="A289" s="1851"/>
      <c r="B289" s="429">
        <v>44540</v>
      </c>
      <c r="C289" s="1607" t="str">
        <f t="shared" si="33"/>
        <v>(金)</v>
      </c>
      <c r="D289" s="627" t="s">
        <v>566</v>
      </c>
      <c r="E289" s="1493" t="s">
        <v>35</v>
      </c>
      <c r="F289" s="58">
        <v>15.7</v>
      </c>
      <c r="G289" s="22">
        <v>12.1</v>
      </c>
      <c r="H289" s="61">
        <v>12.3</v>
      </c>
      <c r="I289" s="22">
        <v>5.6</v>
      </c>
      <c r="J289" s="61">
        <v>5.7</v>
      </c>
      <c r="K289" s="22">
        <v>7.84</v>
      </c>
      <c r="L289" s="61">
        <v>7.89</v>
      </c>
      <c r="M289" s="22">
        <v>23.8</v>
      </c>
      <c r="N289" s="61">
        <v>23.8</v>
      </c>
      <c r="O289" s="49" t="s">
        <v>35</v>
      </c>
      <c r="P289" s="1199">
        <v>89.2</v>
      </c>
      <c r="Q289" s="49" t="s">
        <v>35</v>
      </c>
      <c r="R289" s="1199">
        <v>97.6</v>
      </c>
      <c r="S289" s="49" t="s">
        <v>35</v>
      </c>
      <c r="T289" s="1199" t="s">
        <v>35</v>
      </c>
      <c r="U289" s="49" t="s">
        <v>35</v>
      </c>
      <c r="V289" s="1199" t="s">
        <v>35</v>
      </c>
      <c r="W289" s="62" t="s">
        <v>35</v>
      </c>
      <c r="X289" s="63">
        <v>10</v>
      </c>
      <c r="Y289" s="67" t="s">
        <v>35</v>
      </c>
      <c r="Z289" s="68">
        <v>155</v>
      </c>
      <c r="AA289" s="797" t="s">
        <v>35</v>
      </c>
      <c r="AB289" s="1427">
        <v>0.24</v>
      </c>
      <c r="AC289" s="608"/>
      <c r="AD289" s="6" t="s">
        <v>362</v>
      </c>
      <c r="AE289" s="17" t="s">
        <v>23</v>
      </c>
      <c r="AF289" s="612">
        <v>31.2</v>
      </c>
      <c r="AG289" s="613">
        <v>31</v>
      </c>
      <c r="AH289" s="613">
        <v>27.2</v>
      </c>
      <c r="AI289" s="96"/>
    </row>
    <row r="290" spans="1:35" x14ac:dyDescent="0.15">
      <c r="A290" s="1851"/>
      <c r="B290" s="429">
        <v>44541</v>
      </c>
      <c r="C290" s="1607" t="str">
        <f t="shared" si="33"/>
        <v>(土)</v>
      </c>
      <c r="D290" s="627" t="s">
        <v>566</v>
      </c>
      <c r="E290" s="1493" t="s">
        <v>35</v>
      </c>
      <c r="F290" s="58">
        <v>16.2</v>
      </c>
      <c r="G290" s="22">
        <v>11.9</v>
      </c>
      <c r="H290" s="61">
        <v>12.1</v>
      </c>
      <c r="I290" s="22">
        <v>5.2</v>
      </c>
      <c r="J290" s="61">
        <v>5.3</v>
      </c>
      <c r="K290" s="22">
        <v>7.93</v>
      </c>
      <c r="L290" s="61">
        <v>7.92</v>
      </c>
      <c r="M290" s="22">
        <v>23.7</v>
      </c>
      <c r="N290" s="61">
        <v>23.7</v>
      </c>
      <c r="O290" s="49" t="s">
        <v>35</v>
      </c>
      <c r="P290" s="1199" t="s">
        <v>35</v>
      </c>
      <c r="Q290" s="49" t="s">
        <v>35</v>
      </c>
      <c r="R290" s="1199" t="s">
        <v>35</v>
      </c>
      <c r="S290" s="49" t="s">
        <v>35</v>
      </c>
      <c r="T290" s="1199" t="s">
        <v>35</v>
      </c>
      <c r="U290" s="49" t="s">
        <v>35</v>
      </c>
      <c r="V290" s="1199" t="s">
        <v>35</v>
      </c>
      <c r="W290" s="22" t="s">
        <v>35</v>
      </c>
      <c r="X290" s="61" t="s">
        <v>35</v>
      </c>
      <c r="Y290" s="67" t="s">
        <v>35</v>
      </c>
      <c r="Z290" s="68" t="s">
        <v>35</v>
      </c>
      <c r="AA290" s="797" t="s">
        <v>35</v>
      </c>
      <c r="AB290" s="1427" t="s">
        <v>35</v>
      </c>
      <c r="AC290" s="608"/>
      <c r="AD290" s="6" t="s">
        <v>381</v>
      </c>
      <c r="AE290" s="17" t="s">
        <v>23</v>
      </c>
      <c r="AF290" s="36">
        <v>9.8000000000000007</v>
      </c>
      <c r="AG290" s="37">
        <v>9.9</v>
      </c>
      <c r="AH290" s="34">
        <v>8.1999999999999993</v>
      </c>
      <c r="AI290" s="94"/>
    </row>
    <row r="291" spans="1:35" x14ac:dyDescent="0.15">
      <c r="A291" s="1851"/>
      <c r="B291" s="429">
        <v>44542</v>
      </c>
      <c r="C291" s="1607" t="str">
        <f t="shared" si="33"/>
        <v>(日)</v>
      </c>
      <c r="D291" s="627" t="s">
        <v>566</v>
      </c>
      <c r="E291" s="1493" t="s">
        <v>35</v>
      </c>
      <c r="F291" s="58">
        <v>17.5</v>
      </c>
      <c r="G291" s="22">
        <v>11.9</v>
      </c>
      <c r="H291" s="61">
        <v>12.1</v>
      </c>
      <c r="I291" s="22">
        <v>5.3</v>
      </c>
      <c r="J291" s="61">
        <v>5.5</v>
      </c>
      <c r="K291" s="22">
        <v>7.93</v>
      </c>
      <c r="L291" s="61">
        <v>7.92</v>
      </c>
      <c r="M291" s="22">
        <v>23.7</v>
      </c>
      <c r="N291" s="61">
        <v>23.6</v>
      </c>
      <c r="O291" s="49" t="s">
        <v>35</v>
      </c>
      <c r="P291" s="1199" t="s">
        <v>35</v>
      </c>
      <c r="Q291" s="49" t="s">
        <v>35</v>
      </c>
      <c r="R291" s="1199" t="s">
        <v>35</v>
      </c>
      <c r="S291" s="49" t="s">
        <v>35</v>
      </c>
      <c r="T291" s="1199" t="s">
        <v>35</v>
      </c>
      <c r="U291" s="49" t="s">
        <v>35</v>
      </c>
      <c r="V291" s="1199" t="s">
        <v>35</v>
      </c>
      <c r="W291" s="22" t="s">
        <v>35</v>
      </c>
      <c r="X291" s="61" t="s">
        <v>35</v>
      </c>
      <c r="Y291" s="67" t="s">
        <v>35</v>
      </c>
      <c r="Z291" s="68" t="s">
        <v>35</v>
      </c>
      <c r="AA291" s="797" t="s">
        <v>35</v>
      </c>
      <c r="AB291" s="1427" t="s">
        <v>35</v>
      </c>
      <c r="AC291" s="608"/>
      <c r="AD291" s="6" t="s">
        <v>382</v>
      </c>
      <c r="AE291" s="17" t="s">
        <v>23</v>
      </c>
      <c r="AF291" s="47">
        <v>155</v>
      </c>
      <c r="AG291" s="48">
        <v>141</v>
      </c>
      <c r="AH291" s="613">
        <v>121</v>
      </c>
      <c r="AI291" s="25"/>
    </row>
    <row r="292" spans="1:35" x14ac:dyDescent="0.15">
      <c r="A292" s="1851"/>
      <c r="B292" s="429">
        <v>44543</v>
      </c>
      <c r="C292" s="1607" t="str">
        <f t="shared" si="33"/>
        <v>(月)</v>
      </c>
      <c r="D292" s="627" t="s">
        <v>566</v>
      </c>
      <c r="E292" s="1493" t="s">
        <v>35</v>
      </c>
      <c r="F292" s="58">
        <v>17.100000000000001</v>
      </c>
      <c r="G292" s="22">
        <v>11.8</v>
      </c>
      <c r="H292" s="61">
        <v>12</v>
      </c>
      <c r="I292" s="22">
        <v>6.2</v>
      </c>
      <c r="J292" s="61">
        <v>5.6</v>
      </c>
      <c r="K292" s="22">
        <v>7.83</v>
      </c>
      <c r="L292" s="61">
        <v>7.89</v>
      </c>
      <c r="M292" s="22">
        <v>23.7</v>
      </c>
      <c r="N292" s="61">
        <v>23.7</v>
      </c>
      <c r="O292" s="49" t="s">
        <v>35</v>
      </c>
      <c r="P292" s="1199">
        <v>88.8</v>
      </c>
      <c r="Q292" s="49" t="s">
        <v>35</v>
      </c>
      <c r="R292" s="1199">
        <v>98.2</v>
      </c>
      <c r="S292" s="49" t="s">
        <v>35</v>
      </c>
      <c r="T292" s="1199" t="s">
        <v>35</v>
      </c>
      <c r="U292" s="49" t="s">
        <v>35</v>
      </c>
      <c r="V292" s="1199" t="s">
        <v>35</v>
      </c>
      <c r="W292" s="22" t="s">
        <v>35</v>
      </c>
      <c r="X292" s="61">
        <v>10</v>
      </c>
      <c r="Y292" s="67" t="s">
        <v>35</v>
      </c>
      <c r="Z292" s="68">
        <v>133</v>
      </c>
      <c r="AA292" s="797" t="s">
        <v>35</v>
      </c>
      <c r="AB292" s="1427">
        <v>0.16</v>
      </c>
      <c r="AC292" s="608"/>
      <c r="AD292" s="6" t="s">
        <v>383</v>
      </c>
      <c r="AE292" s="17" t="s">
        <v>23</v>
      </c>
      <c r="AF292" s="39">
        <v>0.15</v>
      </c>
      <c r="AG292" s="486">
        <v>0.16</v>
      </c>
      <c r="AH292" s="40">
        <v>0.87</v>
      </c>
      <c r="AI292" s="95"/>
    </row>
    <row r="293" spans="1:35" x14ac:dyDescent="0.15">
      <c r="A293" s="1851"/>
      <c r="B293" s="429">
        <v>44544</v>
      </c>
      <c r="C293" s="1607" t="str">
        <f t="shared" si="33"/>
        <v>(火)</v>
      </c>
      <c r="D293" s="627" t="s">
        <v>522</v>
      </c>
      <c r="E293" s="1493">
        <v>3.5</v>
      </c>
      <c r="F293" s="58">
        <v>13.3</v>
      </c>
      <c r="G293" s="22">
        <v>11.6</v>
      </c>
      <c r="H293" s="61">
        <v>11.7</v>
      </c>
      <c r="I293" s="22">
        <v>5.7</v>
      </c>
      <c r="J293" s="61">
        <v>5.6</v>
      </c>
      <c r="K293" s="22">
        <v>7.82</v>
      </c>
      <c r="L293" s="61">
        <v>7.88</v>
      </c>
      <c r="M293" s="22">
        <v>23.7</v>
      </c>
      <c r="N293" s="61">
        <v>23.6</v>
      </c>
      <c r="O293" s="49" t="s">
        <v>35</v>
      </c>
      <c r="P293" s="1199">
        <v>89.9</v>
      </c>
      <c r="Q293" s="49" t="s">
        <v>35</v>
      </c>
      <c r="R293" s="1199">
        <v>97</v>
      </c>
      <c r="S293" s="49" t="s">
        <v>35</v>
      </c>
      <c r="T293" s="1199" t="s">
        <v>35</v>
      </c>
      <c r="U293" s="49" t="s">
        <v>35</v>
      </c>
      <c r="V293" s="1199" t="s">
        <v>35</v>
      </c>
      <c r="W293" s="22" t="s">
        <v>35</v>
      </c>
      <c r="X293" s="61">
        <v>9.6</v>
      </c>
      <c r="Y293" s="67" t="s">
        <v>35</v>
      </c>
      <c r="Z293" s="68">
        <v>236</v>
      </c>
      <c r="AA293" s="797" t="s">
        <v>35</v>
      </c>
      <c r="AB293" s="1427">
        <v>0.14000000000000001</v>
      </c>
      <c r="AC293" s="608"/>
      <c r="AD293" s="6" t="s">
        <v>24</v>
      </c>
      <c r="AE293" s="17" t="s">
        <v>23</v>
      </c>
      <c r="AF293" s="22">
        <v>3.7</v>
      </c>
      <c r="AG293" s="46">
        <v>3.6</v>
      </c>
      <c r="AH293" s="673">
        <v>5.0999999999999996</v>
      </c>
      <c r="AI293" s="95"/>
    </row>
    <row r="294" spans="1:35" x14ac:dyDescent="0.15">
      <c r="A294" s="1851"/>
      <c r="B294" s="429">
        <v>44545</v>
      </c>
      <c r="C294" s="1607" t="str">
        <f t="shared" si="33"/>
        <v>(水)</v>
      </c>
      <c r="D294" s="627" t="s">
        <v>566</v>
      </c>
      <c r="E294" s="1493" t="s">
        <v>35</v>
      </c>
      <c r="F294" s="58">
        <v>14.2</v>
      </c>
      <c r="G294" s="22">
        <v>11.3</v>
      </c>
      <c r="H294" s="61">
        <v>11.5</v>
      </c>
      <c r="I294" s="22">
        <v>5.4</v>
      </c>
      <c r="J294" s="61">
        <v>5.5</v>
      </c>
      <c r="K294" s="22">
        <v>7.82</v>
      </c>
      <c r="L294" s="61">
        <v>7.87</v>
      </c>
      <c r="M294" s="22">
        <v>23.7</v>
      </c>
      <c r="N294" s="61">
        <v>23.7</v>
      </c>
      <c r="O294" s="49" t="s">
        <v>35</v>
      </c>
      <c r="P294" s="1199">
        <v>88.6</v>
      </c>
      <c r="Q294" s="49" t="s">
        <v>35</v>
      </c>
      <c r="R294" s="1199">
        <v>99</v>
      </c>
      <c r="S294" s="49" t="s">
        <v>35</v>
      </c>
      <c r="T294" s="1199" t="s">
        <v>35</v>
      </c>
      <c r="U294" s="49" t="s">
        <v>35</v>
      </c>
      <c r="V294" s="1199" t="s">
        <v>35</v>
      </c>
      <c r="W294" s="62" t="s">
        <v>35</v>
      </c>
      <c r="X294" s="63">
        <v>9.3000000000000007</v>
      </c>
      <c r="Y294" s="67" t="s">
        <v>35</v>
      </c>
      <c r="Z294" s="68">
        <v>221</v>
      </c>
      <c r="AA294" s="797" t="s">
        <v>35</v>
      </c>
      <c r="AB294" s="1427">
        <v>0.21</v>
      </c>
      <c r="AC294" s="608"/>
      <c r="AD294" s="6" t="s">
        <v>25</v>
      </c>
      <c r="AE294" s="17" t="s">
        <v>23</v>
      </c>
      <c r="AF294" s="22">
        <v>1.4</v>
      </c>
      <c r="AG294" s="46">
        <v>1.3</v>
      </c>
      <c r="AH294" s="672">
        <v>2.1</v>
      </c>
      <c r="AI294" s="95"/>
    </row>
    <row r="295" spans="1:35" x14ac:dyDescent="0.15">
      <c r="A295" s="1851"/>
      <c r="B295" s="429">
        <v>44546</v>
      </c>
      <c r="C295" s="1607" t="str">
        <f t="shared" si="33"/>
        <v>(木)</v>
      </c>
      <c r="D295" s="627" t="s">
        <v>566</v>
      </c>
      <c r="E295" s="1493" t="s">
        <v>35</v>
      </c>
      <c r="F295" s="58">
        <v>15.7</v>
      </c>
      <c r="G295" s="22">
        <v>11.1</v>
      </c>
      <c r="H295" s="61">
        <v>11.3</v>
      </c>
      <c r="I295" s="22">
        <v>5.3</v>
      </c>
      <c r="J295" s="61">
        <v>5.3</v>
      </c>
      <c r="K295" s="22">
        <v>7.9</v>
      </c>
      <c r="L295" s="61">
        <v>7.93</v>
      </c>
      <c r="M295" s="22">
        <v>23.7</v>
      </c>
      <c r="N295" s="61">
        <v>23.8</v>
      </c>
      <c r="O295" s="49" t="s">
        <v>35</v>
      </c>
      <c r="P295" s="1199">
        <v>87.5</v>
      </c>
      <c r="Q295" s="49" t="s">
        <v>35</v>
      </c>
      <c r="R295" s="1199">
        <v>98.2</v>
      </c>
      <c r="S295" s="49" t="s">
        <v>35</v>
      </c>
      <c r="T295" s="1199" t="s">
        <v>35</v>
      </c>
      <c r="U295" s="49" t="s">
        <v>35</v>
      </c>
      <c r="V295" s="1199" t="s">
        <v>35</v>
      </c>
      <c r="W295" s="62" t="s">
        <v>35</v>
      </c>
      <c r="X295" s="63">
        <v>9.3000000000000007</v>
      </c>
      <c r="Y295" s="67" t="s">
        <v>35</v>
      </c>
      <c r="Z295" s="68">
        <v>179</v>
      </c>
      <c r="AA295" s="797" t="s">
        <v>35</v>
      </c>
      <c r="AB295" s="1427">
        <v>0.17</v>
      </c>
      <c r="AC295" s="608"/>
      <c r="AD295" s="6" t="s">
        <v>384</v>
      </c>
      <c r="AE295" s="17" t="s">
        <v>23</v>
      </c>
      <c r="AF295" s="22">
        <v>9.4</v>
      </c>
      <c r="AG295" s="46">
        <v>9.9</v>
      </c>
      <c r="AH295" s="672">
        <v>10.8</v>
      </c>
      <c r="AI295" s="95"/>
    </row>
    <row r="296" spans="1:35" x14ac:dyDescent="0.15">
      <c r="A296" s="1851"/>
      <c r="B296" s="429">
        <v>44547</v>
      </c>
      <c r="C296" s="1607" t="str">
        <f t="shared" si="33"/>
        <v>(金)</v>
      </c>
      <c r="D296" s="627" t="s">
        <v>579</v>
      </c>
      <c r="E296" s="1493">
        <v>28</v>
      </c>
      <c r="F296" s="58">
        <v>14.4</v>
      </c>
      <c r="G296" s="22">
        <v>11.1</v>
      </c>
      <c r="H296" s="61">
        <v>11.2</v>
      </c>
      <c r="I296" s="22">
        <v>5.9</v>
      </c>
      <c r="J296" s="61">
        <v>5.5</v>
      </c>
      <c r="K296" s="22">
        <v>7.73</v>
      </c>
      <c r="L296" s="61">
        <v>7.81</v>
      </c>
      <c r="M296" s="22">
        <v>23.9</v>
      </c>
      <c r="N296" s="61">
        <v>23.6</v>
      </c>
      <c r="O296" s="49" t="s">
        <v>35</v>
      </c>
      <c r="P296" s="1199">
        <v>88.1</v>
      </c>
      <c r="Q296" s="49" t="s">
        <v>35</v>
      </c>
      <c r="R296" s="1199">
        <v>98</v>
      </c>
      <c r="S296" s="49" t="s">
        <v>35</v>
      </c>
      <c r="T296" s="1199" t="s">
        <v>35</v>
      </c>
      <c r="U296" s="49" t="s">
        <v>35</v>
      </c>
      <c r="V296" s="1199" t="s">
        <v>35</v>
      </c>
      <c r="W296" s="62" t="s">
        <v>35</v>
      </c>
      <c r="X296" s="63">
        <v>9.6999999999999993</v>
      </c>
      <c r="Y296" s="67" t="s">
        <v>35</v>
      </c>
      <c r="Z296" s="68">
        <v>200</v>
      </c>
      <c r="AA296" s="797" t="s">
        <v>35</v>
      </c>
      <c r="AB296" s="1427">
        <v>0.28999999999999998</v>
      </c>
      <c r="AC296" s="608"/>
      <c r="AD296" s="6" t="s">
        <v>385</v>
      </c>
      <c r="AE296" s="17" t="s">
        <v>23</v>
      </c>
      <c r="AF296" s="23">
        <v>2.4E-2</v>
      </c>
      <c r="AG296" s="43">
        <v>3.5999999999999997E-2</v>
      </c>
      <c r="AH296" s="674">
        <v>5.8000000000000003E-2</v>
      </c>
      <c r="AI296" s="97"/>
    </row>
    <row r="297" spans="1:35" x14ac:dyDescent="0.15">
      <c r="A297" s="1851"/>
      <c r="B297" s="429">
        <v>44548</v>
      </c>
      <c r="C297" s="1607" t="str">
        <f t="shared" si="33"/>
        <v>(土)</v>
      </c>
      <c r="D297" s="627" t="s">
        <v>566</v>
      </c>
      <c r="E297" s="1493" t="s">
        <v>35</v>
      </c>
      <c r="F297" s="58">
        <v>13.5</v>
      </c>
      <c r="G297" s="22">
        <v>10.6</v>
      </c>
      <c r="H297" s="61">
        <v>10.8</v>
      </c>
      <c r="I297" s="22">
        <v>3.3</v>
      </c>
      <c r="J297" s="61">
        <v>2.9</v>
      </c>
      <c r="K297" s="22">
        <v>7.84</v>
      </c>
      <c r="L297" s="61">
        <v>7.91</v>
      </c>
      <c r="M297" s="22">
        <v>22.5</v>
      </c>
      <c r="N297" s="61">
        <v>22.4</v>
      </c>
      <c r="O297" s="49" t="s">
        <v>35</v>
      </c>
      <c r="P297" s="1199" t="s">
        <v>35</v>
      </c>
      <c r="Q297" s="49" t="s">
        <v>35</v>
      </c>
      <c r="R297" s="1199" t="s">
        <v>35</v>
      </c>
      <c r="S297" s="49" t="s">
        <v>35</v>
      </c>
      <c r="T297" s="1199" t="s">
        <v>35</v>
      </c>
      <c r="U297" s="49" t="s">
        <v>35</v>
      </c>
      <c r="V297" s="1199" t="s">
        <v>35</v>
      </c>
      <c r="W297" s="62" t="s">
        <v>35</v>
      </c>
      <c r="X297" s="63" t="s">
        <v>35</v>
      </c>
      <c r="Y297" s="67" t="s">
        <v>35</v>
      </c>
      <c r="Z297" s="68" t="s">
        <v>35</v>
      </c>
      <c r="AA297" s="797" t="s">
        <v>35</v>
      </c>
      <c r="AB297" s="1427" t="s">
        <v>35</v>
      </c>
      <c r="AC297" s="608"/>
      <c r="AD297" s="6" t="s">
        <v>284</v>
      </c>
      <c r="AE297" s="17" t="s">
        <v>23</v>
      </c>
      <c r="AF297" s="23">
        <v>0.41</v>
      </c>
      <c r="AG297" s="43">
        <v>0.42</v>
      </c>
      <c r="AH297" s="674">
        <v>0.55000000000000004</v>
      </c>
      <c r="AI297" s="95"/>
    </row>
    <row r="298" spans="1:35" x14ac:dyDescent="0.15">
      <c r="A298" s="1851"/>
      <c r="B298" s="429">
        <v>44549</v>
      </c>
      <c r="C298" s="1607" t="str">
        <f t="shared" si="33"/>
        <v>(日)</v>
      </c>
      <c r="D298" s="627" t="s">
        <v>566</v>
      </c>
      <c r="E298" s="1493" t="s">
        <v>35</v>
      </c>
      <c r="F298" s="58">
        <v>12.7</v>
      </c>
      <c r="G298" s="22">
        <v>10.5</v>
      </c>
      <c r="H298" s="61">
        <v>10.6</v>
      </c>
      <c r="I298" s="22">
        <v>5.8</v>
      </c>
      <c r="J298" s="61">
        <v>5.9</v>
      </c>
      <c r="K298" s="22">
        <v>7.86</v>
      </c>
      <c r="L298" s="61">
        <v>7.95</v>
      </c>
      <c r="M298" s="22">
        <v>21.9</v>
      </c>
      <c r="N298" s="61">
        <v>22.2</v>
      </c>
      <c r="O298" s="49" t="s">
        <v>35</v>
      </c>
      <c r="P298" s="1199" t="s">
        <v>35</v>
      </c>
      <c r="Q298" s="49" t="s">
        <v>35</v>
      </c>
      <c r="R298" s="1199" t="s">
        <v>35</v>
      </c>
      <c r="S298" s="49" t="s">
        <v>35</v>
      </c>
      <c r="T298" s="1199" t="s">
        <v>35</v>
      </c>
      <c r="U298" s="49" t="s">
        <v>35</v>
      </c>
      <c r="V298" s="1199" t="s">
        <v>35</v>
      </c>
      <c r="W298" s="62" t="s">
        <v>35</v>
      </c>
      <c r="X298" s="63" t="s">
        <v>35</v>
      </c>
      <c r="Y298" s="67" t="s">
        <v>35</v>
      </c>
      <c r="Z298" s="68" t="s">
        <v>35</v>
      </c>
      <c r="AA298" s="797" t="s">
        <v>35</v>
      </c>
      <c r="AB298" s="1427" t="s">
        <v>35</v>
      </c>
      <c r="AC298" s="608"/>
      <c r="AD298" s="6" t="s">
        <v>91</v>
      </c>
      <c r="AE298" s="17" t="s">
        <v>23</v>
      </c>
      <c r="AF298" s="23">
        <v>0.85</v>
      </c>
      <c r="AG298" s="43">
        <v>0.82</v>
      </c>
      <c r="AH298" s="674">
        <v>0.94</v>
      </c>
      <c r="AI298" s="95"/>
    </row>
    <row r="299" spans="1:35" x14ac:dyDescent="0.15">
      <c r="A299" s="1851"/>
      <c r="B299" s="429">
        <v>44550</v>
      </c>
      <c r="C299" s="1607" t="str">
        <f t="shared" si="33"/>
        <v>(月)</v>
      </c>
      <c r="D299" s="627" t="s">
        <v>566</v>
      </c>
      <c r="E299" s="1493" t="s">
        <v>35</v>
      </c>
      <c r="F299" s="58">
        <v>14.7</v>
      </c>
      <c r="G299" s="22">
        <v>10.199999999999999</v>
      </c>
      <c r="H299" s="61">
        <v>10.4</v>
      </c>
      <c r="I299" s="22">
        <v>5.6</v>
      </c>
      <c r="J299" s="61">
        <v>5.6</v>
      </c>
      <c r="K299" s="22">
        <v>7.88</v>
      </c>
      <c r="L299" s="61">
        <v>7.89</v>
      </c>
      <c r="M299" s="22">
        <v>23.6</v>
      </c>
      <c r="N299" s="61">
        <v>23.6</v>
      </c>
      <c r="O299" s="49" t="s">
        <v>35</v>
      </c>
      <c r="P299" s="1199">
        <v>88.6</v>
      </c>
      <c r="Q299" s="49" t="s">
        <v>35</v>
      </c>
      <c r="R299" s="1199">
        <v>100.3</v>
      </c>
      <c r="S299" s="49" t="s">
        <v>35</v>
      </c>
      <c r="T299" s="1199" t="s">
        <v>35</v>
      </c>
      <c r="U299" s="49" t="s">
        <v>35</v>
      </c>
      <c r="V299" s="1199" t="s">
        <v>35</v>
      </c>
      <c r="W299" s="62" t="s">
        <v>35</v>
      </c>
      <c r="X299" s="63">
        <v>9.6</v>
      </c>
      <c r="Y299" s="67" t="s">
        <v>35</v>
      </c>
      <c r="Z299" s="68">
        <v>233</v>
      </c>
      <c r="AA299" s="797" t="s">
        <v>35</v>
      </c>
      <c r="AB299" s="1427">
        <v>0.28999999999999998</v>
      </c>
      <c r="AC299" s="608"/>
      <c r="AD299" s="6" t="s">
        <v>371</v>
      </c>
      <c r="AE299" s="17" t="s">
        <v>23</v>
      </c>
      <c r="AF299" s="23">
        <v>6.8000000000000005E-2</v>
      </c>
      <c r="AG299" s="43">
        <v>5.8000000000000003E-2</v>
      </c>
      <c r="AH299" s="674">
        <v>0.151</v>
      </c>
      <c r="AI299" s="97"/>
    </row>
    <row r="300" spans="1:35" x14ac:dyDescent="0.15">
      <c r="A300" s="1851"/>
      <c r="B300" s="429">
        <v>44551</v>
      </c>
      <c r="C300" s="1607" t="str">
        <f t="shared" si="33"/>
        <v>(火)</v>
      </c>
      <c r="D300" s="627" t="s">
        <v>566</v>
      </c>
      <c r="E300" s="1493" t="s">
        <v>35</v>
      </c>
      <c r="F300" s="58">
        <v>16</v>
      </c>
      <c r="G300" s="22">
        <v>10.1</v>
      </c>
      <c r="H300" s="61">
        <v>10.3</v>
      </c>
      <c r="I300" s="22">
        <v>5.4</v>
      </c>
      <c r="J300" s="61">
        <v>5.6</v>
      </c>
      <c r="K300" s="22">
        <v>7.9</v>
      </c>
      <c r="L300" s="61">
        <v>7.92</v>
      </c>
      <c r="M300" s="22">
        <v>23.6</v>
      </c>
      <c r="N300" s="61">
        <v>23.6</v>
      </c>
      <c r="O300" s="49" t="s">
        <v>35</v>
      </c>
      <c r="P300" s="1199">
        <v>88.8</v>
      </c>
      <c r="Q300" s="49" t="s">
        <v>35</v>
      </c>
      <c r="R300" s="1199">
        <v>99.8</v>
      </c>
      <c r="S300" s="49" t="s">
        <v>35</v>
      </c>
      <c r="T300" s="1199" t="s">
        <v>35</v>
      </c>
      <c r="U300" s="49" t="s">
        <v>35</v>
      </c>
      <c r="V300" s="1199" t="s">
        <v>35</v>
      </c>
      <c r="W300" s="62" t="s">
        <v>35</v>
      </c>
      <c r="X300" s="63">
        <v>9.3000000000000007</v>
      </c>
      <c r="Y300" s="67" t="s">
        <v>35</v>
      </c>
      <c r="Z300" s="68">
        <v>185</v>
      </c>
      <c r="AA300" s="797" t="s">
        <v>35</v>
      </c>
      <c r="AB300" s="1427">
        <v>0.28000000000000003</v>
      </c>
      <c r="AC300" s="608"/>
      <c r="AD300" s="6" t="s">
        <v>386</v>
      </c>
      <c r="AE300" s="17" t="s">
        <v>23</v>
      </c>
      <c r="AF300" s="446" t="s">
        <v>523</v>
      </c>
      <c r="AG300" s="494" t="s">
        <v>523</v>
      </c>
      <c r="AH300" s="675" t="s">
        <v>523</v>
      </c>
      <c r="AI300" s="95"/>
    </row>
    <row r="301" spans="1:35" x14ac:dyDescent="0.15">
      <c r="A301" s="1851"/>
      <c r="B301" s="429">
        <v>44552</v>
      </c>
      <c r="C301" s="1607" t="str">
        <f t="shared" si="33"/>
        <v>(水)</v>
      </c>
      <c r="D301" s="627" t="s">
        <v>566</v>
      </c>
      <c r="E301" s="1493" t="s">
        <v>35</v>
      </c>
      <c r="F301" s="58">
        <v>16.8</v>
      </c>
      <c r="G301" s="22">
        <v>10</v>
      </c>
      <c r="H301" s="61">
        <v>10.199999999999999</v>
      </c>
      <c r="I301" s="22">
        <v>5.0999999999999996</v>
      </c>
      <c r="J301" s="61">
        <v>5.4</v>
      </c>
      <c r="K301" s="22">
        <v>7.89</v>
      </c>
      <c r="L301" s="61">
        <v>7.91</v>
      </c>
      <c r="M301" s="22">
        <v>23.5</v>
      </c>
      <c r="N301" s="61">
        <v>23.7</v>
      </c>
      <c r="O301" s="49" t="s">
        <v>35</v>
      </c>
      <c r="P301" s="1199">
        <v>89</v>
      </c>
      <c r="Q301" s="49" t="s">
        <v>35</v>
      </c>
      <c r="R301" s="1199">
        <v>99</v>
      </c>
      <c r="S301" s="49" t="s">
        <v>35</v>
      </c>
      <c r="T301" s="1199" t="s">
        <v>35</v>
      </c>
      <c r="U301" s="49" t="s">
        <v>35</v>
      </c>
      <c r="V301" s="1199" t="s">
        <v>35</v>
      </c>
      <c r="W301" s="62" t="s">
        <v>35</v>
      </c>
      <c r="X301" s="63">
        <v>9.5</v>
      </c>
      <c r="Y301" s="67" t="s">
        <v>35</v>
      </c>
      <c r="Z301" s="68">
        <v>210</v>
      </c>
      <c r="AA301" s="797" t="s">
        <v>35</v>
      </c>
      <c r="AB301" s="1427">
        <v>0.18</v>
      </c>
      <c r="AC301" s="608"/>
      <c r="AD301" s="6" t="s">
        <v>92</v>
      </c>
      <c r="AE301" s="17" t="s">
        <v>23</v>
      </c>
      <c r="AF301" s="22">
        <v>20.100000000000001</v>
      </c>
      <c r="AG301" s="46">
        <v>20.3</v>
      </c>
      <c r="AH301" s="672">
        <v>16.100000000000001</v>
      </c>
      <c r="AI301" s="96"/>
    </row>
    <row r="302" spans="1:35" x14ac:dyDescent="0.15">
      <c r="A302" s="1851"/>
      <c r="B302" s="429">
        <v>44553</v>
      </c>
      <c r="C302" s="1607" t="str">
        <f t="shared" si="33"/>
        <v>(木)</v>
      </c>
      <c r="D302" s="627" t="s">
        <v>566</v>
      </c>
      <c r="E302" s="1493" t="s">
        <v>35</v>
      </c>
      <c r="F302" s="58">
        <v>14.6</v>
      </c>
      <c r="G302" s="22">
        <v>9.8000000000000007</v>
      </c>
      <c r="H302" s="61">
        <v>10</v>
      </c>
      <c r="I302" s="22">
        <v>5.4</v>
      </c>
      <c r="J302" s="61">
        <v>5.5</v>
      </c>
      <c r="K302" s="22">
        <v>7.85</v>
      </c>
      <c r="L302" s="61">
        <v>7.9</v>
      </c>
      <c r="M302" s="22">
        <v>23.8</v>
      </c>
      <c r="N302" s="61">
        <v>23.7</v>
      </c>
      <c r="O302" s="49" t="s">
        <v>35</v>
      </c>
      <c r="P302" s="1199">
        <v>89.2</v>
      </c>
      <c r="Q302" s="49" t="s">
        <v>35</v>
      </c>
      <c r="R302" s="1199">
        <v>100.5</v>
      </c>
      <c r="S302" s="49" t="s">
        <v>35</v>
      </c>
      <c r="T302" s="1199" t="s">
        <v>35</v>
      </c>
      <c r="U302" s="49" t="s">
        <v>35</v>
      </c>
      <c r="V302" s="1199" t="s">
        <v>35</v>
      </c>
      <c r="W302" s="62" t="s">
        <v>35</v>
      </c>
      <c r="X302" s="63">
        <v>9.3000000000000007</v>
      </c>
      <c r="Y302" s="67" t="s">
        <v>35</v>
      </c>
      <c r="Z302" s="68">
        <v>210</v>
      </c>
      <c r="AA302" s="797" t="s">
        <v>35</v>
      </c>
      <c r="AB302" s="1427">
        <v>0.23</v>
      </c>
      <c r="AC302" s="608"/>
      <c r="AD302" s="6" t="s">
        <v>27</v>
      </c>
      <c r="AE302" s="17" t="s">
        <v>23</v>
      </c>
      <c r="AF302" s="22">
        <v>27.2</v>
      </c>
      <c r="AG302" s="46">
        <v>27.5</v>
      </c>
      <c r="AH302" s="672">
        <v>26.7</v>
      </c>
      <c r="AI302" s="96"/>
    </row>
    <row r="303" spans="1:35" x14ac:dyDescent="0.15">
      <c r="A303" s="1851"/>
      <c r="B303" s="429">
        <v>44554</v>
      </c>
      <c r="C303" s="1607" t="str">
        <f t="shared" si="33"/>
        <v>(金)</v>
      </c>
      <c r="D303" s="627" t="s">
        <v>566</v>
      </c>
      <c r="E303" s="1493" t="s">
        <v>35</v>
      </c>
      <c r="F303" s="58">
        <v>14.9</v>
      </c>
      <c r="G303" s="22">
        <v>9.6999999999999993</v>
      </c>
      <c r="H303" s="61">
        <v>9.9</v>
      </c>
      <c r="I303" s="22">
        <v>5.3</v>
      </c>
      <c r="J303" s="61">
        <v>5.5</v>
      </c>
      <c r="K303" s="22">
        <v>7.88</v>
      </c>
      <c r="L303" s="61">
        <v>7.92</v>
      </c>
      <c r="M303" s="22">
        <v>23.8</v>
      </c>
      <c r="N303" s="61">
        <v>23.8</v>
      </c>
      <c r="O303" s="49" t="s">
        <v>35</v>
      </c>
      <c r="P303" s="1199">
        <v>88.3</v>
      </c>
      <c r="Q303" s="49" t="s">
        <v>35</v>
      </c>
      <c r="R303" s="1199">
        <v>101.3</v>
      </c>
      <c r="S303" s="49" t="s">
        <v>35</v>
      </c>
      <c r="T303" s="1199" t="s">
        <v>35</v>
      </c>
      <c r="U303" s="49" t="s">
        <v>35</v>
      </c>
      <c r="V303" s="1199" t="s">
        <v>35</v>
      </c>
      <c r="W303" s="62" t="s">
        <v>35</v>
      </c>
      <c r="X303" s="63">
        <v>9.5</v>
      </c>
      <c r="Y303" s="67" t="s">
        <v>35</v>
      </c>
      <c r="Z303" s="68">
        <v>191</v>
      </c>
      <c r="AA303" s="797" t="s">
        <v>35</v>
      </c>
      <c r="AB303" s="1427">
        <v>0.18</v>
      </c>
      <c r="AC303" s="608"/>
      <c r="AD303" s="6" t="s">
        <v>374</v>
      </c>
      <c r="AE303" s="17" t="s">
        <v>379</v>
      </c>
      <c r="AF303" s="49">
        <v>4</v>
      </c>
      <c r="AG303" s="50">
        <v>4</v>
      </c>
      <c r="AH303" s="676">
        <v>15</v>
      </c>
      <c r="AI303" s="98"/>
    </row>
    <row r="304" spans="1:35" x14ac:dyDescent="0.15">
      <c r="A304" s="1851"/>
      <c r="B304" s="429">
        <v>44555</v>
      </c>
      <c r="C304" s="1607" t="str">
        <f t="shared" si="33"/>
        <v>(土)</v>
      </c>
      <c r="D304" s="627" t="s">
        <v>579</v>
      </c>
      <c r="E304" s="1493">
        <v>12.5</v>
      </c>
      <c r="F304" s="58">
        <v>15.3</v>
      </c>
      <c r="G304" s="22">
        <v>9.6999999999999993</v>
      </c>
      <c r="H304" s="61">
        <v>9.8000000000000007</v>
      </c>
      <c r="I304" s="22">
        <v>5.5</v>
      </c>
      <c r="J304" s="61">
        <v>5.5</v>
      </c>
      <c r="K304" s="22">
        <v>7.9</v>
      </c>
      <c r="L304" s="61">
        <v>7.89</v>
      </c>
      <c r="M304" s="22">
        <v>23.9</v>
      </c>
      <c r="N304" s="61">
        <v>23.9</v>
      </c>
      <c r="O304" s="49" t="s">
        <v>35</v>
      </c>
      <c r="P304" s="1199" t="s">
        <v>35</v>
      </c>
      <c r="Q304" s="49" t="s">
        <v>35</v>
      </c>
      <c r="R304" s="1199" t="s">
        <v>35</v>
      </c>
      <c r="S304" s="49" t="s">
        <v>35</v>
      </c>
      <c r="T304" s="1199" t="s">
        <v>35</v>
      </c>
      <c r="U304" s="49" t="s">
        <v>35</v>
      </c>
      <c r="V304" s="1199" t="s">
        <v>35</v>
      </c>
      <c r="W304" s="62" t="s">
        <v>35</v>
      </c>
      <c r="X304" s="63" t="s">
        <v>35</v>
      </c>
      <c r="Y304" s="67" t="s">
        <v>35</v>
      </c>
      <c r="Z304" s="68" t="s">
        <v>35</v>
      </c>
      <c r="AA304" s="797" t="s">
        <v>35</v>
      </c>
      <c r="AB304" s="1427" t="s">
        <v>35</v>
      </c>
      <c r="AC304" s="608"/>
      <c r="AD304" s="6" t="s">
        <v>387</v>
      </c>
      <c r="AE304" s="17" t="s">
        <v>23</v>
      </c>
      <c r="AF304" s="49">
        <v>3</v>
      </c>
      <c r="AG304" s="50">
        <v>4</v>
      </c>
      <c r="AH304" s="676">
        <v>19</v>
      </c>
      <c r="AI304" s="98"/>
    </row>
    <row r="305" spans="1:35" x14ac:dyDescent="0.15">
      <c r="A305" s="1851"/>
      <c r="B305" s="429">
        <v>44556</v>
      </c>
      <c r="C305" s="1607" t="str">
        <f t="shared" si="33"/>
        <v>(日)</v>
      </c>
      <c r="D305" s="627" t="s">
        <v>566</v>
      </c>
      <c r="E305" s="1493" t="s">
        <v>35</v>
      </c>
      <c r="F305" s="58">
        <v>12.9</v>
      </c>
      <c r="G305" s="22">
        <v>9.6</v>
      </c>
      <c r="H305" s="61">
        <v>9.6999999999999993</v>
      </c>
      <c r="I305" s="22">
        <v>5.3</v>
      </c>
      <c r="J305" s="61">
        <v>5.3</v>
      </c>
      <c r="K305" s="22">
        <v>7.93</v>
      </c>
      <c r="L305" s="61">
        <v>7.92</v>
      </c>
      <c r="M305" s="22">
        <v>23.5</v>
      </c>
      <c r="N305" s="61">
        <v>23.8</v>
      </c>
      <c r="O305" s="49" t="s">
        <v>35</v>
      </c>
      <c r="P305" s="1199" t="s">
        <v>35</v>
      </c>
      <c r="Q305" s="49" t="s">
        <v>35</v>
      </c>
      <c r="R305" s="1199" t="s">
        <v>35</v>
      </c>
      <c r="S305" s="49" t="s">
        <v>35</v>
      </c>
      <c r="T305" s="1199" t="s">
        <v>35</v>
      </c>
      <c r="U305" s="49" t="s">
        <v>35</v>
      </c>
      <c r="V305" s="1199" t="s">
        <v>35</v>
      </c>
      <c r="W305" s="62" t="s">
        <v>35</v>
      </c>
      <c r="X305" s="63" t="s">
        <v>35</v>
      </c>
      <c r="Y305" s="67" t="s">
        <v>35</v>
      </c>
      <c r="Z305" s="68" t="s">
        <v>35</v>
      </c>
      <c r="AA305" s="797" t="s">
        <v>35</v>
      </c>
      <c r="AB305" s="1427" t="s">
        <v>35</v>
      </c>
      <c r="AC305" s="608"/>
      <c r="AD305" s="18"/>
      <c r="AE305" s="8"/>
      <c r="AF305" s="19"/>
      <c r="AG305" s="7"/>
      <c r="AH305" s="7"/>
      <c r="AI305" s="8"/>
    </row>
    <row r="306" spans="1:35" x14ac:dyDescent="0.15">
      <c r="A306" s="1851"/>
      <c r="B306" s="429">
        <v>44557</v>
      </c>
      <c r="C306" s="1607" t="str">
        <f t="shared" si="33"/>
        <v>(月)</v>
      </c>
      <c r="D306" s="627" t="s">
        <v>566</v>
      </c>
      <c r="E306" s="1493" t="s">
        <v>35</v>
      </c>
      <c r="F306" s="58">
        <v>13.3</v>
      </c>
      <c r="G306" s="22">
        <v>9.1999999999999993</v>
      </c>
      <c r="H306" s="61">
        <v>9.4</v>
      </c>
      <c r="I306" s="22">
        <v>5.8</v>
      </c>
      <c r="J306" s="61">
        <v>5.8</v>
      </c>
      <c r="K306" s="22">
        <v>7.91</v>
      </c>
      <c r="L306" s="61">
        <v>7.9</v>
      </c>
      <c r="M306" s="22">
        <v>24</v>
      </c>
      <c r="N306" s="61">
        <v>24</v>
      </c>
      <c r="O306" s="49" t="s">
        <v>35</v>
      </c>
      <c r="P306" s="1199">
        <v>89.5</v>
      </c>
      <c r="Q306" s="49" t="s">
        <v>35</v>
      </c>
      <c r="R306" s="1199">
        <v>101.3</v>
      </c>
      <c r="S306" s="49" t="s">
        <v>35</v>
      </c>
      <c r="T306" s="1199" t="s">
        <v>35</v>
      </c>
      <c r="U306" s="49" t="s">
        <v>35</v>
      </c>
      <c r="V306" s="1199" t="s">
        <v>35</v>
      </c>
      <c r="W306" s="62" t="s">
        <v>35</v>
      </c>
      <c r="X306" s="63">
        <v>9.5</v>
      </c>
      <c r="Y306" s="67" t="s">
        <v>35</v>
      </c>
      <c r="Z306" s="68">
        <v>209</v>
      </c>
      <c r="AA306" s="797" t="s">
        <v>35</v>
      </c>
      <c r="AB306" s="1427">
        <v>0.24</v>
      </c>
      <c r="AC306" s="608"/>
      <c r="AD306" s="18"/>
      <c r="AE306" s="8"/>
      <c r="AF306" s="19"/>
      <c r="AG306" s="7"/>
      <c r="AH306" s="7"/>
      <c r="AI306" s="8"/>
    </row>
    <row r="307" spans="1:35" x14ac:dyDescent="0.15">
      <c r="A307" s="1851"/>
      <c r="B307" s="429">
        <v>44558</v>
      </c>
      <c r="C307" s="1607" t="str">
        <f t="shared" si="33"/>
        <v>(火)</v>
      </c>
      <c r="D307" s="627" t="s">
        <v>566</v>
      </c>
      <c r="E307" s="1493" t="s">
        <v>35</v>
      </c>
      <c r="F307" s="58">
        <v>13</v>
      </c>
      <c r="G307" s="22">
        <v>8.9</v>
      </c>
      <c r="H307" s="61">
        <v>9.1</v>
      </c>
      <c r="I307" s="22">
        <v>5.4</v>
      </c>
      <c r="J307" s="61">
        <v>5.4</v>
      </c>
      <c r="K307" s="22">
        <v>7.89</v>
      </c>
      <c r="L307" s="61">
        <v>7.9</v>
      </c>
      <c r="M307" s="22">
        <v>24</v>
      </c>
      <c r="N307" s="61">
        <v>24</v>
      </c>
      <c r="O307" s="49" t="s">
        <v>35</v>
      </c>
      <c r="P307" s="1199">
        <v>89.9</v>
      </c>
      <c r="Q307" s="49" t="s">
        <v>35</v>
      </c>
      <c r="R307" s="1199">
        <v>102.1</v>
      </c>
      <c r="S307" s="49" t="s">
        <v>35</v>
      </c>
      <c r="T307" s="1199" t="s">
        <v>35</v>
      </c>
      <c r="U307" s="49" t="s">
        <v>35</v>
      </c>
      <c r="V307" s="1199" t="s">
        <v>35</v>
      </c>
      <c r="W307" s="62" t="s">
        <v>35</v>
      </c>
      <c r="X307" s="63">
        <v>9.1999999999999993</v>
      </c>
      <c r="Y307" s="67" t="s">
        <v>35</v>
      </c>
      <c r="Z307" s="68">
        <v>195</v>
      </c>
      <c r="AA307" s="797" t="s">
        <v>35</v>
      </c>
      <c r="AB307" s="1427">
        <v>0.18</v>
      </c>
      <c r="AC307" s="745"/>
      <c r="AD307" s="20"/>
      <c r="AE307" s="3"/>
      <c r="AF307" s="21"/>
      <c r="AG307" s="9"/>
      <c r="AH307" s="9"/>
      <c r="AI307" s="3"/>
    </row>
    <row r="308" spans="1:35" x14ac:dyDescent="0.15">
      <c r="A308" s="1851"/>
      <c r="B308" s="429">
        <v>44559</v>
      </c>
      <c r="C308" s="1607" t="str">
        <f t="shared" si="33"/>
        <v>(水)</v>
      </c>
      <c r="D308" s="627" t="s">
        <v>566</v>
      </c>
      <c r="E308" s="1493" t="s">
        <v>35</v>
      </c>
      <c r="F308" s="58">
        <v>13.3</v>
      </c>
      <c r="G308" s="22">
        <v>8.6999999999999993</v>
      </c>
      <c r="H308" s="61">
        <v>8.6999999999999993</v>
      </c>
      <c r="I308" s="22">
        <v>5.4</v>
      </c>
      <c r="J308" s="61">
        <v>5.3</v>
      </c>
      <c r="K308" s="22">
        <v>7.94</v>
      </c>
      <c r="L308" s="61">
        <v>7.95</v>
      </c>
      <c r="M308" s="22">
        <v>24</v>
      </c>
      <c r="N308" s="61">
        <v>23.9</v>
      </c>
      <c r="O308" s="49" t="s">
        <v>35</v>
      </c>
      <c r="P308" s="1199" t="s">
        <v>35</v>
      </c>
      <c r="Q308" s="49" t="s">
        <v>35</v>
      </c>
      <c r="R308" s="1199" t="s">
        <v>35</v>
      </c>
      <c r="S308" s="49" t="s">
        <v>35</v>
      </c>
      <c r="T308" s="1199" t="s">
        <v>35</v>
      </c>
      <c r="U308" s="49" t="s">
        <v>35</v>
      </c>
      <c r="V308" s="1199" t="s">
        <v>35</v>
      </c>
      <c r="W308" s="62" t="s">
        <v>35</v>
      </c>
      <c r="X308" s="63" t="s">
        <v>35</v>
      </c>
      <c r="Y308" s="67" t="s">
        <v>35</v>
      </c>
      <c r="Z308" s="68" t="s">
        <v>35</v>
      </c>
      <c r="AA308" s="797" t="s">
        <v>35</v>
      </c>
      <c r="AB308" s="1427" t="s">
        <v>35</v>
      </c>
      <c r="AC308" s="608"/>
      <c r="AD308" s="28" t="s">
        <v>137</v>
      </c>
      <c r="AE308" s="2" t="s">
        <v>35</v>
      </c>
      <c r="AF308" s="2" t="s">
        <v>35</v>
      </c>
      <c r="AG308" s="2" t="s">
        <v>35</v>
      </c>
      <c r="AH308" s="2" t="s">
        <v>35</v>
      </c>
      <c r="AI308" s="99" t="s">
        <v>35</v>
      </c>
    </row>
    <row r="309" spans="1:35" x14ac:dyDescent="0.15">
      <c r="A309" s="1851"/>
      <c r="B309" s="429">
        <v>44560</v>
      </c>
      <c r="C309" s="1607" t="str">
        <f t="shared" si="33"/>
        <v>(木)</v>
      </c>
      <c r="D309" s="627" t="s">
        <v>566</v>
      </c>
      <c r="E309" s="1493" t="s">
        <v>35</v>
      </c>
      <c r="F309" s="58">
        <v>15.5</v>
      </c>
      <c r="G309" s="22">
        <v>8.8000000000000007</v>
      </c>
      <c r="H309" s="61">
        <v>8.9</v>
      </c>
      <c r="I309" s="22">
        <v>5.9</v>
      </c>
      <c r="J309" s="61">
        <v>5.3</v>
      </c>
      <c r="K309" s="22">
        <v>7.89</v>
      </c>
      <c r="L309" s="61">
        <v>7.93</v>
      </c>
      <c r="M309" s="22">
        <v>23.6</v>
      </c>
      <c r="N309" s="61">
        <v>23.9</v>
      </c>
      <c r="O309" s="49" t="s">
        <v>35</v>
      </c>
      <c r="P309" s="1199" t="s">
        <v>35</v>
      </c>
      <c r="Q309" s="49" t="s">
        <v>35</v>
      </c>
      <c r="R309" s="1199" t="s">
        <v>35</v>
      </c>
      <c r="S309" s="49" t="s">
        <v>35</v>
      </c>
      <c r="T309" s="1199" t="s">
        <v>35</v>
      </c>
      <c r="U309" s="49" t="s">
        <v>35</v>
      </c>
      <c r="V309" s="1199" t="s">
        <v>35</v>
      </c>
      <c r="W309" s="62" t="s">
        <v>35</v>
      </c>
      <c r="X309" s="63" t="s">
        <v>35</v>
      </c>
      <c r="Y309" s="67" t="s">
        <v>35</v>
      </c>
      <c r="Z309" s="68" t="s">
        <v>35</v>
      </c>
      <c r="AA309" s="797" t="s">
        <v>35</v>
      </c>
      <c r="AB309" s="1427" t="s">
        <v>35</v>
      </c>
      <c r="AC309" s="608"/>
      <c r="AD309" s="10" t="s">
        <v>35</v>
      </c>
      <c r="AE309" s="2" t="s">
        <v>35</v>
      </c>
      <c r="AF309" s="2" t="s">
        <v>35</v>
      </c>
      <c r="AG309" s="2" t="s">
        <v>35</v>
      </c>
      <c r="AH309" s="2" t="s">
        <v>35</v>
      </c>
      <c r="AI309" s="99" t="s">
        <v>35</v>
      </c>
    </row>
    <row r="310" spans="1:35" x14ac:dyDescent="0.15">
      <c r="A310" s="1848"/>
      <c r="B310" s="429">
        <v>44561</v>
      </c>
      <c r="C310" s="1607" t="str">
        <f t="shared" si="33"/>
        <v>(金)</v>
      </c>
      <c r="D310" s="70" t="s">
        <v>566</v>
      </c>
      <c r="E310" s="1499" t="s">
        <v>35</v>
      </c>
      <c r="F310" s="119">
        <v>12.7</v>
      </c>
      <c r="G310" s="120">
        <v>8.6</v>
      </c>
      <c r="H310" s="121">
        <v>8.6999999999999993</v>
      </c>
      <c r="I310" s="120">
        <v>5.3</v>
      </c>
      <c r="J310" s="121">
        <v>5.4</v>
      </c>
      <c r="K310" s="120">
        <v>7.91</v>
      </c>
      <c r="L310" s="121">
        <v>7.92</v>
      </c>
      <c r="M310" s="120">
        <v>24.1</v>
      </c>
      <c r="N310" s="121">
        <v>24.1</v>
      </c>
      <c r="O310" s="632" t="s">
        <v>35</v>
      </c>
      <c r="P310" s="1213" t="s">
        <v>35</v>
      </c>
      <c r="Q310" s="632" t="s">
        <v>35</v>
      </c>
      <c r="R310" s="1213" t="s">
        <v>35</v>
      </c>
      <c r="S310" s="632" t="s">
        <v>35</v>
      </c>
      <c r="T310" s="1213" t="s">
        <v>35</v>
      </c>
      <c r="U310" s="632" t="s">
        <v>35</v>
      </c>
      <c r="V310" s="1213" t="s">
        <v>35</v>
      </c>
      <c r="W310" s="122" t="s">
        <v>35</v>
      </c>
      <c r="X310" s="123" t="s">
        <v>35</v>
      </c>
      <c r="Y310" s="126" t="s">
        <v>35</v>
      </c>
      <c r="Z310" s="127" t="s">
        <v>35</v>
      </c>
      <c r="AA310" s="811" t="s">
        <v>35</v>
      </c>
      <c r="AB310" s="1428" t="s">
        <v>35</v>
      </c>
      <c r="AC310" s="746"/>
      <c r="AD310" s="10" t="s">
        <v>35</v>
      </c>
      <c r="AE310" s="2" t="s">
        <v>35</v>
      </c>
      <c r="AF310" s="2" t="s">
        <v>35</v>
      </c>
      <c r="AG310" s="2" t="s">
        <v>35</v>
      </c>
      <c r="AH310" s="2" t="s">
        <v>35</v>
      </c>
      <c r="AI310" s="99" t="s">
        <v>35</v>
      </c>
    </row>
    <row r="311" spans="1:35" ht="13.5" customHeight="1" x14ac:dyDescent="0.15">
      <c r="A311" s="547"/>
      <c r="B311" s="1748" t="s">
        <v>388</v>
      </c>
      <c r="C311" s="1744"/>
      <c r="D311" s="374"/>
      <c r="E311" s="1494">
        <f>MAX(E280:E310)</f>
        <v>48</v>
      </c>
      <c r="F311" s="335">
        <f t="shared" ref="F311:AC311" si="34">IF(COUNT(F280:F310)=0,"",MAX(F280:F310))</f>
        <v>22</v>
      </c>
      <c r="G311" s="336">
        <f t="shared" si="34"/>
        <v>13.7</v>
      </c>
      <c r="H311" s="337">
        <f t="shared" si="34"/>
        <v>13.9</v>
      </c>
      <c r="I311" s="336">
        <f t="shared" si="34"/>
        <v>6.2</v>
      </c>
      <c r="J311" s="337">
        <f t="shared" si="34"/>
        <v>6</v>
      </c>
      <c r="K311" s="336">
        <f t="shared" si="34"/>
        <v>8.02</v>
      </c>
      <c r="L311" s="337">
        <f t="shared" si="34"/>
        <v>7.97</v>
      </c>
      <c r="M311" s="336">
        <f t="shared" si="34"/>
        <v>24.1</v>
      </c>
      <c r="N311" s="337">
        <f t="shared" si="34"/>
        <v>24.1</v>
      </c>
      <c r="O311" s="1200">
        <f t="shared" si="34"/>
        <v>87.7</v>
      </c>
      <c r="P311" s="1208">
        <f t="shared" si="34"/>
        <v>91.5</v>
      </c>
      <c r="Q311" s="1200">
        <f t="shared" si="34"/>
        <v>99.2</v>
      </c>
      <c r="R311" s="1208">
        <f t="shared" si="34"/>
        <v>102.1</v>
      </c>
      <c r="S311" s="1200">
        <f t="shared" si="34"/>
        <v>68</v>
      </c>
      <c r="T311" s="1208">
        <f t="shared" si="34"/>
        <v>68.2</v>
      </c>
      <c r="U311" s="1200">
        <f t="shared" si="34"/>
        <v>31.2</v>
      </c>
      <c r="V311" s="1208">
        <f t="shared" si="34"/>
        <v>31</v>
      </c>
      <c r="W311" s="338">
        <f t="shared" si="34"/>
        <v>9.8000000000000007</v>
      </c>
      <c r="X311" s="540">
        <f t="shared" si="34"/>
        <v>10.1</v>
      </c>
      <c r="Y311" s="1356">
        <f t="shared" si="34"/>
        <v>155</v>
      </c>
      <c r="Z311" s="1357">
        <f t="shared" si="34"/>
        <v>236</v>
      </c>
      <c r="AA311" s="799">
        <f t="shared" si="34"/>
        <v>0.15</v>
      </c>
      <c r="AB311" s="1429">
        <f t="shared" si="34"/>
        <v>0.28999999999999998</v>
      </c>
      <c r="AC311" s="651" t="str">
        <f t="shared" si="34"/>
        <v/>
      </c>
      <c r="AD311" s="10" t="s">
        <v>35</v>
      </c>
      <c r="AE311" s="2" t="s">
        <v>35</v>
      </c>
      <c r="AF311" s="2" t="s">
        <v>35</v>
      </c>
      <c r="AG311" s="2" t="s">
        <v>35</v>
      </c>
      <c r="AH311" s="2" t="s">
        <v>35</v>
      </c>
      <c r="AI311" s="99" t="s">
        <v>35</v>
      </c>
    </row>
    <row r="312" spans="1:35" x14ac:dyDescent="0.15">
      <c r="A312" s="547"/>
      <c r="B312" s="1749" t="s">
        <v>389</v>
      </c>
      <c r="C312" s="1736"/>
      <c r="D312" s="376"/>
      <c r="E312" s="1503"/>
      <c r="F312" s="340">
        <f t="shared" ref="F312:AB312" si="35">IF(COUNT(F280:F310)=0,"",MIN(F280:F310))</f>
        <v>12.7</v>
      </c>
      <c r="G312" s="341">
        <f t="shared" si="35"/>
        <v>8.6</v>
      </c>
      <c r="H312" s="342">
        <f t="shared" si="35"/>
        <v>8.6999999999999993</v>
      </c>
      <c r="I312" s="341">
        <f t="shared" si="35"/>
        <v>3.3</v>
      </c>
      <c r="J312" s="342">
        <f t="shared" si="35"/>
        <v>2.9</v>
      </c>
      <c r="K312" s="341">
        <f t="shared" si="35"/>
        <v>7.73</v>
      </c>
      <c r="L312" s="342">
        <f t="shared" si="35"/>
        <v>7.81</v>
      </c>
      <c r="M312" s="341">
        <f t="shared" si="35"/>
        <v>21.9</v>
      </c>
      <c r="N312" s="342">
        <f t="shared" si="35"/>
        <v>22.2</v>
      </c>
      <c r="O312" s="1202">
        <f t="shared" si="35"/>
        <v>87.7</v>
      </c>
      <c r="P312" s="1209">
        <f t="shared" si="35"/>
        <v>87.5</v>
      </c>
      <c r="Q312" s="1202">
        <f t="shared" si="35"/>
        <v>99.2</v>
      </c>
      <c r="R312" s="1209">
        <f t="shared" si="35"/>
        <v>97</v>
      </c>
      <c r="S312" s="1202">
        <f t="shared" si="35"/>
        <v>68</v>
      </c>
      <c r="T312" s="1209">
        <f t="shared" si="35"/>
        <v>68.2</v>
      </c>
      <c r="U312" s="1202">
        <f t="shared" si="35"/>
        <v>31.2</v>
      </c>
      <c r="V312" s="1209">
        <f t="shared" si="35"/>
        <v>31</v>
      </c>
      <c r="W312" s="343">
        <f t="shared" si="35"/>
        <v>9.8000000000000007</v>
      </c>
      <c r="X312" s="653">
        <f t="shared" si="35"/>
        <v>9.1999999999999993</v>
      </c>
      <c r="Y312" s="1362">
        <f t="shared" si="35"/>
        <v>155</v>
      </c>
      <c r="Z312" s="1363">
        <f t="shared" si="35"/>
        <v>133</v>
      </c>
      <c r="AA312" s="801">
        <f t="shared" si="35"/>
        <v>0.15</v>
      </c>
      <c r="AB312" s="1430">
        <f t="shared" si="35"/>
        <v>0.1</v>
      </c>
      <c r="AC312" s="1593"/>
      <c r="AD312" s="10" t="s">
        <v>35</v>
      </c>
      <c r="AE312" s="2" t="s">
        <v>35</v>
      </c>
      <c r="AF312" s="2" t="s">
        <v>35</v>
      </c>
      <c r="AG312" s="2" t="s">
        <v>35</v>
      </c>
      <c r="AH312" s="2" t="s">
        <v>35</v>
      </c>
      <c r="AI312" s="99" t="s">
        <v>35</v>
      </c>
    </row>
    <row r="313" spans="1:35" x14ac:dyDescent="0.15">
      <c r="A313" s="547"/>
      <c r="B313" s="1749" t="s">
        <v>390</v>
      </c>
      <c r="C313" s="1736"/>
      <c r="D313" s="376"/>
      <c r="E313" s="1496"/>
      <c r="F313" s="541">
        <f t="shared" ref="F313:AB313" si="36">IF(COUNT(F280:F310)=0,"",AVERAGE(F280:F310))</f>
        <v>15.419354838709676</v>
      </c>
      <c r="G313" s="542">
        <f t="shared" si="36"/>
        <v>11.116129032258064</v>
      </c>
      <c r="H313" s="543">
        <f t="shared" si="36"/>
        <v>11.264516129032256</v>
      </c>
      <c r="I313" s="542">
        <f t="shared" si="36"/>
        <v>5.4483870967741952</v>
      </c>
      <c r="J313" s="543">
        <f t="shared" si="36"/>
        <v>5.40967741935484</v>
      </c>
      <c r="K313" s="542">
        <f t="shared" si="36"/>
        <v>7.888064516129031</v>
      </c>
      <c r="L313" s="543">
        <f t="shared" si="36"/>
        <v>7.9119354838709652</v>
      </c>
      <c r="M313" s="542">
        <f t="shared" si="36"/>
        <v>23.735483870967737</v>
      </c>
      <c r="N313" s="543">
        <f t="shared" si="36"/>
        <v>23.758064516129032</v>
      </c>
      <c r="O313" s="1210">
        <f t="shared" si="36"/>
        <v>87.7</v>
      </c>
      <c r="P313" s="1211">
        <f t="shared" si="36"/>
        <v>89.454999999999998</v>
      </c>
      <c r="Q313" s="1210">
        <f t="shared" si="36"/>
        <v>99.2</v>
      </c>
      <c r="R313" s="1211">
        <f t="shared" si="36"/>
        <v>99.210000000000008</v>
      </c>
      <c r="S313" s="1210">
        <f t="shared" si="36"/>
        <v>68</v>
      </c>
      <c r="T313" s="1211">
        <f t="shared" si="36"/>
        <v>68.2</v>
      </c>
      <c r="U313" s="1210">
        <f t="shared" si="36"/>
        <v>31.2</v>
      </c>
      <c r="V313" s="1211">
        <f t="shared" si="36"/>
        <v>31</v>
      </c>
      <c r="W313" s="591">
        <f t="shared" si="36"/>
        <v>9.8000000000000007</v>
      </c>
      <c r="X313" s="658">
        <f t="shared" si="36"/>
        <v>9.6300000000000008</v>
      </c>
      <c r="Y313" s="1364">
        <f t="shared" si="36"/>
        <v>155</v>
      </c>
      <c r="Z313" s="1365">
        <f t="shared" si="36"/>
        <v>187.25</v>
      </c>
      <c r="AA313" s="807">
        <f t="shared" si="36"/>
        <v>0.15</v>
      </c>
      <c r="AB313" s="1431">
        <f t="shared" si="36"/>
        <v>0.188</v>
      </c>
      <c r="AC313" s="1617"/>
      <c r="AD313" s="10" t="s">
        <v>35</v>
      </c>
      <c r="AE313" s="2" t="s">
        <v>35</v>
      </c>
      <c r="AF313" s="2" t="s">
        <v>35</v>
      </c>
      <c r="AG313" s="2" t="s">
        <v>35</v>
      </c>
      <c r="AH313" s="2" t="s">
        <v>35</v>
      </c>
      <c r="AI313" s="99" t="s">
        <v>35</v>
      </c>
    </row>
    <row r="314" spans="1:35" x14ac:dyDescent="0.15">
      <c r="A314" s="548"/>
      <c r="B314" s="1737" t="s">
        <v>391</v>
      </c>
      <c r="C314" s="1738"/>
      <c r="D314" s="376"/>
      <c r="E314" s="1497">
        <f>SUM(E280:E310)</f>
        <v>168</v>
      </c>
      <c r="F314" s="563"/>
      <c r="G314" s="1341"/>
      <c r="H314" s="1342"/>
      <c r="I314" s="1341"/>
      <c r="J314" s="1342"/>
      <c r="K314" s="1241"/>
      <c r="L314" s="1242"/>
      <c r="M314" s="1341"/>
      <c r="N314" s="1342"/>
      <c r="O314" s="1205"/>
      <c r="P314" s="1212"/>
      <c r="Q314" s="1223"/>
      <c r="R314" s="1212"/>
      <c r="S314" s="1204"/>
      <c r="T314" s="1205"/>
      <c r="U314" s="1204"/>
      <c r="V314" s="1222"/>
      <c r="W314" s="593"/>
      <c r="X314" s="657"/>
      <c r="Y314" s="1361"/>
      <c r="Z314" s="1366"/>
      <c r="AA314" s="809"/>
      <c r="AB314" s="1437"/>
      <c r="AC314" s="648">
        <f>SUM(AC280:AC310)</f>
        <v>0</v>
      </c>
      <c r="AD314" s="205"/>
      <c r="AE314" s="207"/>
      <c r="AF314" s="207"/>
      <c r="AG314" s="207"/>
      <c r="AH314" s="207"/>
      <c r="AI314" s="206"/>
    </row>
    <row r="315" spans="1:35" x14ac:dyDescent="0.15">
      <c r="A315" s="1860" t="s">
        <v>485</v>
      </c>
      <c r="B315" s="429">
        <v>44562</v>
      </c>
      <c r="C315" s="856" t="str">
        <f>IF(B315="","",IF(WEEKDAY(B315)=1,"(日)",IF(WEEKDAY(B315)=2,"(月)",IF(WEEKDAY(B315)=3,"(火)",IF(WEEKDAY(B315)=4,"(水)",IF(WEEKDAY(B315)=5,"(木)",IF(WEEKDAY(B315)=6,"(金)","(土)")))))))</f>
        <v>(土)</v>
      </c>
      <c r="D315" s="626" t="s">
        <v>566</v>
      </c>
      <c r="E315" s="1492" t="s">
        <v>35</v>
      </c>
      <c r="F315" s="57">
        <v>4.4000000000000004</v>
      </c>
      <c r="G315" s="59">
        <v>8.3000000000000007</v>
      </c>
      <c r="H315" s="60">
        <v>8.3000000000000007</v>
      </c>
      <c r="I315" s="59">
        <v>5.5</v>
      </c>
      <c r="J315" s="60">
        <v>5.3</v>
      </c>
      <c r="K315" s="59">
        <v>7.96</v>
      </c>
      <c r="L315" s="60">
        <v>7.93</v>
      </c>
      <c r="M315" s="59">
        <v>24.3</v>
      </c>
      <c r="N315" s="60">
        <v>24.3</v>
      </c>
      <c r="O315" s="1197" t="s">
        <v>35</v>
      </c>
      <c r="P315" s="1198" t="s">
        <v>35</v>
      </c>
      <c r="Q315" s="1197" t="s">
        <v>35</v>
      </c>
      <c r="R315" s="1198" t="s">
        <v>35</v>
      </c>
      <c r="S315" s="1197" t="s">
        <v>35</v>
      </c>
      <c r="T315" s="1198" t="s">
        <v>35</v>
      </c>
      <c r="U315" s="1197" t="s">
        <v>35</v>
      </c>
      <c r="V315" s="1198" t="s">
        <v>35</v>
      </c>
      <c r="W315" s="53" t="s">
        <v>35</v>
      </c>
      <c r="X315" s="54" t="s">
        <v>35</v>
      </c>
      <c r="Y315" s="55" t="s">
        <v>35</v>
      </c>
      <c r="Z315" s="56" t="s">
        <v>35</v>
      </c>
      <c r="AA315" s="795" t="s">
        <v>35</v>
      </c>
      <c r="AB315" s="1426" t="s">
        <v>35</v>
      </c>
      <c r="AC315" s="606" t="s">
        <v>35</v>
      </c>
      <c r="AD315" s="165">
        <v>44567</v>
      </c>
      <c r="AE315" s="128" t="s">
        <v>3</v>
      </c>
      <c r="AF315" s="129">
        <v>2.6</v>
      </c>
      <c r="AG315" s="130" t="s">
        <v>20</v>
      </c>
      <c r="AH315" s="131"/>
      <c r="AI315" s="132"/>
    </row>
    <row r="316" spans="1:35" x14ac:dyDescent="0.15">
      <c r="A316" s="1861"/>
      <c r="B316" s="310">
        <v>44563</v>
      </c>
      <c r="C316" s="1607" t="str">
        <f>IF(B316="","",IF(WEEKDAY(B316)=1,"(日)",IF(WEEKDAY(B316)=2,"(月)",IF(WEEKDAY(B316)=3,"(火)",IF(WEEKDAY(B316)=4,"(水)",IF(WEEKDAY(B316)=5,"(木)",IF(WEEKDAY(B316)=6,"(金)","(土)")))))))</f>
        <v>(日)</v>
      </c>
      <c r="D316" s="752" t="s">
        <v>522</v>
      </c>
      <c r="E316" s="1500" t="s">
        <v>35</v>
      </c>
      <c r="F316" s="321">
        <v>2.2000000000000002</v>
      </c>
      <c r="G316" s="279">
        <v>7.9</v>
      </c>
      <c r="H316" s="280">
        <v>8.1</v>
      </c>
      <c r="I316" s="279">
        <v>5.6</v>
      </c>
      <c r="J316" s="280">
        <v>5.6</v>
      </c>
      <c r="K316" s="279">
        <v>7.95</v>
      </c>
      <c r="L316" s="280">
        <v>7.97</v>
      </c>
      <c r="M316" s="279">
        <v>23</v>
      </c>
      <c r="N316" s="656">
        <v>22.8</v>
      </c>
      <c r="O316" s="1214" t="s">
        <v>35</v>
      </c>
      <c r="P316" s="1216" t="s">
        <v>35</v>
      </c>
      <c r="Q316" s="1214" t="s">
        <v>35</v>
      </c>
      <c r="R316" s="1215" t="s">
        <v>35</v>
      </c>
      <c r="S316" s="1214" t="s">
        <v>35</v>
      </c>
      <c r="T316" s="1216" t="s">
        <v>35</v>
      </c>
      <c r="U316" s="1214" t="s">
        <v>35</v>
      </c>
      <c r="V316" s="1216" t="s">
        <v>35</v>
      </c>
      <c r="W316" s="281" t="s">
        <v>35</v>
      </c>
      <c r="X316" s="282" t="s">
        <v>35</v>
      </c>
      <c r="Y316" s="322" t="s">
        <v>35</v>
      </c>
      <c r="Z316" s="323" t="s">
        <v>35</v>
      </c>
      <c r="AA316" s="813" t="s">
        <v>35</v>
      </c>
      <c r="AB316" s="1438" t="s">
        <v>35</v>
      </c>
      <c r="AC316" s="745" t="s">
        <v>35</v>
      </c>
      <c r="AD316" s="11" t="s">
        <v>87</v>
      </c>
      <c r="AE316" s="12" t="s">
        <v>377</v>
      </c>
      <c r="AF316" s="13" t="s">
        <v>5</v>
      </c>
      <c r="AG316" s="14" t="s">
        <v>6</v>
      </c>
      <c r="AH316" s="671" t="s">
        <v>302</v>
      </c>
      <c r="AI316" s="92"/>
    </row>
    <row r="317" spans="1:35" x14ac:dyDescent="0.15">
      <c r="A317" s="1861"/>
      <c r="B317" s="310">
        <v>44564</v>
      </c>
      <c r="C317" s="1607" t="str">
        <f t="shared" ref="C317:C345" si="37">IF(B317="","",IF(WEEKDAY(B317)=1,"(日)",IF(WEEKDAY(B317)=2,"(月)",IF(WEEKDAY(B317)=3,"(火)",IF(WEEKDAY(B317)=4,"(水)",IF(WEEKDAY(B317)=5,"(木)",IF(WEEKDAY(B317)=6,"(金)","(土)")))))))</f>
        <v>(月)</v>
      </c>
      <c r="D317" s="627" t="s">
        <v>566</v>
      </c>
      <c r="E317" s="1493" t="s">
        <v>35</v>
      </c>
      <c r="F317" s="58">
        <v>6.3</v>
      </c>
      <c r="G317" s="22">
        <v>7.6</v>
      </c>
      <c r="H317" s="61">
        <v>8</v>
      </c>
      <c r="I317" s="22">
        <v>5.0999999999999996</v>
      </c>
      <c r="J317" s="61">
        <v>5.2</v>
      </c>
      <c r="K317" s="22">
        <v>8</v>
      </c>
      <c r="L317" s="61">
        <v>8.02</v>
      </c>
      <c r="M317" s="22">
        <v>22.3</v>
      </c>
      <c r="N317" s="61">
        <v>23.5</v>
      </c>
      <c r="O317" s="49" t="s">
        <v>35</v>
      </c>
      <c r="P317" s="1199" t="s">
        <v>35</v>
      </c>
      <c r="Q317" s="49" t="s">
        <v>35</v>
      </c>
      <c r="R317" s="1199" t="s">
        <v>35</v>
      </c>
      <c r="S317" s="49" t="s">
        <v>35</v>
      </c>
      <c r="T317" s="1199" t="s">
        <v>35</v>
      </c>
      <c r="U317" s="49" t="s">
        <v>35</v>
      </c>
      <c r="V317" s="1217" t="s">
        <v>35</v>
      </c>
      <c r="W317" s="62" t="s">
        <v>35</v>
      </c>
      <c r="X317" s="63" t="s">
        <v>35</v>
      </c>
      <c r="Y317" s="67" t="s">
        <v>35</v>
      </c>
      <c r="Z317" s="68" t="s">
        <v>35</v>
      </c>
      <c r="AA317" s="797" t="s">
        <v>35</v>
      </c>
      <c r="AB317" s="1427" t="s">
        <v>35</v>
      </c>
      <c r="AC317" s="608" t="s">
        <v>35</v>
      </c>
      <c r="AD317" s="5" t="s">
        <v>88</v>
      </c>
      <c r="AE317" s="16" t="s">
        <v>20</v>
      </c>
      <c r="AF317" s="30">
        <v>7.2</v>
      </c>
      <c r="AG317" s="31">
        <v>7.4</v>
      </c>
      <c r="AH317" s="31">
        <v>5.8</v>
      </c>
      <c r="AI317" s="93"/>
    </row>
    <row r="318" spans="1:35" x14ac:dyDescent="0.15">
      <c r="A318" s="1861"/>
      <c r="B318" s="310">
        <v>44565</v>
      </c>
      <c r="C318" s="1607" t="str">
        <f t="shared" si="37"/>
        <v>(火)</v>
      </c>
      <c r="D318" s="627" t="s">
        <v>566</v>
      </c>
      <c r="E318" s="1493" t="s">
        <v>35</v>
      </c>
      <c r="F318" s="58">
        <v>8.9</v>
      </c>
      <c r="G318" s="22">
        <v>7.7</v>
      </c>
      <c r="H318" s="61">
        <v>7.9</v>
      </c>
      <c r="I318" s="22">
        <v>5.6</v>
      </c>
      <c r="J318" s="61">
        <v>5.6</v>
      </c>
      <c r="K318" s="22">
        <v>7.98</v>
      </c>
      <c r="L318" s="61">
        <v>7.95</v>
      </c>
      <c r="M318" s="22">
        <v>24.4</v>
      </c>
      <c r="N318" s="61">
        <v>24.6</v>
      </c>
      <c r="O318" s="49" t="s">
        <v>35</v>
      </c>
      <c r="P318" s="1199">
        <v>90.4</v>
      </c>
      <c r="Q318" s="49" t="s">
        <v>35</v>
      </c>
      <c r="R318" s="1199">
        <v>101.5</v>
      </c>
      <c r="S318" s="49" t="s">
        <v>35</v>
      </c>
      <c r="T318" s="1199" t="s">
        <v>35</v>
      </c>
      <c r="U318" s="49" t="s">
        <v>35</v>
      </c>
      <c r="V318" s="1199" t="s">
        <v>35</v>
      </c>
      <c r="W318" s="62" t="s">
        <v>35</v>
      </c>
      <c r="X318" s="63">
        <v>9.5</v>
      </c>
      <c r="Y318" s="67" t="s">
        <v>35</v>
      </c>
      <c r="Z318" s="68">
        <v>175</v>
      </c>
      <c r="AA318" s="797" t="s">
        <v>35</v>
      </c>
      <c r="AB318" s="1427">
        <v>0.11</v>
      </c>
      <c r="AC318" s="608" t="s">
        <v>35</v>
      </c>
      <c r="AD318" s="6" t="s">
        <v>378</v>
      </c>
      <c r="AE318" s="17" t="s">
        <v>379</v>
      </c>
      <c r="AF318" s="33">
        <v>6.1</v>
      </c>
      <c r="AG318" s="34">
        <v>5.8</v>
      </c>
      <c r="AH318" s="34">
        <v>4</v>
      </c>
      <c r="AI318" s="94"/>
    </row>
    <row r="319" spans="1:35" x14ac:dyDescent="0.15">
      <c r="A319" s="1861"/>
      <c r="B319" s="310">
        <v>44566</v>
      </c>
      <c r="C319" s="1607" t="str">
        <f t="shared" si="37"/>
        <v>(水)</v>
      </c>
      <c r="D319" s="627" t="s">
        <v>566</v>
      </c>
      <c r="E319" s="1493" t="s">
        <v>35</v>
      </c>
      <c r="F319" s="58">
        <v>5.3</v>
      </c>
      <c r="G319" s="22">
        <v>7.4</v>
      </c>
      <c r="H319" s="61">
        <v>7.5</v>
      </c>
      <c r="I319" s="22">
        <v>5.8</v>
      </c>
      <c r="J319" s="61">
        <v>5.5</v>
      </c>
      <c r="K319" s="22">
        <v>8</v>
      </c>
      <c r="L319" s="61">
        <v>8</v>
      </c>
      <c r="M319" s="22">
        <v>24.7</v>
      </c>
      <c r="N319" s="61">
        <v>24.6</v>
      </c>
      <c r="O319" s="49" t="s">
        <v>35</v>
      </c>
      <c r="P319" s="1199">
        <v>93.5</v>
      </c>
      <c r="Q319" s="49" t="s">
        <v>35</v>
      </c>
      <c r="R319" s="1199">
        <v>99</v>
      </c>
      <c r="S319" s="49" t="s">
        <v>35</v>
      </c>
      <c r="T319" s="1199" t="s">
        <v>35</v>
      </c>
      <c r="U319" s="49" t="s">
        <v>35</v>
      </c>
      <c r="V319" s="1199" t="s">
        <v>35</v>
      </c>
      <c r="W319" s="62" t="s">
        <v>35</v>
      </c>
      <c r="X319" s="63">
        <v>9.4</v>
      </c>
      <c r="Y319" s="67" t="s">
        <v>35</v>
      </c>
      <c r="Z319" s="68">
        <v>210</v>
      </c>
      <c r="AA319" s="797" t="s">
        <v>35</v>
      </c>
      <c r="AB319" s="1427">
        <v>0.15</v>
      </c>
      <c r="AC319" s="608" t="s">
        <v>35</v>
      </c>
      <c r="AD319" s="6" t="s">
        <v>21</v>
      </c>
      <c r="AE319" s="17"/>
      <c r="AF319" s="33">
        <v>8</v>
      </c>
      <c r="AG319" s="34">
        <v>8.01</v>
      </c>
      <c r="AH319" s="34">
        <v>7.98</v>
      </c>
      <c r="AI319" s="95"/>
    </row>
    <row r="320" spans="1:35" x14ac:dyDescent="0.15">
      <c r="A320" s="1861"/>
      <c r="B320" s="310">
        <v>44567</v>
      </c>
      <c r="C320" s="1607" t="str">
        <f t="shared" si="37"/>
        <v>(木)</v>
      </c>
      <c r="D320" s="627" t="s">
        <v>522</v>
      </c>
      <c r="E320" s="1493">
        <v>6.5</v>
      </c>
      <c r="F320" s="58">
        <v>2.6</v>
      </c>
      <c r="G320" s="22">
        <v>7.2</v>
      </c>
      <c r="H320" s="61">
        <v>7.4</v>
      </c>
      <c r="I320" s="22">
        <v>6.1</v>
      </c>
      <c r="J320" s="61">
        <v>5.8</v>
      </c>
      <c r="K320" s="22">
        <v>8</v>
      </c>
      <c r="L320" s="61">
        <v>8.01</v>
      </c>
      <c r="M320" s="22">
        <v>24.6</v>
      </c>
      <c r="N320" s="61">
        <v>24.6</v>
      </c>
      <c r="O320" s="49">
        <v>95</v>
      </c>
      <c r="P320" s="1199">
        <v>92.6</v>
      </c>
      <c r="Q320" s="49">
        <v>101.5</v>
      </c>
      <c r="R320" s="1199">
        <v>99.4</v>
      </c>
      <c r="S320" s="49">
        <v>69</v>
      </c>
      <c r="T320" s="1199">
        <v>68.2</v>
      </c>
      <c r="U320" s="49">
        <v>32.5</v>
      </c>
      <c r="V320" s="1199">
        <v>31.2</v>
      </c>
      <c r="W320" s="62">
        <v>9.1</v>
      </c>
      <c r="X320" s="63">
        <v>9.3000000000000007</v>
      </c>
      <c r="Y320" s="67">
        <v>228</v>
      </c>
      <c r="Z320" s="68">
        <v>222</v>
      </c>
      <c r="AA320" s="797">
        <v>0.17</v>
      </c>
      <c r="AB320" s="1427">
        <v>0.13</v>
      </c>
      <c r="AC320" s="608" t="s">
        <v>35</v>
      </c>
      <c r="AD320" s="6" t="s">
        <v>356</v>
      </c>
      <c r="AE320" s="17" t="s">
        <v>22</v>
      </c>
      <c r="AF320" s="33">
        <v>24.6</v>
      </c>
      <c r="AG320" s="34">
        <v>24.6</v>
      </c>
      <c r="AH320" s="34">
        <v>28.3</v>
      </c>
      <c r="AI320" s="96"/>
    </row>
    <row r="321" spans="1:35" x14ac:dyDescent="0.15">
      <c r="A321" s="1861"/>
      <c r="B321" s="310">
        <v>44568</v>
      </c>
      <c r="C321" s="1607" t="str">
        <f t="shared" si="37"/>
        <v>(金)</v>
      </c>
      <c r="D321" s="627" t="s">
        <v>566</v>
      </c>
      <c r="E321" s="1493" t="s">
        <v>35</v>
      </c>
      <c r="F321" s="58">
        <v>3.7</v>
      </c>
      <c r="G321" s="22">
        <v>6.9</v>
      </c>
      <c r="H321" s="61">
        <v>7.1</v>
      </c>
      <c r="I321" s="22">
        <v>6.4</v>
      </c>
      <c r="J321" s="61">
        <v>5.7</v>
      </c>
      <c r="K321" s="22">
        <v>8.01</v>
      </c>
      <c r="L321" s="61">
        <v>8.0500000000000007</v>
      </c>
      <c r="M321" s="22">
        <v>24.6</v>
      </c>
      <c r="N321" s="61">
        <v>24.6</v>
      </c>
      <c r="O321" s="49" t="s">
        <v>35</v>
      </c>
      <c r="P321" s="1199">
        <v>93.7</v>
      </c>
      <c r="Q321" s="49" t="s">
        <v>35</v>
      </c>
      <c r="R321" s="1199">
        <v>96.4</v>
      </c>
      <c r="S321" s="49" t="s">
        <v>35</v>
      </c>
      <c r="T321" s="1199" t="s">
        <v>35</v>
      </c>
      <c r="U321" s="49" t="s">
        <v>35</v>
      </c>
      <c r="V321" s="1199" t="s">
        <v>35</v>
      </c>
      <c r="W321" s="62" t="s">
        <v>35</v>
      </c>
      <c r="X321" s="63">
        <v>9.6</v>
      </c>
      <c r="Y321" s="67" t="s">
        <v>35</v>
      </c>
      <c r="Z321" s="68">
        <v>243</v>
      </c>
      <c r="AA321" s="797" t="s">
        <v>35</v>
      </c>
      <c r="AB321" s="1427">
        <v>0.05</v>
      </c>
      <c r="AC321" s="608" t="s">
        <v>35</v>
      </c>
      <c r="AD321" s="6" t="s">
        <v>380</v>
      </c>
      <c r="AE321" s="17" t="s">
        <v>23</v>
      </c>
      <c r="AF321" s="612">
        <v>95</v>
      </c>
      <c r="AG321" s="613">
        <v>92.6</v>
      </c>
      <c r="AH321" s="613">
        <v>112.7</v>
      </c>
      <c r="AI321" s="96"/>
    </row>
    <row r="322" spans="1:35" x14ac:dyDescent="0.15">
      <c r="A322" s="1861"/>
      <c r="B322" s="310">
        <v>44569</v>
      </c>
      <c r="C322" s="1607" t="str">
        <f t="shared" si="37"/>
        <v>(土)</v>
      </c>
      <c r="D322" s="627" t="s">
        <v>566</v>
      </c>
      <c r="E322" s="1493" t="s">
        <v>35</v>
      </c>
      <c r="F322" s="58">
        <v>5.2</v>
      </c>
      <c r="G322" s="22">
        <v>6.7</v>
      </c>
      <c r="H322" s="61">
        <v>6.9</v>
      </c>
      <c r="I322" s="22">
        <v>5.5</v>
      </c>
      <c r="J322" s="61">
        <v>5.5</v>
      </c>
      <c r="K322" s="22">
        <v>8.0500000000000007</v>
      </c>
      <c r="L322" s="61">
        <v>8.08</v>
      </c>
      <c r="M322" s="22">
        <v>24.7</v>
      </c>
      <c r="N322" s="61">
        <v>24.7</v>
      </c>
      <c r="O322" s="49" t="s">
        <v>35</v>
      </c>
      <c r="P322" s="1199" t="s">
        <v>35</v>
      </c>
      <c r="Q322" s="49" t="s">
        <v>35</v>
      </c>
      <c r="R322" s="1199" t="s">
        <v>35</v>
      </c>
      <c r="S322" s="49" t="s">
        <v>35</v>
      </c>
      <c r="T322" s="1199" t="s">
        <v>35</v>
      </c>
      <c r="U322" s="49" t="s">
        <v>35</v>
      </c>
      <c r="V322" s="1199" t="s">
        <v>35</v>
      </c>
      <c r="W322" s="62" t="s">
        <v>35</v>
      </c>
      <c r="X322" s="63" t="s">
        <v>35</v>
      </c>
      <c r="Y322" s="67" t="s">
        <v>35</v>
      </c>
      <c r="Z322" s="68" t="s">
        <v>35</v>
      </c>
      <c r="AA322" s="797" t="s">
        <v>35</v>
      </c>
      <c r="AB322" s="1427" t="s">
        <v>35</v>
      </c>
      <c r="AC322" s="608" t="s">
        <v>35</v>
      </c>
      <c r="AD322" s="6" t="s">
        <v>360</v>
      </c>
      <c r="AE322" s="17" t="s">
        <v>23</v>
      </c>
      <c r="AF322" s="612">
        <v>101.5</v>
      </c>
      <c r="AG322" s="613">
        <v>99.4</v>
      </c>
      <c r="AH322" s="613">
        <v>112.1</v>
      </c>
      <c r="AI322" s="96"/>
    </row>
    <row r="323" spans="1:35" x14ac:dyDescent="0.15">
      <c r="A323" s="1861"/>
      <c r="B323" s="310">
        <v>44570</v>
      </c>
      <c r="C323" s="1607" t="str">
        <f t="shared" si="37"/>
        <v>(日)</v>
      </c>
      <c r="D323" s="627" t="s">
        <v>566</v>
      </c>
      <c r="E323" s="1493" t="s">
        <v>35</v>
      </c>
      <c r="F323" s="58">
        <v>6.7</v>
      </c>
      <c r="G323" s="22">
        <v>6.8</v>
      </c>
      <c r="H323" s="61">
        <v>6.9</v>
      </c>
      <c r="I323" s="22">
        <v>5.5</v>
      </c>
      <c r="J323" s="61">
        <v>5.6</v>
      </c>
      <c r="K323" s="22">
        <v>8.07</v>
      </c>
      <c r="L323" s="61">
        <v>8.09</v>
      </c>
      <c r="M323" s="22">
        <v>23.4</v>
      </c>
      <c r="N323" s="61">
        <v>23.3</v>
      </c>
      <c r="O323" s="49" t="s">
        <v>35</v>
      </c>
      <c r="P323" s="1199" t="s">
        <v>35</v>
      </c>
      <c r="Q323" s="49" t="s">
        <v>35</v>
      </c>
      <c r="R323" s="1199" t="s">
        <v>35</v>
      </c>
      <c r="S323" s="49" t="s">
        <v>35</v>
      </c>
      <c r="T323" s="1199" t="s">
        <v>35</v>
      </c>
      <c r="U323" s="49" t="s">
        <v>35</v>
      </c>
      <c r="V323" s="1199" t="s">
        <v>35</v>
      </c>
      <c r="W323" s="62" t="s">
        <v>35</v>
      </c>
      <c r="X323" s="63" t="s">
        <v>35</v>
      </c>
      <c r="Y323" s="67" t="s">
        <v>35</v>
      </c>
      <c r="Z323" s="68" t="s">
        <v>35</v>
      </c>
      <c r="AA323" s="797" t="s">
        <v>35</v>
      </c>
      <c r="AB323" s="1427" t="s">
        <v>35</v>
      </c>
      <c r="AC323" s="608" t="s">
        <v>35</v>
      </c>
      <c r="AD323" s="6" t="s">
        <v>361</v>
      </c>
      <c r="AE323" s="17" t="s">
        <v>23</v>
      </c>
      <c r="AF323" s="612">
        <v>69</v>
      </c>
      <c r="AG323" s="613">
        <v>68.2</v>
      </c>
      <c r="AH323" s="613">
        <v>77.599999999999994</v>
      </c>
      <c r="AI323" s="96"/>
    </row>
    <row r="324" spans="1:35" x14ac:dyDescent="0.15">
      <c r="A324" s="1861"/>
      <c r="B324" s="310">
        <v>44571</v>
      </c>
      <c r="C324" s="1607" t="str">
        <f t="shared" si="37"/>
        <v>(月)</v>
      </c>
      <c r="D324" s="627" t="s">
        <v>522</v>
      </c>
      <c r="E324" s="1493" t="s">
        <v>35</v>
      </c>
      <c r="F324" s="58">
        <v>7.4</v>
      </c>
      <c r="G324" s="22">
        <v>6.7</v>
      </c>
      <c r="H324" s="61">
        <v>6.8</v>
      </c>
      <c r="I324" s="22">
        <v>5.7</v>
      </c>
      <c r="J324" s="61">
        <v>5.8</v>
      </c>
      <c r="K324" s="22">
        <v>8.01</v>
      </c>
      <c r="L324" s="61">
        <v>8.0299999999999994</v>
      </c>
      <c r="M324" s="22">
        <v>23.9</v>
      </c>
      <c r="N324" s="61">
        <v>23.8</v>
      </c>
      <c r="O324" s="49" t="s">
        <v>35</v>
      </c>
      <c r="P324" s="1199" t="s">
        <v>35</v>
      </c>
      <c r="Q324" s="49" t="s">
        <v>35</v>
      </c>
      <c r="R324" s="1199" t="s">
        <v>35</v>
      </c>
      <c r="S324" s="49" t="s">
        <v>35</v>
      </c>
      <c r="T324" s="1199" t="s">
        <v>35</v>
      </c>
      <c r="U324" s="49" t="s">
        <v>35</v>
      </c>
      <c r="V324" s="1199" t="s">
        <v>35</v>
      </c>
      <c r="W324" s="62" t="s">
        <v>35</v>
      </c>
      <c r="X324" s="63" t="s">
        <v>35</v>
      </c>
      <c r="Y324" s="67" t="s">
        <v>35</v>
      </c>
      <c r="Z324" s="68" t="s">
        <v>35</v>
      </c>
      <c r="AA324" s="797" t="s">
        <v>35</v>
      </c>
      <c r="AB324" s="1427" t="s">
        <v>35</v>
      </c>
      <c r="AC324" s="608" t="s">
        <v>35</v>
      </c>
      <c r="AD324" s="6" t="s">
        <v>362</v>
      </c>
      <c r="AE324" s="17" t="s">
        <v>23</v>
      </c>
      <c r="AF324" s="612">
        <v>32.5</v>
      </c>
      <c r="AG324" s="613">
        <v>31.2</v>
      </c>
      <c r="AH324" s="613">
        <v>34.5</v>
      </c>
      <c r="AI324" s="96"/>
    </row>
    <row r="325" spans="1:35" x14ac:dyDescent="0.15">
      <c r="A325" s="1861"/>
      <c r="B325" s="310">
        <v>44572</v>
      </c>
      <c r="C325" s="1607" t="str">
        <f t="shared" si="37"/>
        <v>(火)</v>
      </c>
      <c r="D325" s="627" t="s">
        <v>579</v>
      </c>
      <c r="E325" s="1493">
        <v>11.5</v>
      </c>
      <c r="F325" s="58">
        <v>5.2</v>
      </c>
      <c r="G325" s="22">
        <v>6.7</v>
      </c>
      <c r="H325" s="61">
        <v>6.8</v>
      </c>
      <c r="I325" s="22">
        <v>5.6</v>
      </c>
      <c r="J325" s="61">
        <v>5.5</v>
      </c>
      <c r="K325" s="22">
        <v>8.0299999999999994</v>
      </c>
      <c r="L325" s="61">
        <v>8.0399999999999991</v>
      </c>
      <c r="M325" s="22">
        <v>24.5</v>
      </c>
      <c r="N325" s="61">
        <v>24.9</v>
      </c>
      <c r="O325" s="49" t="s">
        <v>35</v>
      </c>
      <c r="P325" s="1199">
        <v>96.4</v>
      </c>
      <c r="Q325" s="49" t="s">
        <v>35</v>
      </c>
      <c r="R325" s="1199">
        <v>99.2</v>
      </c>
      <c r="S325" s="49" t="s">
        <v>35</v>
      </c>
      <c r="T325" s="1199" t="s">
        <v>35</v>
      </c>
      <c r="U325" s="49" t="s">
        <v>35</v>
      </c>
      <c r="V325" s="1199" t="s">
        <v>35</v>
      </c>
      <c r="W325" s="22" t="s">
        <v>35</v>
      </c>
      <c r="X325" s="61">
        <v>10</v>
      </c>
      <c r="Y325" s="67" t="s">
        <v>35</v>
      </c>
      <c r="Z325" s="68">
        <v>195</v>
      </c>
      <c r="AA325" s="797" t="s">
        <v>35</v>
      </c>
      <c r="AB325" s="1427">
        <v>7.0000000000000007E-2</v>
      </c>
      <c r="AC325" s="608" t="s">
        <v>35</v>
      </c>
      <c r="AD325" s="6" t="s">
        <v>381</v>
      </c>
      <c r="AE325" s="17" t="s">
        <v>23</v>
      </c>
      <c r="AF325" s="36">
        <v>9.1</v>
      </c>
      <c r="AG325" s="37">
        <v>9.3000000000000007</v>
      </c>
      <c r="AH325" s="34">
        <v>10.7</v>
      </c>
      <c r="AI325" s="94"/>
    </row>
    <row r="326" spans="1:35" x14ac:dyDescent="0.15">
      <c r="A326" s="1861"/>
      <c r="B326" s="310">
        <v>44573</v>
      </c>
      <c r="C326" s="1607" t="str">
        <f t="shared" si="37"/>
        <v>(水)</v>
      </c>
      <c r="D326" s="627" t="s">
        <v>566</v>
      </c>
      <c r="E326" s="1493" t="s">
        <v>35</v>
      </c>
      <c r="F326" s="58">
        <v>5.9</v>
      </c>
      <c r="G326" s="22">
        <v>6.6</v>
      </c>
      <c r="H326" s="61">
        <v>6.9</v>
      </c>
      <c r="I326" s="22">
        <v>5.8</v>
      </c>
      <c r="J326" s="61">
        <v>5.7</v>
      </c>
      <c r="K326" s="22">
        <v>7.99</v>
      </c>
      <c r="L326" s="61">
        <v>8.02</v>
      </c>
      <c r="M326" s="22">
        <v>25</v>
      </c>
      <c r="N326" s="61">
        <v>25</v>
      </c>
      <c r="O326" s="49" t="s">
        <v>35</v>
      </c>
      <c r="P326" s="1199">
        <v>97.1</v>
      </c>
      <c r="Q326" s="49" t="s">
        <v>35</v>
      </c>
      <c r="R326" s="1199">
        <v>100.1</v>
      </c>
      <c r="S326" s="49" t="s">
        <v>35</v>
      </c>
      <c r="T326" s="1199" t="s">
        <v>35</v>
      </c>
      <c r="U326" s="49" t="s">
        <v>35</v>
      </c>
      <c r="V326" s="1199" t="s">
        <v>35</v>
      </c>
      <c r="W326" s="22" t="s">
        <v>35</v>
      </c>
      <c r="X326" s="61">
        <v>9.9</v>
      </c>
      <c r="Y326" s="67" t="s">
        <v>35</v>
      </c>
      <c r="Z326" s="68">
        <v>201</v>
      </c>
      <c r="AA326" s="797" t="s">
        <v>35</v>
      </c>
      <c r="AB326" s="1427">
        <v>7.0000000000000007E-2</v>
      </c>
      <c r="AC326" s="608" t="s">
        <v>35</v>
      </c>
      <c r="AD326" s="6" t="s">
        <v>382</v>
      </c>
      <c r="AE326" s="17" t="s">
        <v>23</v>
      </c>
      <c r="AF326" s="47">
        <v>228</v>
      </c>
      <c r="AG326" s="48">
        <v>222</v>
      </c>
      <c r="AH326" s="613">
        <v>237</v>
      </c>
      <c r="AI326" s="25"/>
    </row>
    <row r="327" spans="1:35" x14ac:dyDescent="0.15">
      <c r="A327" s="1861"/>
      <c r="B327" s="310">
        <v>44574</v>
      </c>
      <c r="C327" s="1607" t="str">
        <f t="shared" si="37"/>
        <v>(木)</v>
      </c>
      <c r="D327" s="627" t="s">
        <v>522</v>
      </c>
      <c r="E327" s="1493" t="s">
        <v>35</v>
      </c>
      <c r="F327" s="58">
        <v>6.6</v>
      </c>
      <c r="G327" s="22">
        <v>6.6</v>
      </c>
      <c r="H327" s="61">
        <v>6.8</v>
      </c>
      <c r="I327" s="22">
        <v>5.8</v>
      </c>
      <c r="J327" s="61">
        <v>5.8</v>
      </c>
      <c r="K327" s="22">
        <v>8.06</v>
      </c>
      <c r="L327" s="61">
        <v>8.07</v>
      </c>
      <c r="M327" s="22">
        <v>25</v>
      </c>
      <c r="N327" s="61">
        <v>25</v>
      </c>
      <c r="O327" s="49" t="s">
        <v>35</v>
      </c>
      <c r="P327" s="1199">
        <v>95</v>
      </c>
      <c r="Q327" s="49" t="s">
        <v>35</v>
      </c>
      <c r="R327" s="1199">
        <v>100.7</v>
      </c>
      <c r="S327" s="49" t="s">
        <v>35</v>
      </c>
      <c r="T327" s="1199" t="s">
        <v>35</v>
      </c>
      <c r="U327" s="49" t="s">
        <v>35</v>
      </c>
      <c r="V327" s="1199" t="s">
        <v>35</v>
      </c>
      <c r="W327" s="22" t="s">
        <v>35</v>
      </c>
      <c r="X327" s="61">
        <v>9.8000000000000007</v>
      </c>
      <c r="Y327" s="67" t="s">
        <v>35</v>
      </c>
      <c r="Z327" s="68">
        <v>184</v>
      </c>
      <c r="AA327" s="797" t="s">
        <v>35</v>
      </c>
      <c r="AB327" s="1427">
        <v>7.0000000000000007E-2</v>
      </c>
      <c r="AC327" s="608" t="s">
        <v>35</v>
      </c>
      <c r="AD327" s="6" t="s">
        <v>383</v>
      </c>
      <c r="AE327" s="17" t="s">
        <v>23</v>
      </c>
      <c r="AF327" s="485">
        <v>0.17</v>
      </c>
      <c r="AG327" s="486">
        <v>0.13</v>
      </c>
      <c r="AH327" s="40">
        <v>0.56000000000000005</v>
      </c>
      <c r="AI327" s="95"/>
    </row>
    <row r="328" spans="1:35" x14ac:dyDescent="0.15">
      <c r="A328" s="1861"/>
      <c r="B328" s="310">
        <v>44575</v>
      </c>
      <c r="C328" s="1607" t="str">
        <f t="shared" si="37"/>
        <v>(金)</v>
      </c>
      <c r="D328" s="627" t="s">
        <v>566</v>
      </c>
      <c r="E328" s="1493" t="s">
        <v>35</v>
      </c>
      <c r="F328" s="58">
        <v>5.5</v>
      </c>
      <c r="G328" s="22">
        <v>6.5</v>
      </c>
      <c r="H328" s="61">
        <v>6.7</v>
      </c>
      <c r="I328" s="22">
        <v>6.4</v>
      </c>
      <c r="J328" s="61">
        <v>6.3</v>
      </c>
      <c r="K328" s="22">
        <v>8.1</v>
      </c>
      <c r="L328" s="61">
        <v>8.14</v>
      </c>
      <c r="M328" s="22">
        <v>25</v>
      </c>
      <c r="N328" s="61">
        <v>25</v>
      </c>
      <c r="O328" s="49" t="s">
        <v>35</v>
      </c>
      <c r="P328" s="1199">
        <v>96.2</v>
      </c>
      <c r="Q328" s="49" t="s">
        <v>35</v>
      </c>
      <c r="R328" s="1199">
        <v>100.9</v>
      </c>
      <c r="S328" s="49" t="s">
        <v>35</v>
      </c>
      <c r="T328" s="1199" t="s">
        <v>35</v>
      </c>
      <c r="U328" s="49" t="s">
        <v>35</v>
      </c>
      <c r="V328" s="1199" t="s">
        <v>35</v>
      </c>
      <c r="W328" s="22" t="s">
        <v>35</v>
      </c>
      <c r="X328" s="61">
        <v>10.7</v>
      </c>
      <c r="Y328" s="67" t="s">
        <v>35</v>
      </c>
      <c r="Z328" s="68">
        <v>191</v>
      </c>
      <c r="AA328" s="797" t="s">
        <v>35</v>
      </c>
      <c r="AB328" s="1427">
        <v>0.1</v>
      </c>
      <c r="AC328" s="608" t="s">
        <v>35</v>
      </c>
      <c r="AD328" s="6" t="s">
        <v>24</v>
      </c>
      <c r="AE328" s="17" t="s">
        <v>23</v>
      </c>
      <c r="AF328" s="22">
        <v>3.6</v>
      </c>
      <c r="AG328" s="46">
        <v>3.6</v>
      </c>
      <c r="AH328" s="673">
        <v>2.9</v>
      </c>
      <c r="AI328" s="95"/>
    </row>
    <row r="329" spans="1:35" x14ac:dyDescent="0.15">
      <c r="A329" s="1861"/>
      <c r="B329" s="310">
        <v>44576</v>
      </c>
      <c r="C329" s="1607" t="str">
        <f t="shared" si="37"/>
        <v>(土)</v>
      </c>
      <c r="D329" s="627" t="s">
        <v>566</v>
      </c>
      <c r="E329" s="1493" t="s">
        <v>35</v>
      </c>
      <c r="F329" s="58">
        <v>7.6</v>
      </c>
      <c r="G329" s="22">
        <v>6.3</v>
      </c>
      <c r="H329" s="61">
        <v>6.5</v>
      </c>
      <c r="I329" s="22">
        <v>6.2</v>
      </c>
      <c r="J329" s="61">
        <v>6.1</v>
      </c>
      <c r="K329" s="22">
        <v>8.06</v>
      </c>
      <c r="L329" s="61">
        <v>8.1199999999999992</v>
      </c>
      <c r="M329" s="22">
        <v>25.2</v>
      </c>
      <c r="N329" s="61">
        <v>25.2</v>
      </c>
      <c r="O329" s="49" t="s">
        <v>35</v>
      </c>
      <c r="P329" s="1199" t="s">
        <v>35</v>
      </c>
      <c r="Q329" s="49" t="s">
        <v>35</v>
      </c>
      <c r="R329" s="1199" t="s">
        <v>35</v>
      </c>
      <c r="S329" s="49" t="s">
        <v>35</v>
      </c>
      <c r="T329" s="1199" t="s">
        <v>35</v>
      </c>
      <c r="U329" s="49" t="s">
        <v>35</v>
      </c>
      <c r="V329" s="1199" t="s">
        <v>35</v>
      </c>
      <c r="W329" s="62" t="s">
        <v>35</v>
      </c>
      <c r="X329" s="63" t="s">
        <v>35</v>
      </c>
      <c r="Y329" s="67" t="s">
        <v>35</v>
      </c>
      <c r="Z329" s="68" t="s">
        <v>35</v>
      </c>
      <c r="AA329" s="797" t="s">
        <v>35</v>
      </c>
      <c r="AB329" s="1427" t="s">
        <v>35</v>
      </c>
      <c r="AC329" s="608" t="s">
        <v>35</v>
      </c>
      <c r="AD329" s="6" t="s">
        <v>25</v>
      </c>
      <c r="AE329" s="17" t="s">
        <v>23</v>
      </c>
      <c r="AF329" s="22">
        <v>2.5</v>
      </c>
      <c r="AG329" s="46">
        <v>1.4</v>
      </c>
      <c r="AH329" s="672">
        <v>2.2999999999999998</v>
      </c>
      <c r="AI329" s="95"/>
    </row>
    <row r="330" spans="1:35" x14ac:dyDescent="0.15">
      <c r="A330" s="1861"/>
      <c r="B330" s="310">
        <v>44577</v>
      </c>
      <c r="C330" s="1607" t="str">
        <f t="shared" si="37"/>
        <v>(日)</v>
      </c>
      <c r="D330" s="627" t="s">
        <v>566</v>
      </c>
      <c r="E330" s="1493" t="s">
        <v>35</v>
      </c>
      <c r="F330" s="58">
        <v>5.5</v>
      </c>
      <c r="G330" s="22">
        <v>6.2</v>
      </c>
      <c r="H330" s="61">
        <v>6.4</v>
      </c>
      <c r="I330" s="22">
        <v>6.3</v>
      </c>
      <c r="J330" s="61">
        <v>5.9</v>
      </c>
      <c r="K330" s="22">
        <v>8.07</v>
      </c>
      <c r="L330" s="61">
        <v>8.15</v>
      </c>
      <c r="M330" s="22">
        <v>25.1</v>
      </c>
      <c r="N330" s="61">
        <v>25.2</v>
      </c>
      <c r="O330" s="49" t="s">
        <v>35</v>
      </c>
      <c r="P330" s="1199" t="s">
        <v>35</v>
      </c>
      <c r="Q330" s="49" t="s">
        <v>35</v>
      </c>
      <c r="R330" s="1199" t="s">
        <v>35</v>
      </c>
      <c r="S330" s="49" t="s">
        <v>35</v>
      </c>
      <c r="T330" s="1199" t="s">
        <v>35</v>
      </c>
      <c r="U330" s="49" t="s">
        <v>35</v>
      </c>
      <c r="V330" s="1199" t="s">
        <v>35</v>
      </c>
      <c r="W330" s="62" t="s">
        <v>35</v>
      </c>
      <c r="X330" s="63" t="s">
        <v>35</v>
      </c>
      <c r="Y330" s="67" t="s">
        <v>35</v>
      </c>
      <c r="Z330" s="68" t="s">
        <v>35</v>
      </c>
      <c r="AA330" s="797" t="s">
        <v>35</v>
      </c>
      <c r="AB330" s="1427" t="s">
        <v>35</v>
      </c>
      <c r="AC330" s="608" t="s">
        <v>35</v>
      </c>
      <c r="AD330" s="6" t="s">
        <v>384</v>
      </c>
      <c r="AE330" s="17" t="s">
        <v>23</v>
      </c>
      <c r="AF330" s="22">
        <v>11.6</v>
      </c>
      <c r="AG330" s="46">
        <v>12.1</v>
      </c>
      <c r="AH330" s="672">
        <v>12.2</v>
      </c>
      <c r="AI330" s="95"/>
    </row>
    <row r="331" spans="1:35" x14ac:dyDescent="0.15">
      <c r="A331" s="1861"/>
      <c r="B331" s="310">
        <v>44578</v>
      </c>
      <c r="C331" s="1607" t="str">
        <f t="shared" si="37"/>
        <v>(月)</v>
      </c>
      <c r="D331" s="627" t="s">
        <v>566</v>
      </c>
      <c r="E331" s="1493" t="s">
        <v>35</v>
      </c>
      <c r="F331" s="58">
        <v>8.1</v>
      </c>
      <c r="G331" s="22">
        <v>6.3</v>
      </c>
      <c r="H331" s="61">
        <v>6.5</v>
      </c>
      <c r="I331" s="22">
        <v>6.1</v>
      </c>
      <c r="J331" s="61">
        <v>6.3</v>
      </c>
      <c r="K331" s="22">
        <v>8.18</v>
      </c>
      <c r="L331" s="61">
        <v>8.27</v>
      </c>
      <c r="M331" s="22">
        <v>25.2</v>
      </c>
      <c r="N331" s="61">
        <v>25.1</v>
      </c>
      <c r="O331" s="49" t="s">
        <v>35</v>
      </c>
      <c r="P331" s="1199">
        <v>97.1</v>
      </c>
      <c r="Q331" s="49" t="s">
        <v>35</v>
      </c>
      <c r="R331" s="1199">
        <v>101.9</v>
      </c>
      <c r="S331" s="49" t="s">
        <v>35</v>
      </c>
      <c r="T331" s="1199" t="s">
        <v>35</v>
      </c>
      <c r="U331" s="49" t="s">
        <v>35</v>
      </c>
      <c r="V331" s="1199" t="s">
        <v>35</v>
      </c>
      <c r="W331" s="62" t="s">
        <v>35</v>
      </c>
      <c r="X331" s="63">
        <v>9.8000000000000007</v>
      </c>
      <c r="Y331" s="67" t="s">
        <v>35</v>
      </c>
      <c r="Z331" s="68">
        <v>196</v>
      </c>
      <c r="AA331" s="797" t="s">
        <v>35</v>
      </c>
      <c r="AB331" s="1427">
        <v>0.11</v>
      </c>
      <c r="AC331" s="608">
        <v>500</v>
      </c>
      <c r="AD331" s="6" t="s">
        <v>385</v>
      </c>
      <c r="AE331" s="17" t="s">
        <v>23</v>
      </c>
      <c r="AF331" s="23">
        <v>3.4000000000000002E-2</v>
      </c>
      <c r="AG331" s="43">
        <v>3.1E-2</v>
      </c>
      <c r="AH331" s="674">
        <v>7.0000000000000007E-2</v>
      </c>
      <c r="AI331" s="97"/>
    </row>
    <row r="332" spans="1:35" x14ac:dyDescent="0.15">
      <c r="A332" s="1861"/>
      <c r="B332" s="310">
        <v>44579</v>
      </c>
      <c r="C332" s="1607" t="str">
        <f t="shared" si="37"/>
        <v>(火)</v>
      </c>
      <c r="D332" s="627" t="s">
        <v>566</v>
      </c>
      <c r="E332" s="1493" t="s">
        <v>35</v>
      </c>
      <c r="F332" s="58">
        <v>5.5</v>
      </c>
      <c r="G332" s="22">
        <v>6.3</v>
      </c>
      <c r="H332" s="61">
        <v>6.4</v>
      </c>
      <c r="I332" s="22">
        <v>6.6</v>
      </c>
      <c r="J332" s="61">
        <v>6.4</v>
      </c>
      <c r="K332" s="22">
        <v>8.0399999999999991</v>
      </c>
      <c r="L332" s="61">
        <v>8.15</v>
      </c>
      <c r="M332" s="22">
        <v>25.4</v>
      </c>
      <c r="N332" s="61">
        <v>25.4</v>
      </c>
      <c r="O332" s="49" t="s">
        <v>35</v>
      </c>
      <c r="P332" s="1199">
        <v>97.7</v>
      </c>
      <c r="Q332" s="49" t="s">
        <v>35</v>
      </c>
      <c r="R332" s="1199">
        <v>102.3</v>
      </c>
      <c r="S332" s="49" t="s">
        <v>35</v>
      </c>
      <c r="T332" s="1199" t="s">
        <v>35</v>
      </c>
      <c r="U332" s="49" t="s">
        <v>35</v>
      </c>
      <c r="V332" s="1199" t="s">
        <v>35</v>
      </c>
      <c r="W332" s="62" t="s">
        <v>35</v>
      </c>
      <c r="X332" s="63">
        <v>10.199999999999999</v>
      </c>
      <c r="Y332" s="67" t="s">
        <v>35</v>
      </c>
      <c r="Z332" s="68">
        <v>169</v>
      </c>
      <c r="AA332" s="797" t="s">
        <v>35</v>
      </c>
      <c r="AB332" s="1427">
        <v>0.11</v>
      </c>
      <c r="AC332" s="608" t="s">
        <v>35</v>
      </c>
      <c r="AD332" s="6" t="s">
        <v>284</v>
      </c>
      <c r="AE332" s="17" t="s">
        <v>23</v>
      </c>
      <c r="AF332" s="23">
        <v>0.45</v>
      </c>
      <c r="AG332" s="43">
        <v>0.45</v>
      </c>
      <c r="AH332" s="674">
        <v>0.65</v>
      </c>
      <c r="AI332" s="95"/>
    </row>
    <row r="333" spans="1:35" x14ac:dyDescent="0.15">
      <c r="A333" s="1861"/>
      <c r="B333" s="310">
        <v>44580</v>
      </c>
      <c r="C333" s="1607" t="str">
        <f t="shared" si="37"/>
        <v>(水)</v>
      </c>
      <c r="D333" s="627" t="s">
        <v>566</v>
      </c>
      <c r="E333" s="1493" t="s">
        <v>35</v>
      </c>
      <c r="F333" s="58">
        <v>4.5</v>
      </c>
      <c r="G333" s="22">
        <v>6.1</v>
      </c>
      <c r="H333" s="61">
        <v>6.3</v>
      </c>
      <c r="I333" s="22">
        <v>6.5</v>
      </c>
      <c r="J333" s="61">
        <v>6.5</v>
      </c>
      <c r="K333" s="22">
        <v>8.14</v>
      </c>
      <c r="L333" s="61">
        <v>8.1</v>
      </c>
      <c r="M333" s="22">
        <v>25.3</v>
      </c>
      <c r="N333" s="61">
        <v>25.4</v>
      </c>
      <c r="O333" s="49" t="s">
        <v>35</v>
      </c>
      <c r="P333" s="1199">
        <v>95.9</v>
      </c>
      <c r="Q333" s="49" t="s">
        <v>35</v>
      </c>
      <c r="R333" s="1199">
        <v>100.7</v>
      </c>
      <c r="S333" s="49" t="s">
        <v>35</v>
      </c>
      <c r="T333" s="1199" t="s">
        <v>35</v>
      </c>
      <c r="U333" s="49" t="s">
        <v>35</v>
      </c>
      <c r="V333" s="1199" t="s">
        <v>35</v>
      </c>
      <c r="W333" s="62" t="s">
        <v>35</v>
      </c>
      <c r="X333" s="63">
        <v>10</v>
      </c>
      <c r="Y333" s="67" t="s">
        <v>35</v>
      </c>
      <c r="Z333" s="68">
        <v>186</v>
      </c>
      <c r="AA333" s="797" t="s">
        <v>35</v>
      </c>
      <c r="AB333" s="1427">
        <v>7.0000000000000007E-2</v>
      </c>
      <c r="AC333" s="608">
        <v>100</v>
      </c>
      <c r="AD333" s="6" t="s">
        <v>91</v>
      </c>
      <c r="AE333" s="17" t="s">
        <v>23</v>
      </c>
      <c r="AF333" s="23">
        <v>0.84</v>
      </c>
      <c r="AG333" s="43">
        <v>0.84</v>
      </c>
      <c r="AH333" s="674">
        <v>1.3</v>
      </c>
      <c r="AI333" s="95"/>
    </row>
    <row r="334" spans="1:35" x14ac:dyDescent="0.15">
      <c r="A334" s="1861"/>
      <c r="B334" s="310">
        <v>44581</v>
      </c>
      <c r="C334" s="1607" t="str">
        <f t="shared" si="37"/>
        <v>(木)</v>
      </c>
      <c r="D334" s="627" t="s">
        <v>566</v>
      </c>
      <c r="E334" s="1493" t="s">
        <v>35</v>
      </c>
      <c r="F334" s="58">
        <v>5</v>
      </c>
      <c r="G334" s="22">
        <v>6</v>
      </c>
      <c r="H334" s="61">
        <v>6.2</v>
      </c>
      <c r="I334" s="22">
        <v>6.1</v>
      </c>
      <c r="J334" s="61">
        <v>6.4</v>
      </c>
      <c r="K334" s="22">
        <v>8.15</v>
      </c>
      <c r="L334" s="61">
        <v>8.14</v>
      </c>
      <c r="M334" s="22">
        <v>25.2</v>
      </c>
      <c r="N334" s="61">
        <v>25.4</v>
      </c>
      <c r="O334" s="49" t="s">
        <v>35</v>
      </c>
      <c r="P334" s="1199">
        <v>99.3</v>
      </c>
      <c r="Q334" s="49" t="s">
        <v>35</v>
      </c>
      <c r="R334" s="1199">
        <v>102.3</v>
      </c>
      <c r="S334" s="49" t="s">
        <v>35</v>
      </c>
      <c r="T334" s="1199" t="s">
        <v>35</v>
      </c>
      <c r="U334" s="49" t="s">
        <v>35</v>
      </c>
      <c r="V334" s="1199" t="s">
        <v>35</v>
      </c>
      <c r="W334" s="62" t="s">
        <v>35</v>
      </c>
      <c r="X334" s="63">
        <v>10.1</v>
      </c>
      <c r="Y334" s="67" t="s">
        <v>35</v>
      </c>
      <c r="Z334" s="68">
        <v>179</v>
      </c>
      <c r="AA334" s="797" t="s">
        <v>35</v>
      </c>
      <c r="AB334" s="1427">
        <v>0.1</v>
      </c>
      <c r="AC334" s="608">
        <v>200</v>
      </c>
      <c r="AD334" s="6" t="s">
        <v>371</v>
      </c>
      <c r="AE334" s="17" t="s">
        <v>23</v>
      </c>
      <c r="AF334" s="23">
        <v>5.6000000000000001E-2</v>
      </c>
      <c r="AG334" s="43">
        <v>6.3E-2</v>
      </c>
      <c r="AH334" s="674">
        <v>0.105</v>
      </c>
      <c r="AI334" s="97"/>
    </row>
    <row r="335" spans="1:35" x14ac:dyDescent="0.15">
      <c r="A335" s="1861"/>
      <c r="B335" s="310">
        <v>44582</v>
      </c>
      <c r="C335" s="1607" t="str">
        <f t="shared" si="37"/>
        <v>(金)</v>
      </c>
      <c r="D335" s="627" t="s">
        <v>566</v>
      </c>
      <c r="E335" s="1493" t="s">
        <v>35</v>
      </c>
      <c r="F335" s="58">
        <v>4.9000000000000004</v>
      </c>
      <c r="G335" s="22">
        <v>6</v>
      </c>
      <c r="H335" s="61">
        <v>6.2</v>
      </c>
      <c r="I335" s="22">
        <v>6.4</v>
      </c>
      <c r="J335" s="61">
        <v>6.5</v>
      </c>
      <c r="K335" s="22">
        <v>8.18</v>
      </c>
      <c r="L335" s="61">
        <v>8.25</v>
      </c>
      <c r="M335" s="22">
        <v>25.8</v>
      </c>
      <c r="N335" s="61">
        <v>25.5</v>
      </c>
      <c r="O335" s="49" t="s">
        <v>35</v>
      </c>
      <c r="P335" s="1199">
        <v>97.1</v>
      </c>
      <c r="Q335" s="49" t="s">
        <v>35</v>
      </c>
      <c r="R335" s="1199">
        <v>102.1</v>
      </c>
      <c r="S335" s="49" t="s">
        <v>35</v>
      </c>
      <c r="T335" s="1199" t="s">
        <v>35</v>
      </c>
      <c r="U335" s="49" t="s">
        <v>35</v>
      </c>
      <c r="V335" s="1199" t="s">
        <v>35</v>
      </c>
      <c r="W335" s="62" t="s">
        <v>35</v>
      </c>
      <c r="X335" s="63">
        <v>10</v>
      </c>
      <c r="Y335" s="67" t="s">
        <v>35</v>
      </c>
      <c r="Z335" s="68">
        <v>176</v>
      </c>
      <c r="AA335" s="797" t="s">
        <v>35</v>
      </c>
      <c r="AB335" s="1427">
        <v>0.17</v>
      </c>
      <c r="AC335" s="608" t="s">
        <v>35</v>
      </c>
      <c r="AD335" s="6" t="s">
        <v>386</v>
      </c>
      <c r="AE335" s="17" t="s">
        <v>23</v>
      </c>
      <c r="AF335" s="446" t="s">
        <v>523</v>
      </c>
      <c r="AG335" s="494" t="s">
        <v>523</v>
      </c>
      <c r="AH335" s="675" t="s">
        <v>523</v>
      </c>
      <c r="AI335" s="95"/>
    </row>
    <row r="336" spans="1:35" x14ac:dyDescent="0.15">
      <c r="A336" s="1861"/>
      <c r="B336" s="310">
        <v>44583</v>
      </c>
      <c r="C336" s="1607" t="str">
        <f t="shared" si="37"/>
        <v>(土)</v>
      </c>
      <c r="D336" s="627" t="s">
        <v>566</v>
      </c>
      <c r="E336" s="1493" t="s">
        <v>35</v>
      </c>
      <c r="F336" s="58">
        <v>4.5999999999999996</v>
      </c>
      <c r="G336" s="22">
        <v>5.8</v>
      </c>
      <c r="H336" s="61">
        <v>6</v>
      </c>
      <c r="I336" s="22">
        <v>6.4</v>
      </c>
      <c r="J336" s="61">
        <v>6.5</v>
      </c>
      <c r="K336" s="22">
        <v>8.24</v>
      </c>
      <c r="L336" s="61">
        <v>8.2100000000000009</v>
      </c>
      <c r="M336" s="22">
        <v>24.1</v>
      </c>
      <c r="N336" s="61">
        <v>24.1</v>
      </c>
      <c r="O336" s="49" t="s">
        <v>35</v>
      </c>
      <c r="P336" s="1199" t="s">
        <v>35</v>
      </c>
      <c r="Q336" s="49" t="s">
        <v>35</v>
      </c>
      <c r="R336" s="1199" t="s">
        <v>35</v>
      </c>
      <c r="S336" s="49" t="s">
        <v>35</v>
      </c>
      <c r="T336" s="1199" t="s">
        <v>35</v>
      </c>
      <c r="U336" s="49" t="s">
        <v>35</v>
      </c>
      <c r="V336" s="1199" t="s">
        <v>35</v>
      </c>
      <c r="W336" s="62" t="s">
        <v>35</v>
      </c>
      <c r="X336" s="63" t="s">
        <v>35</v>
      </c>
      <c r="Y336" s="67" t="s">
        <v>35</v>
      </c>
      <c r="Z336" s="68" t="s">
        <v>35</v>
      </c>
      <c r="AA336" s="797" t="s">
        <v>35</v>
      </c>
      <c r="AB336" s="1427" t="s">
        <v>35</v>
      </c>
      <c r="AC336" s="608">
        <v>100</v>
      </c>
      <c r="AD336" s="6" t="s">
        <v>92</v>
      </c>
      <c r="AE336" s="17" t="s">
        <v>23</v>
      </c>
      <c r="AF336" s="22">
        <v>21.5</v>
      </c>
      <c r="AG336" s="46">
        <v>21.5</v>
      </c>
      <c r="AH336" s="672">
        <v>21.9</v>
      </c>
      <c r="AI336" s="96"/>
    </row>
    <row r="337" spans="1:35" x14ac:dyDescent="0.15">
      <c r="A337" s="1861"/>
      <c r="B337" s="310">
        <v>44584</v>
      </c>
      <c r="C337" s="1607" t="str">
        <f t="shared" si="37"/>
        <v>(日)</v>
      </c>
      <c r="D337" s="627" t="s">
        <v>522</v>
      </c>
      <c r="E337" s="1493" t="s">
        <v>35</v>
      </c>
      <c r="F337" s="58">
        <v>5.0999999999999996</v>
      </c>
      <c r="G337" s="22">
        <v>5.7</v>
      </c>
      <c r="H337" s="61">
        <v>5.9</v>
      </c>
      <c r="I337" s="22">
        <v>6</v>
      </c>
      <c r="J337" s="61">
        <v>6.1</v>
      </c>
      <c r="K337" s="22">
        <v>8.27</v>
      </c>
      <c r="L337" s="61">
        <v>8.16</v>
      </c>
      <c r="M337" s="22">
        <v>23.7</v>
      </c>
      <c r="N337" s="61">
        <v>24.1</v>
      </c>
      <c r="O337" s="49" t="s">
        <v>35</v>
      </c>
      <c r="P337" s="1199" t="s">
        <v>35</v>
      </c>
      <c r="Q337" s="49" t="s">
        <v>35</v>
      </c>
      <c r="R337" s="1199" t="s">
        <v>35</v>
      </c>
      <c r="S337" s="49" t="s">
        <v>35</v>
      </c>
      <c r="T337" s="1199" t="s">
        <v>35</v>
      </c>
      <c r="U337" s="49" t="s">
        <v>35</v>
      </c>
      <c r="V337" s="1199" t="s">
        <v>35</v>
      </c>
      <c r="W337" s="62" t="s">
        <v>35</v>
      </c>
      <c r="X337" s="63" t="s">
        <v>35</v>
      </c>
      <c r="Y337" s="67" t="s">
        <v>35</v>
      </c>
      <c r="Z337" s="68" t="s">
        <v>35</v>
      </c>
      <c r="AA337" s="797" t="s">
        <v>35</v>
      </c>
      <c r="AB337" s="1427" t="s">
        <v>35</v>
      </c>
      <c r="AC337" s="608">
        <v>300</v>
      </c>
      <c r="AD337" s="6" t="s">
        <v>27</v>
      </c>
      <c r="AE337" s="17" t="s">
        <v>23</v>
      </c>
      <c r="AF337" s="22">
        <v>28.6</v>
      </c>
      <c r="AG337" s="46">
        <v>28.4</v>
      </c>
      <c r="AH337" s="672">
        <v>37.5</v>
      </c>
      <c r="AI337" s="96"/>
    </row>
    <row r="338" spans="1:35" x14ac:dyDescent="0.15">
      <c r="A338" s="1861"/>
      <c r="B338" s="310">
        <v>44585</v>
      </c>
      <c r="C338" s="1607" t="str">
        <f t="shared" si="37"/>
        <v>(月)</v>
      </c>
      <c r="D338" s="627" t="s">
        <v>522</v>
      </c>
      <c r="E338" s="1493" t="s">
        <v>35</v>
      </c>
      <c r="F338" s="58">
        <v>6.8</v>
      </c>
      <c r="G338" s="22">
        <v>5.8</v>
      </c>
      <c r="H338" s="61">
        <v>6</v>
      </c>
      <c r="I338" s="22">
        <v>5.7</v>
      </c>
      <c r="J338" s="61">
        <v>5.8</v>
      </c>
      <c r="K338" s="22">
        <v>8.18</v>
      </c>
      <c r="L338" s="61">
        <v>8.27</v>
      </c>
      <c r="M338" s="22">
        <v>25.6</v>
      </c>
      <c r="N338" s="61">
        <v>25.6</v>
      </c>
      <c r="O338" s="49" t="s">
        <v>35</v>
      </c>
      <c r="P338" s="1199">
        <v>99.1</v>
      </c>
      <c r="Q338" s="49" t="s">
        <v>35</v>
      </c>
      <c r="R338" s="1199">
        <v>103.3</v>
      </c>
      <c r="S338" s="49" t="s">
        <v>35</v>
      </c>
      <c r="T338" s="1199" t="s">
        <v>35</v>
      </c>
      <c r="U338" s="49" t="s">
        <v>35</v>
      </c>
      <c r="V338" s="1199" t="s">
        <v>35</v>
      </c>
      <c r="W338" s="62" t="s">
        <v>35</v>
      </c>
      <c r="X338" s="63">
        <v>9.9</v>
      </c>
      <c r="Y338" s="67" t="s">
        <v>35</v>
      </c>
      <c r="Z338" s="68">
        <v>218</v>
      </c>
      <c r="AA338" s="797" t="s">
        <v>35</v>
      </c>
      <c r="AB338" s="1427">
        <v>0.16</v>
      </c>
      <c r="AC338" s="608">
        <v>200</v>
      </c>
      <c r="AD338" s="6" t="s">
        <v>374</v>
      </c>
      <c r="AE338" s="17" t="s">
        <v>379</v>
      </c>
      <c r="AF338" s="49">
        <v>4</v>
      </c>
      <c r="AG338" s="50">
        <v>4</v>
      </c>
      <c r="AH338" s="676">
        <v>7</v>
      </c>
      <c r="AI338" s="98"/>
    </row>
    <row r="339" spans="1:35" x14ac:dyDescent="0.15">
      <c r="A339" s="1861"/>
      <c r="B339" s="310">
        <v>44586</v>
      </c>
      <c r="C339" s="1607" t="str">
        <f t="shared" si="37"/>
        <v>(火)</v>
      </c>
      <c r="D339" s="627" t="s">
        <v>566</v>
      </c>
      <c r="E339" s="1493">
        <v>0.5</v>
      </c>
      <c r="F339" s="58">
        <v>5.0999999999999996</v>
      </c>
      <c r="G339" s="22">
        <v>5.7</v>
      </c>
      <c r="H339" s="61">
        <v>5.9</v>
      </c>
      <c r="I339" s="22">
        <v>5.6</v>
      </c>
      <c r="J339" s="61">
        <v>5.7</v>
      </c>
      <c r="K339" s="22">
        <v>8.31</v>
      </c>
      <c r="L339" s="61">
        <v>8.17</v>
      </c>
      <c r="M339" s="22">
        <v>26</v>
      </c>
      <c r="N339" s="61">
        <v>26</v>
      </c>
      <c r="O339" s="49" t="s">
        <v>35</v>
      </c>
      <c r="P339" s="1199">
        <v>100</v>
      </c>
      <c r="Q339" s="49" t="s">
        <v>35</v>
      </c>
      <c r="R339" s="1199">
        <v>105.1</v>
      </c>
      <c r="S339" s="49" t="s">
        <v>35</v>
      </c>
      <c r="T339" s="1199" t="s">
        <v>35</v>
      </c>
      <c r="U339" s="49" t="s">
        <v>35</v>
      </c>
      <c r="V339" s="1199" t="s">
        <v>35</v>
      </c>
      <c r="W339" s="62" t="s">
        <v>35</v>
      </c>
      <c r="X339" s="63">
        <v>9.8000000000000007</v>
      </c>
      <c r="Y339" s="67" t="s">
        <v>35</v>
      </c>
      <c r="Z339" s="68">
        <v>210</v>
      </c>
      <c r="AA339" s="797" t="s">
        <v>35</v>
      </c>
      <c r="AB339" s="1427">
        <v>0.19</v>
      </c>
      <c r="AC339" s="608">
        <v>500</v>
      </c>
      <c r="AD339" s="6" t="s">
        <v>387</v>
      </c>
      <c r="AE339" s="17" t="s">
        <v>23</v>
      </c>
      <c r="AF339" s="49">
        <v>4</v>
      </c>
      <c r="AG339" s="50">
        <v>4</v>
      </c>
      <c r="AH339" s="676">
        <v>3</v>
      </c>
      <c r="AI339" s="98"/>
    </row>
    <row r="340" spans="1:35" x14ac:dyDescent="0.15">
      <c r="A340" s="1861"/>
      <c r="B340" s="310">
        <v>44587</v>
      </c>
      <c r="C340" s="1607" t="str">
        <f t="shared" si="37"/>
        <v>(水)</v>
      </c>
      <c r="D340" s="627" t="s">
        <v>522</v>
      </c>
      <c r="E340" s="1493">
        <v>1</v>
      </c>
      <c r="F340" s="58">
        <v>4.5</v>
      </c>
      <c r="G340" s="22">
        <v>5.8</v>
      </c>
      <c r="H340" s="61">
        <v>5.9</v>
      </c>
      <c r="I340" s="22">
        <v>5.3</v>
      </c>
      <c r="J340" s="61">
        <v>5.4</v>
      </c>
      <c r="K340" s="22">
        <v>8.24</v>
      </c>
      <c r="L340" s="61">
        <v>8.0299999999999994</v>
      </c>
      <c r="M340" s="22">
        <v>25.8</v>
      </c>
      <c r="N340" s="61">
        <v>26</v>
      </c>
      <c r="O340" s="49" t="s">
        <v>35</v>
      </c>
      <c r="P340" s="1199">
        <v>98.6</v>
      </c>
      <c r="Q340" s="49" t="s">
        <v>35</v>
      </c>
      <c r="R340" s="1199">
        <v>106.1</v>
      </c>
      <c r="S340" s="49" t="s">
        <v>35</v>
      </c>
      <c r="T340" s="1199" t="s">
        <v>35</v>
      </c>
      <c r="U340" s="49" t="s">
        <v>35</v>
      </c>
      <c r="V340" s="1199" t="s">
        <v>35</v>
      </c>
      <c r="W340" s="62" t="s">
        <v>35</v>
      </c>
      <c r="X340" s="63">
        <v>9.8000000000000007</v>
      </c>
      <c r="Y340" s="67" t="s">
        <v>35</v>
      </c>
      <c r="Z340" s="68">
        <v>197</v>
      </c>
      <c r="AA340" s="797" t="s">
        <v>35</v>
      </c>
      <c r="AB340" s="1427">
        <v>0.16</v>
      </c>
      <c r="AC340" s="608">
        <v>400</v>
      </c>
      <c r="AD340" s="18"/>
      <c r="AE340" s="8"/>
      <c r="AF340" s="19"/>
      <c r="AG340" s="7"/>
      <c r="AH340" s="7"/>
      <c r="AI340" s="8"/>
    </row>
    <row r="341" spans="1:35" x14ac:dyDescent="0.15">
      <c r="A341" s="1861"/>
      <c r="B341" s="310">
        <v>44588</v>
      </c>
      <c r="C341" s="1607" t="str">
        <f t="shared" si="37"/>
        <v>(木)</v>
      </c>
      <c r="D341" s="627" t="s">
        <v>566</v>
      </c>
      <c r="E341" s="1493" t="s">
        <v>35</v>
      </c>
      <c r="F341" s="58">
        <v>7.6</v>
      </c>
      <c r="G341" s="22">
        <v>5.8</v>
      </c>
      <c r="H341" s="61">
        <v>6</v>
      </c>
      <c r="I341" s="22">
        <v>5.0999999999999996</v>
      </c>
      <c r="J341" s="61">
        <v>5.0999999999999996</v>
      </c>
      <c r="K341" s="22">
        <v>8.2200000000000006</v>
      </c>
      <c r="L341" s="61">
        <v>8.16</v>
      </c>
      <c r="M341" s="22">
        <v>25.8</v>
      </c>
      <c r="N341" s="61">
        <v>26.1</v>
      </c>
      <c r="O341" s="49" t="s">
        <v>35</v>
      </c>
      <c r="P341" s="1199">
        <v>100.4</v>
      </c>
      <c r="Q341" s="49" t="s">
        <v>35</v>
      </c>
      <c r="R341" s="1199">
        <v>105.1</v>
      </c>
      <c r="S341" s="49" t="s">
        <v>35</v>
      </c>
      <c r="T341" s="1199" t="s">
        <v>35</v>
      </c>
      <c r="U341" s="49" t="s">
        <v>35</v>
      </c>
      <c r="V341" s="1199" t="s">
        <v>35</v>
      </c>
      <c r="W341" s="62" t="s">
        <v>35</v>
      </c>
      <c r="X341" s="63">
        <v>9.9</v>
      </c>
      <c r="Y341" s="67" t="s">
        <v>35</v>
      </c>
      <c r="Z341" s="68">
        <v>184</v>
      </c>
      <c r="AA341" s="797" t="s">
        <v>35</v>
      </c>
      <c r="AB341" s="1427">
        <v>0.17</v>
      </c>
      <c r="AC341" s="608">
        <v>300</v>
      </c>
      <c r="AD341" s="18"/>
      <c r="AE341" s="8"/>
      <c r="AF341" s="19"/>
      <c r="AG341" s="7"/>
      <c r="AH341" s="7"/>
      <c r="AI341" s="8"/>
    </row>
    <row r="342" spans="1:35" x14ac:dyDescent="0.15">
      <c r="A342" s="1861"/>
      <c r="B342" s="310">
        <v>44589</v>
      </c>
      <c r="C342" s="1607" t="str">
        <f t="shared" si="37"/>
        <v>(金)</v>
      </c>
      <c r="D342" s="752" t="s">
        <v>522</v>
      </c>
      <c r="E342" s="1500" t="s">
        <v>35</v>
      </c>
      <c r="F342" s="321">
        <v>6.4</v>
      </c>
      <c r="G342" s="279">
        <v>5.8</v>
      </c>
      <c r="H342" s="280">
        <v>6</v>
      </c>
      <c r="I342" s="279">
        <v>5</v>
      </c>
      <c r="J342" s="280">
        <v>5.2</v>
      </c>
      <c r="K342" s="279">
        <v>8.2200000000000006</v>
      </c>
      <c r="L342" s="280">
        <v>8.0500000000000007</v>
      </c>
      <c r="M342" s="279">
        <v>26</v>
      </c>
      <c r="N342" s="280">
        <v>26.1</v>
      </c>
      <c r="O342" s="1214" t="s">
        <v>35</v>
      </c>
      <c r="P342" s="1215">
        <v>98.2</v>
      </c>
      <c r="Q342" s="1214" t="s">
        <v>35</v>
      </c>
      <c r="R342" s="1215">
        <v>106.1</v>
      </c>
      <c r="S342" s="1214" t="s">
        <v>35</v>
      </c>
      <c r="T342" s="1215" t="s">
        <v>35</v>
      </c>
      <c r="U342" s="1214" t="s">
        <v>35</v>
      </c>
      <c r="V342" s="1215" t="s">
        <v>35</v>
      </c>
      <c r="W342" s="281" t="s">
        <v>35</v>
      </c>
      <c r="X342" s="282">
        <v>9.6999999999999993</v>
      </c>
      <c r="Y342" s="322" t="s">
        <v>35</v>
      </c>
      <c r="Z342" s="323">
        <v>193</v>
      </c>
      <c r="AA342" s="813" t="s">
        <v>35</v>
      </c>
      <c r="AB342" s="1438">
        <v>0.17</v>
      </c>
      <c r="AC342" s="745">
        <v>400</v>
      </c>
      <c r="AD342" s="20"/>
      <c r="AE342" s="3"/>
      <c r="AF342" s="21"/>
      <c r="AG342" s="9"/>
      <c r="AH342" s="9"/>
      <c r="AI342" s="3"/>
    </row>
    <row r="343" spans="1:35" x14ac:dyDescent="0.15">
      <c r="A343" s="1861"/>
      <c r="B343" s="310">
        <v>44590</v>
      </c>
      <c r="C343" s="1607" t="str">
        <f t="shared" si="37"/>
        <v>(土)</v>
      </c>
      <c r="D343" s="627" t="s">
        <v>522</v>
      </c>
      <c r="E343" s="1493" t="s">
        <v>35</v>
      </c>
      <c r="F343" s="58">
        <v>5.5</v>
      </c>
      <c r="G343" s="22">
        <v>6</v>
      </c>
      <c r="H343" s="61">
        <v>6.1</v>
      </c>
      <c r="I343" s="22">
        <v>4.5999999999999996</v>
      </c>
      <c r="J343" s="61">
        <v>4.9000000000000004</v>
      </c>
      <c r="K343" s="22">
        <v>8.27</v>
      </c>
      <c r="L343" s="61">
        <v>8.14</v>
      </c>
      <c r="M343" s="22">
        <v>24.7</v>
      </c>
      <c r="N343" s="61">
        <v>24.5</v>
      </c>
      <c r="O343" s="49" t="s">
        <v>35</v>
      </c>
      <c r="P343" s="1199" t="s">
        <v>35</v>
      </c>
      <c r="Q343" s="49" t="s">
        <v>35</v>
      </c>
      <c r="R343" s="1199" t="s">
        <v>35</v>
      </c>
      <c r="S343" s="49" t="s">
        <v>35</v>
      </c>
      <c r="T343" s="1199" t="s">
        <v>35</v>
      </c>
      <c r="U343" s="49" t="s">
        <v>35</v>
      </c>
      <c r="V343" s="1199" t="s">
        <v>35</v>
      </c>
      <c r="W343" s="62" t="s">
        <v>35</v>
      </c>
      <c r="X343" s="63" t="s">
        <v>35</v>
      </c>
      <c r="Y343" s="67" t="s">
        <v>35</v>
      </c>
      <c r="Z343" s="68" t="s">
        <v>35</v>
      </c>
      <c r="AA343" s="797" t="s">
        <v>35</v>
      </c>
      <c r="AB343" s="1427" t="s">
        <v>35</v>
      </c>
      <c r="AC343" s="608">
        <v>300</v>
      </c>
      <c r="AD343" s="28" t="s">
        <v>137</v>
      </c>
      <c r="AE343" s="2" t="s">
        <v>35</v>
      </c>
      <c r="AF343" s="2" t="s">
        <v>35</v>
      </c>
      <c r="AG343" s="2" t="s">
        <v>35</v>
      </c>
      <c r="AH343" s="2" t="s">
        <v>35</v>
      </c>
      <c r="AI343" s="99" t="s">
        <v>35</v>
      </c>
    </row>
    <row r="344" spans="1:35" x14ac:dyDescent="0.15">
      <c r="A344" s="1861"/>
      <c r="B344" s="310">
        <v>44591</v>
      </c>
      <c r="C344" s="1607" t="str">
        <f t="shared" si="37"/>
        <v>(日)</v>
      </c>
      <c r="D344" s="627" t="s">
        <v>566</v>
      </c>
      <c r="E344" s="1493" t="s">
        <v>35</v>
      </c>
      <c r="F344" s="58">
        <v>6.1</v>
      </c>
      <c r="G344" s="22">
        <v>6</v>
      </c>
      <c r="H344" s="61">
        <v>6.1</v>
      </c>
      <c r="I344" s="22">
        <v>4.8</v>
      </c>
      <c r="J344" s="61">
        <v>4.9000000000000004</v>
      </c>
      <c r="K344" s="22">
        <v>8.33</v>
      </c>
      <c r="L344" s="61">
        <v>8.2100000000000009</v>
      </c>
      <c r="M344" s="22">
        <v>26.2</v>
      </c>
      <c r="N344" s="61">
        <v>26.2</v>
      </c>
      <c r="O344" s="49" t="s">
        <v>35</v>
      </c>
      <c r="P344" s="1199" t="s">
        <v>35</v>
      </c>
      <c r="Q344" s="49" t="s">
        <v>35</v>
      </c>
      <c r="R344" s="1199" t="s">
        <v>35</v>
      </c>
      <c r="S344" s="49" t="s">
        <v>35</v>
      </c>
      <c r="T344" s="1199" t="s">
        <v>35</v>
      </c>
      <c r="U344" s="49" t="s">
        <v>35</v>
      </c>
      <c r="V344" s="1199" t="s">
        <v>35</v>
      </c>
      <c r="W344" s="62" t="s">
        <v>35</v>
      </c>
      <c r="X344" s="63" t="s">
        <v>35</v>
      </c>
      <c r="Y344" s="67" t="s">
        <v>35</v>
      </c>
      <c r="Z344" s="68" t="s">
        <v>35</v>
      </c>
      <c r="AA344" s="797" t="s">
        <v>35</v>
      </c>
      <c r="AB344" s="1427" t="s">
        <v>35</v>
      </c>
      <c r="AC344" s="608">
        <v>300</v>
      </c>
      <c r="AD344" s="10" t="s">
        <v>35</v>
      </c>
      <c r="AE344" s="2" t="s">
        <v>35</v>
      </c>
      <c r="AF344" s="2" t="s">
        <v>35</v>
      </c>
      <c r="AG344" s="2" t="s">
        <v>35</v>
      </c>
      <c r="AH344" s="2" t="s">
        <v>35</v>
      </c>
      <c r="AI344" s="99" t="s">
        <v>35</v>
      </c>
    </row>
    <row r="345" spans="1:35" x14ac:dyDescent="0.15">
      <c r="A345" s="1861"/>
      <c r="B345" s="310">
        <v>44592</v>
      </c>
      <c r="C345" s="1607" t="str">
        <f t="shared" si="37"/>
        <v>(月)</v>
      </c>
      <c r="D345" s="70" t="s">
        <v>566</v>
      </c>
      <c r="E345" s="1493" t="s">
        <v>35</v>
      </c>
      <c r="F345" s="58">
        <v>5.9</v>
      </c>
      <c r="G345" s="22">
        <v>5.9</v>
      </c>
      <c r="H345" s="61">
        <v>6</v>
      </c>
      <c r="I345" s="22">
        <v>4.9000000000000004</v>
      </c>
      <c r="J345" s="61">
        <v>4.9000000000000004</v>
      </c>
      <c r="K345" s="22">
        <v>8.24</v>
      </c>
      <c r="L345" s="61">
        <v>8.14</v>
      </c>
      <c r="M345" s="22">
        <v>26.1</v>
      </c>
      <c r="N345" s="61">
        <v>26.2</v>
      </c>
      <c r="O345" s="49" t="s">
        <v>35</v>
      </c>
      <c r="P345" s="1199">
        <v>101.5</v>
      </c>
      <c r="Q345" s="49" t="s">
        <v>35</v>
      </c>
      <c r="R345" s="1199">
        <v>106.1</v>
      </c>
      <c r="S345" s="49" t="s">
        <v>35</v>
      </c>
      <c r="T345" s="1199" t="s">
        <v>35</v>
      </c>
      <c r="U345" s="49" t="s">
        <v>35</v>
      </c>
      <c r="V345" s="1199" t="s">
        <v>35</v>
      </c>
      <c r="W345" s="62" t="s">
        <v>35</v>
      </c>
      <c r="X345" s="63">
        <v>9.6</v>
      </c>
      <c r="Y345" s="67" t="s">
        <v>35</v>
      </c>
      <c r="Z345" s="68">
        <v>185</v>
      </c>
      <c r="AA345" s="797" t="s">
        <v>35</v>
      </c>
      <c r="AB345" s="1427">
        <v>0.16</v>
      </c>
      <c r="AC345" s="746">
        <v>400</v>
      </c>
      <c r="AD345" s="10" t="s">
        <v>35</v>
      </c>
      <c r="AE345" s="2" t="s">
        <v>35</v>
      </c>
      <c r="AF345" s="2" t="s">
        <v>35</v>
      </c>
      <c r="AG345" s="2" t="s">
        <v>35</v>
      </c>
      <c r="AH345" s="2" t="s">
        <v>35</v>
      </c>
      <c r="AI345" s="99" t="s">
        <v>35</v>
      </c>
    </row>
    <row r="346" spans="1:35" x14ac:dyDescent="0.15">
      <c r="A346" s="1861"/>
      <c r="B346" s="1743" t="s">
        <v>388</v>
      </c>
      <c r="C346" s="1744"/>
      <c r="D346" s="374"/>
      <c r="E346" s="1494">
        <f>MAX(E315:E345)</f>
        <v>11.5</v>
      </c>
      <c r="F346" s="335">
        <f t="shared" ref="F346:AC346" si="38">IF(COUNT(F315:F345)=0,"",MAX(F315:F345))</f>
        <v>8.9</v>
      </c>
      <c r="G346" s="336">
        <f t="shared" si="38"/>
        <v>8.3000000000000007</v>
      </c>
      <c r="H346" s="337">
        <f t="shared" si="38"/>
        <v>8.3000000000000007</v>
      </c>
      <c r="I346" s="336">
        <f t="shared" si="38"/>
        <v>6.6</v>
      </c>
      <c r="J346" s="337">
        <f t="shared" si="38"/>
        <v>6.5</v>
      </c>
      <c r="K346" s="336">
        <f t="shared" si="38"/>
        <v>8.33</v>
      </c>
      <c r="L346" s="337">
        <f t="shared" si="38"/>
        <v>8.27</v>
      </c>
      <c r="M346" s="336">
        <f t="shared" si="38"/>
        <v>26.2</v>
      </c>
      <c r="N346" s="337">
        <f t="shared" si="38"/>
        <v>26.2</v>
      </c>
      <c r="O346" s="1200">
        <f t="shared" si="38"/>
        <v>95</v>
      </c>
      <c r="P346" s="1208">
        <f t="shared" si="38"/>
        <v>101.5</v>
      </c>
      <c r="Q346" s="1200">
        <f t="shared" si="38"/>
        <v>101.5</v>
      </c>
      <c r="R346" s="1208">
        <f t="shared" si="38"/>
        <v>106.1</v>
      </c>
      <c r="S346" s="1200">
        <f t="shared" si="38"/>
        <v>69</v>
      </c>
      <c r="T346" s="1208">
        <f t="shared" si="38"/>
        <v>68.2</v>
      </c>
      <c r="U346" s="1200">
        <f t="shared" si="38"/>
        <v>32.5</v>
      </c>
      <c r="V346" s="1208">
        <f t="shared" si="38"/>
        <v>31.2</v>
      </c>
      <c r="W346" s="338">
        <f t="shared" si="38"/>
        <v>9.1</v>
      </c>
      <c r="X346" s="540">
        <f t="shared" si="38"/>
        <v>10.7</v>
      </c>
      <c r="Y346" s="1356">
        <f t="shared" si="38"/>
        <v>228</v>
      </c>
      <c r="Z346" s="1357">
        <f t="shared" si="38"/>
        <v>243</v>
      </c>
      <c r="AA346" s="799">
        <f t="shared" si="38"/>
        <v>0.17</v>
      </c>
      <c r="AB346" s="1429">
        <f t="shared" si="38"/>
        <v>0.19</v>
      </c>
      <c r="AC346" s="651">
        <f t="shared" si="38"/>
        <v>500</v>
      </c>
      <c r="AD346" s="10" t="s">
        <v>35</v>
      </c>
      <c r="AE346" s="2" t="s">
        <v>35</v>
      </c>
      <c r="AF346" s="2" t="s">
        <v>35</v>
      </c>
      <c r="AG346" s="2" t="s">
        <v>35</v>
      </c>
      <c r="AH346" s="2" t="s">
        <v>35</v>
      </c>
      <c r="AI346" s="99" t="s">
        <v>35</v>
      </c>
    </row>
    <row r="347" spans="1:35" x14ac:dyDescent="0.15">
      <c r="A347" s="1861"/>
      <c r="B347" s="1735" t="s">
        <v>389</v>
      </c>
      <c r="C347" s="1736"/>
      <c r="D347" s="376"/>
      <c r="E347" s="1503"/>
      <c r="F347" s="340">
        <f t="shared" ref="F347:AB347" si="39">IF(COUNT(F315:F345)=0,"",MIN(F315:F345))</f>
        <v>2.2000000000000002</v>
      </c>
      <c r="G347" s="341">
        <f t="shared" si="39"/>
        <v>5.7</v>
      </c>
      <c r="H347" s="342">
        <f t="shared" si="39"/>
        <v>5.9</v>
      </c>
      <c r="I347" s="341">
        <f t="shared" si="39"/>
        <v>4.5999999999999996</v>
      </c>
      <c r="J347" s="342">
        <f t="shared" si="39"/>
        <v>4.9000000000000004</v>
      </c>
      <c r="K347" s="341">
        <f t="shared" si="39"/>
        <v>7.95</v>
      </c>
      <c r="L347" s="342">
        <f t="shared" si="39"/>
        <v>7.93</v>
      </c>
      <c r="M347" s="341">
        <f t="shared" si="39"/>
        <v>22.3</v>
      </c>
      <c r="N347" s="342">
        <f t="shared" si="39"/>
        <v>22.8</v>
      </c>
      <c r="O347" s="1202">
        <f t="shared" si="39"/>
        <v>95</v>
      </c>
      <c r="P347" s="1209">
        <f t="shared" si="39"/>
        <v>90.4</v>
      </c>
      <c r="Q347" s="1202">
        <f t="shared" si="39"/>
        <v>101.5</v>
      </c>
      <c r="R347" s="1209">
        <f t="shared" si="39"/>
        <v>96.4</v>
      </c>
      <c r="S347" s="1202">
        <f t="shared" si="39"/>
        <v>69</v>
      </c>
      <c r="T347" s="1209">
        <f t="shared" si="39"/>
        <v>68.2</v>
      </c>
      <c r="U347" s="1202">
        <f t="shared" si="39"/>
        <v>32.5</v>
      </c>
      <c r="V347" s="1209">
        <f t="shared" si="39"/>
        <v>31.2</v>
      </c>
      <c r="W347" s="343">
        <f t="shared" si="39"/>
        <v>9.1</v>
      </c>
      <c r="X347" s="653">
        <f t="shared" si="39"/>
        <v>9.3000000000000007</v>
      </c>
      <c r="Y347" s="1362">
        <f t="shared" si="39"/>
        <v>228</v>
      </c>
      <c r="Z347" s="1363">
        <f t="shared" si="39"/>
        <v>169</v>
      </c>
      <c r="AA347" s="801">
        <f t="shared" si="39"/>
        <v>0.17</v>
      </c>
      <c r="AB347" s="1430">
        <f t="shared" si="39"/>
        <v>0.05</v>
      </c>
      <c r="AC347" s="1593"/>
      <c r="AD347" s="10" t="s">
        <v>35</v>
      </c>
      <c r="AE347" s="2" t="s">
        <v>35</v>
      </c>
      <c r="AF347" s="2" t="s">
        <v>35</v>
      </c>
      <c r="AG347" s="2" t="s">
        <v>35</v>
      </c>
      <c r="AH347" s="2" t="s">
        <v>35</v>
      </c>
      <c r="AI347" s="99" t="s">
        <v>35</v>
      </c>
    </row>
    <row r="348" spans="1:35" x14ac:dyDescent="0.15">
      <c r="A348" s="1861"/>
      <c r="B348" s="1735" t="s">
        <v>390</v>
      </c>
      <c r="C348" s="1736"/>
      <c r="D348" s="378"/>
      <c r="E348" s="1496"/>
      <c r="F348" s="541">
        <f t="shared" ref="F348:AB348" si="40">IF(COUNT(F315:F345)=0,"",AVERAGE(F315:F345))</f>
        <v>5.6322580645161286</v>
      </c>
      <c r="G348" s="542">
        <f t="shared" si="40"/>
        <v>6.4870967741935504</v>
      </c>
      <c r="H348" s="543">
        <f t="shared" si="40"/>
        <v>6.661290322580645</v>
      </c>
      <c r="I348" s="542">
        <f t="shared" si="40"/>
        <v>5.741935483870968</v>
      </c>
      <c r="J348" s="543">
        <f t="shared" si="40"/>
        <v>5.725806451612903</v>
      </c>
      <c r="K348" s="542">
        <f t="shared" si="40"/>
        <v>8.1145161290322605</v>
      </c>
      <c r="L348" s="543">
        <f t="shared" si="40"/>
        <v>8.1006451612903234</v>
      </c>
      <c r="M348" s="542">
        <f t="shared" si="40"/>
        <v>24.858064516129033</v>
      </c>
      <c r="N348" s="543">
        <f t="shared" si="40"/>
        <v>24.929032258064517</v>
      </c>
      <c r="O348" s="1210">
        <f t="shared" si="40"/>
        <v>95</v>
      </c>
      <c r="P348" s="1211">
        <f t="shared" si="40"/>
        <v>96.831578947368413</v>
      </c>
      <c r="Q348" s="1210">
        <f t="shared" si="40"/>
        <v>101.5</v>
      </c>
      <c r="R348" s="1211">
        <f t="shared" si="40"/>
        <v>102.01578947368417</v>
      </c>
      <c r="S348" s="1210">
        <f t="shared" si="40"/>
        <v>69</v>
      </c>
      <c r="T348" s="1211">
        <f t="shared" si="40"/>
        <v>68.2</v>
      </c>
      <c r="U348" s="1210">
        <f t="shared" si="40"/>
        <v>32.5</v>
      </c>
      <c r="V348" s="1211">
        <f t="shared" si="40"/>
        <v>31.2</v>
      </c>
      <c r="W348" s="591">
        <f t="shared" si="40"/>
        <v>9.1</v>
      </c>
      <c r="X348" s="658">
        <f t="shared" si="40"/>
        <v>9.8421052631578956</v>
      </c>
      <c r="Y348" s="1364">
        <f t="shared" si="40"/>
        <v>228</v>
      </c>
      <c r="Z348" s="1365">
        <f t="shared" si="40"/>
        <v>195.47368421052633</v>
      </c>
      <c r="AA348" s="807">
        <f t="shared" si="40"/>
        <v>0.17</v>
      </c>
      <c r="AB348" s="1431">
        <f t="shared" si="40"/>
        <v>0.12210526315789473</v>
      </c>
      <c r="AC348" s="1617"/>
      <c r="AD348" s="634"/>
      <c r="AE348" s="635"/>
      <c r="AF348" s="636"/>
      <c r="AG348" s="636"/>
      <c r="AH348" s="554"/>
      <c r="AI348" s="555"/>
    </row>
    <row r="349" spans="1:35" x14ac:dyDescent="0.15">
      <c r="A349" s="1862"/>
      <c r="B349" s="1737" t="s">
        <v>391</v>
      </c>
      <c r="C349" s="1738"/>
      <c r="D349" s="558"/>
      <c r="E349" s="1497">
        <f>SUM(E315:E345)</f>
        <v>19.5</v>
      </c>
      <c r="F349" s="563"/>
      <c r="G349" s="1341"/>
      <c r="H349" s="1342"/>
      <c r="I349" s="1341"/>
      <c r="J349" s="1342"/>
      <c r="K349" s="1241"/>
      <c r="L349" s="1242"/>
      <c r="M349" s="1341"/>
      <c r="N349" s="1342"/>
      <c r="O349" s="1205"/>
      <c r="P349" s="1212"/>
      <c r="Q349" s="1223"/>
      <c r="R349" s="1212"/>
      <c r="S349" s="1204"/>
      <c r="T349" s="1205"/>
      <c r="U349" s="1204"/>
      <c r="V349" s="1222"/>
      <c r="W349" s="593"/>
      <c r="X349" s="657"/>
      <c r="Y349" s="1361"/>
      <c r="Z349" s="1366"/>
      <c r="AA349" s="809"/>
      <c r="AB349" s="1437"/>
      <c r="AC349" s="648">
        <f>SUM(AC315:AC345)</f>
        <v>4000</v>
      </c>
      <c r="AD349" s="637"/>
      <c r="AE349" s="638"/>
      <c r="AF349" s="639"/>
      <c r="AG349" s="639"/>
      <c r="AH349" s="568"/>
      <c r="AI349" s="569"/>
    </row>
    <row r="350" spans="1:35" x14ac:dyDescent="0.15">
      <c r="A350" s="1828" t="s">
        <v>517</v>
      </c>
      <c r="B350" s="429">
        <v>44593</v>
      </c>
      <c r="C350" s="856" t="str">
        <f>IF(B350="","",IF(WEEKDAY(B350)=1,"(日)",IF(WEEKDAY(B350)=2,"(月)",IF(WEEKDAY(B350)=3,"(火)",IF(WEEKDAY(B350)=4,"(水)",IF(WEEKDAY(B350)=5,"(木)",IF(WEEKDAY(B350)=6,"(金)","(土)")))))))</f>
        <v>(火)</v>
      </c>
      <c r="D350" s="627" t="s">
        <v>566</v>
      </c>
      <c r="E350" s="1493" t="s">
        <v>35</v>
      </c>
      <c r="F350" s="58">
        <v>6.5</v>
      </c>
      <c r="G350" s="22">
        <v>5.9</v>
      </c>
      <c r="H350" s="133">
        <v>6.1</v>
      </c>
      <c r="I350" s="22">
        <v>5</v>
      </c>
      <c r="J350" s="133">
        <v>5</v>
      </c>
      <c r="K350" s="22">
        <v>8.32</v>
      </c>
      <c r="L350" s="133">
        <v>8.1300000000000008</v>
      </c>
      <c r="M350" s="22">
        <v>26.2</v>
      </c>
      <c r="N350" s="133">
        <v>26.4</v>
      </c>
      <c r="O350" s="49" t="s">
        <v>35</v>
      </c>
      <c r="P350" s="1217">
        <v>101.4</v>
      </c>
      <c r="Q350" s="49" t="s">
        <v>35</v>
      </c>
      <c r="R350" s="1217">
        <v>107.9</v>
      </c>
      <c r="S350" s="49" t="s">
        <v>35</v>
      </c>
      <c r="T350" s="1217" t="s">
        <v>35</v>
      </c>
      <c r="U350" s="49" t="s">
        <v>35</v>
      </c>
      <c r="V350" s="1217" t="s">
        <v>35</v>
      </c>
      <c r="W350" s="62" t="s">
        <v>35</v>
      </c>
      <c r="X350" s="661">
        <v>10.3</v>
      </c>
      <c r="Y350" s="67" t="s">
        <v>35</v>
      </c>
      <c r="Z350" s="660">
        <v>214</v>
      </c>
      <c r="AA350" s="797" t="s">
        <v>35</v>
      </c>
      <c r="AB350" s="1439">
        <v>0.12</v>
      </c>
      <c r="AC350" s="608">
        <v>500</v>
      </c>
      <c r="AD350" s="165">
        <v>44602</v>
      </c>
      <c r="AE350" s="128" t="s">
        <v>3</v>
      </c>
      <c r="AF350" s="129">
        <v>3.7</v>
      </c>
      <c r="AG350" s="130" t="s">
        <v>20</v>
      </c>
      <c r="AH350" s="131"/>
      <c r="AI350" s="132"/>
    </row>
    <row r="351" spans="1:35" x14ac:dyDescent="0.15">
      <c r="A351" s="1829"/>
      <c r="B351" s="429">
        <v>44594</v>
      </c>
      <c r="C351" s="1607" t="str">
        <f>IF(B351="","",IF(WEEKDAY(B351)=1,"(日)",IF(WEEKDAY(B351)=2,"(月)",IF(WEEKDAY(B351)=3,"(火)",IF(WEEKDAY(B351)=4,"(水)",IF(WEEKDAY(B351)=5,"(木)",IF(WEEKDAY(B351)=6,"(金)","(土)")))))))</f>
        <v>(水)</v>
      </c>
      <c r="D351" s="627" t="s">
        <v>566</v>
      </c>
      <c r="E351" s="1493" t="s">
        <v>35</v>
      </c>
      <c r="F351" s="58">
        <v>7.3</v>
      </c>
      <c r="G351" s="22">
        <v>5.9</v>
      </c>
      <c r="H351" s="133">
        <v>6.1</v>
      </c>
      <c r="I351" s="22">
        <v>4.7</v>
      </c>
      <c r="J351" s="133">
        <v>4.9000000000000004</v>
      </c>
      <c r="K351" s="22">
        <v>8.31</v>
      </c>
      <c r="L351" s="133">
        <v>8.1199999999999992</v>
      </c>
      <c r="M351" s="22">
        <v>26.4</v>
      </c>
      <c r="N351" s="133">
        <v>26.5</v>
      </c>
      <c r="O351" s="49" t="s">
        <v>35</v>
      </c>
      <c r="P351" s="1217">
        <v>99.8</v>
      </c>
      <c r="Q351" s="49" t="s">
        <v>35</v>
      </c>
      <c r="R351" s="1217">
        <v>108.3</v>
      </c>
      <c r="S351" s="49" t="s">
        <v>35</v>
      </c>
      <c r="T351" s="1217" t="s">
        <v>35</v>
      </c>
      <c r="U351" s="49" t="s">
        <v>35</v>
      </c>
      <c r="V351" s="1217" t="s">
        <v>35</v>
      </c>
      <c r="W351" s="62" t="s">
        <v>35</v>
      </c>
      <c r="X351" s="661">
        <v>10.1</v>
      </c>
      <c r="Y351" s="67" t="s">
        <v>35</v>
      </c>
      <c r="Z351" s="660">
        <v>202</v>
      </c>
      <c r="AA351" s="797" t="s">
        <v>35</v>
      </c>
      <c r="AB351" s="1439">
        <v>0.1</v>
      </c>
      <c r="AC351" s="608">
        <v>500</v>
      </c>
      <c r="AD351" s="11" t="s">
        <v>87</v>
      </c>
      <c r="AE351" s="12" t="s">
        <v>377</v>
      </c>
      <c r="AF351" s="13" t="s">
        <v>5</v>
      </c>
      <c r="AG351" s="14" t="s">
        <v>6</v>
      </c>
      <c r="AH351" s="671" t="s">
        <v>302</v>
      </c>
      <c r="AI351" s="92"/>
    </row>
    <row r="352" spans="1:35" x14ac:dyDescent="0.15">
      <c r="A352" s="1829"/>
      <c r="B352" s="429">
        <v>44595</v>
      </c>
      <c r="C352" s="1607" t="str">
        <f t="shared" ref="C352:C377" si="41">IF(B352="","",IF(WEEKDAY(B352)=1,"(日)",IF(WEEKDAY(B352)=2,"(月)",IF(WEEKDAY(B352)=3,"(火)",IF(WEEKDAY(B352)=4,"(水)",IF(WEEKDAY(B352)=5,"(木)",IF(WEEKDAY(B352)=6,"(金)","(土)")))))))</f>
        <v>(木)</v>
      </c>
      <c r="D352" s="627" t="s">
        <v>566</v>
      </c>
      <c r="E352" s="1493" t="s">
        <v>35</v>
      </c>
      <c r="F352" s="58">
        <v>5.7</v>
      </c>
      <c r="G352" s="22">
        <v>5.8</v>
      </c>
      <c r="H352" s="133">
        <v>6</v>
      </c>
      <c r="I352" s="22">
        <v>4.9000000000000004</v>
      </c>
      <c r="J352" s="133">
        <v>4.9000000000000004</v>
      </c>
      <c r="K352" s="22">
        <v>8.35</v>
      </c>
      <c r="L352" s="133">
        <v>8.14</v>
      </c>
      <c r="M352" s="22">
        <v>26.3</v>
      </c>
      <c r="N352" s="61">
        <v>26.3</v>
      </c>
      <c r="O352" s="49" t="s">
        <v>35</v>
      </c>
      <c r="P352" s="1217">
        <v>102.9</v>
      </c>
      <c r="Q352" s="49" t="s">
        <v>35</v>
      </c>
      <c r="R352" s="1217">
        <v>107.3</v>
      </c>
      <c r="S352" s="49" t="s">
        <v>35</v>
      </c>
      <c r="T352" s="1217" t="s">
        <v>35</v>
      </c>
      <c r="U352" s="49" t="s">
        <v>35</v>
      </c>
      <c r="V352" s="1217" t="s">
        <v>35</v>
      </c>
      <c r="W352" s="62" t="s">
        <v>35</v>
      </c>
      <c r="X352" s="661">
        <v>10</v>
      </c>
      <c r="Y352" s="67" t="s">
        <v>35</v>
      </c>
      <c r="Z352" s="660">
        <v>206</v>
      </c>
      <c r="AA352" s="797" t="s">
        <v>35</v>
      </c>
      <c r="AB352" s="1439">
        <v>0.11</v>
      </c>
      <c r="AC352" s="608">
        <v>500</v>
      </c>
      <c r="AD352" s="5" t="s">
        <v>88</v>
      </c>
      <c r="AE352" s="16" t="s">
        <v>20</v>
      </c>
      <c r="AF352" s="30">
        <v>6</v>
      </c>
      <c r="AG352" s="31">
        <v>6.2</v>
      </c>
      <c r="AH352" s="31">
        <v>6.6</v>
      </c>
      <c r="AI352" s="93"/>
    </row>
    <row r="353" spans="1:35" x14ac:dyDescent="0.15">
      <c r="A353" s="1829"/>
      <c r="B353" s="429">
        <v>44596</v>
      </c>
      <c r="C353" s="1607" t="str">
        <f t="shared" si="41"/>
        <v>(金)</v>
      </c>
      <c r="D353" s="627" t="s">
        <v>522</v>
      </c>
      <c r="E353" s="1493" t="s">
        <v>35</v>
      </c>
      <c r="F353" s="58">
        <v>4.5999999999999996</v>
      </c>
      <c r="G353" s="22">
        <v>6</v>
      </c>
      <c r="H353" s="61">
        <v>6.2</v>
      </c>
      <c r="I353" s="22">
        <v>4.9000000000000004</v>
      </c>
      <c r="J353" s="133">
        <v>5.0999999999999996</v>
      </c>
      <c r="K353" s="22">
        <v>8.36</v>
      </c>
      <c r="L353" s="133">
        <v>8.1199999999999992</v>
      </c>
      <c r="M353" s="22">
        <v>26.6</v>
      </c>
      <c r="N353" s="61">
        <v>26.5</v>
      </c>
      <c r="O353" s="49" t="s">
        <v>35</v>
      </c>
      <c r="P353" s="1199">
        <v>102.3</v>
      </c>
      <c r="Q353" s="49" t="s">
        <v>35</v>
      </c>
      <c r="R353" s="1217">
        <v>109.9</v>
      </c>
      <c r="S353" s="49" t="s">
        <v>35</v>
      </c>
      <c r="T353" s="1217" t="s">
        <v>35</v>
      </c>
      <c r="U353" s="49" t="s">
        <v>35</v>
      </c>
      <c r="V353" s="1217" t="s">
        <v>35</v>
      </c>
      <c r="W353" s="62" t="s">
        <v>35</v>
      </c>
      <c r="X353" s="661">
        <v>10</v>
      </c>
      <c r="Y353" s="67" t="s">
        <v>35</v>
      </c>
      <c r="Z353" s="660">
        <v>218</v>
      </c>
      <c r="AA353" s="797" t="s">
        <v>35</v>
      </c>
      <c r="AB353" s="1427">
        <v>0.11</v>
      </c>
      <c r="AC353" s="608">
        <v>500</v>
      </c>
      <c r="AD353" s="6" t="s">
        <v>378</v>
      </c>
      <c r="AE353" s="17" t="s">
        <v>379</v>
      </c>
      <c r="AF353" s="33">
        <v>5.6</v>
      </c>
      <c r="AG353" s="34">
        <v>5.7</v>
      </c>
      <c r="AH353" s="34">
        <v>8.8000000000000007</v>
      </c>
      <c r="AI353" s="94"/>
    </row>
    <row r="354" spans="1:35" x14ac:dyDescent="0.15">
      <c r="A354" s="1829"/>
      <c r="B354" s="429">
        <v>44597</v>
      </c>
      <c r="C354" s="1607" t="str">
        <f t="shared" si="41"/>
        <v>(土)</v>
      </c>
      <c r="D354" s="627" t="s">
        <v>566</v>
      </c>
      <c r="E354" s="1493" t="s">
        <v>35</v>
      </c>
      <c r="F354" s="58">
        <v>5.9</v>
      </c>
      <c r="G354" s="22">
        <v>6</v>
      </c>
      <c r="H354" s="61">
        <v>6.2</v>
      </c>
      <c r="I354" s="22">
        <v>4.9000000000000004</v>
      </c>
      <c r="J354" s="61">
        <v>5</v>
      </c>
      <c r="K354" s="22">
        <v>8.33</v>
      </c>
      <c r="L354" s="61">
        <v>8.18</v>
      </c>
      <c r="M354" s="22">
        <v>26.2</v>
      </c>
      <c r="N354" s="61">
        <v>26.8</v>
      </c>
      <c r="O354" s="49" t="s">
        <v>35</v>
      </c>
      <c r="P354" s="1199" t="s">
        <v>35</v>
      </c>
      <c r="Q354" s="49" t="s">
        <v>35</v>
      </c>
      <c r="R354" s="1199" t="s">
        <v>35</v>
      </c>
      <c r="S354" s="49" t="s">
        <v>35</v>
      </c>
      <c r="T354" s="1217" t="s">
        <v>35</v>
      </c>
      <c r="U354" s="49" t="s">
        <v>35</v>
      </c>
      <c r="V354" s="1217" t="s">
        <v>35</v>
      </c>
      <c r="W354" s="62" t="s">
        <v>35</v>
      </c>
      <c r="X354" s="661" t="s">
        <v>35</v>
      </c>
      <c r="Y354" s="67" t="s">
        <v>35</v>
      </c>
      <c r="Z354" s="660" t="s">
        <v>35</v>
      </c>
      <c r="AA354" s="797" t="s">
        <v>35</v>
      </c>
      <c r="AB354" s="1427" t="s">
        <v>35</v>
      </c>
      <c r="AC354" s="608">
        <v>500</v>
      </c>
      <c r="AD354" s="6" t="s">
        <v>21</v>
      </c>
      <c r="AE354" s="17"/>
      <c r="AF354" s="33">
        <v>8.4499999999999993</v>
      </c>
      <c r="AG354" s="34">
        <v>8.1300000000000008</v>
      </c>
      <c r="AH354" s="34">
        <v>8.58</v>
      </c>
      <c r="AI354" s="95"/>
    </row>
    <row r="355" spans="1:35" x14ac:dyDescent="0.15">
      <c r="A355" s="1829"/>
      <c r="B355" s="429">
        <v>44598</v>
      </c>
      <c r="C355" s="1607" t="str">
        <f t="shared" si="41"/>
        <v>(日)</v>
      </c>
      <c r="D355" s="627" t="s">
        <v>566</v>
      </c>
      <c r="E355" s="1493" t="s">
        <v>35</v>
      </c>
      <c r="F355" s="58">
        <v>4</v>
      </c>
      <c r="G355" s="22">
        <v>5.9</v>
      </c>
      <c r="H355" s="61">
        <v>6.1</v>
      </c>
      <c r="I355" s="22">
        <v>5.2</v>
      </c>
      <c r="J355" s="61">
        <v>5.2</v>
      </c>
      <c r="K355" s="22">
        <v>8.4499999999999993</v>
      </c>
      <c r="L355" s="61">
        <v>8.1999999999999993</v>
      </c>
      <c r="M355" s="22">
        <v>26.9</v>
      </c>
      <c r="N355" s="61">
        <v>26.8</v>
      </c>
      <c r="O355" s="49" t="s">
        <v>35</v>
      </c>
      <c r="P355" s="1199" t="s">
        <v>35</v>
      </c>
      <c r="Q355" s="49" t="s">
        <v>35</v>
      </c>
      <c r="R355" s="1199" t="s">
        <v>35</v>
      </c>
      <c r="S355" s="49" t="s">
        <v>35</v>
      </c>
      <c r="T355" s="1199" t="s">
        <v>35</v>
      </c>
      <c r="U355" s="49" t="s">
        <v>35</v>
      </c>
      <c r="V355" s="1217" t="s">
        <v>35</v>
      </c>
      <c r="W355" s="62" t="s">
        <v>35</v>
      </c>
      <c r="X355" s="661" t="s">
        <v>35</v>
      </c>
      <c r="Y355" s="67" t="s">
        <v>35</v>
      </c>
      <c r="Z355" s="68" t="s">
        <v>35</v>
      </c>
      <c r="AA355" s="797" t="s">
        <v>35</v>
      </c>
      <c r="AB355" s="1427" t="s">
        <v>35</v>
      </c>
      <c r="AC355" s="608">
        <v>600</v>
      </c>
      <c r="AD355" s="6" t="s">
        <v>356</v>
      </c>
      <c r="AE355" s="17" t="s">
        <v>22</v>
      </c>
      <c r="AF355" s="33">
        <v>27.1</v>
      </c>
      <c r="AG355" s="34">
        <v>27.3</v>
      </c>
      <c r="AH355" s="34">
        <v>30</v>
      </c>
      <c r="AI355" s="96"/>
    </row>
    <row r="356" spans="1:35" x14ac:dyDescent="0.15">
      <c r="A356" s="1829"/>
      <c r="B356" s="429">
        <v>44599</v>
      </c>
      <c r="C356" s="1607" t="str">
        <f t="shared" si="41"/>
        <v>(月)</v>
      </c>
      <c r="D356" s="627" t="s">
        <v>566</v>
      </c>
      <c r="E356" s="1493" t="s">
        <v>35</v>
      </c>
      <c r="F356" s="58">
        <v>5.7</v>
      </c>
      <c r="G356" s="22">
        <v>5.9</v>
      </c>
      <c r="H356" s="61">
        <v>6</v>
      </c>
      <c r="I356" s="22">
        <v>5.3</v>
      </c>
      <c r="J356" s="61">
        <v>5.7</v>
      </c>
      <c r="K356" s="22">
        <v>8.48</v>
      </c>
      <c r="L356" s="61">
        <v>8.23</v>
      </c>
      <c r="M356" s="22">
        <v>26.5</v>
      </c>
      <c r="N356" s="61">
        <v>26.9</v>
      </c>
      <c r="O356" s="49" t="s">
        <v>35</v>
      </c>
      <c r="P356" s="1199">
        <v>103.2</v>
      </c>
      <c r="Q356" s="49" t="s">
        <v>35</v>
      </c>
      <c r="R356" s="1199">
        <v>109.3</v>
      </c>
      <c r="S356" s="49" t="s">
        <v>35</v>
      </c>
      <c r="T356" s="1199" t="s">
        <v>35</v>
      </c>
      <c r="U356" s="49" t="s">
        <v>35</v>
      </c>
      <c r="V356" s="1217" t="s">
        <v>35</v>
      </c>
      <c r="W356" s="62" t="s">
        <v>35</v>
      </c>
      <c r="X356" s="63">
        <v>10.3</v>
      </c>
      <c r="Y356" s="67" t="s">
        <v>35</v>
      </c>
      <c r="Z356" s="68">
        <v>200</v>
      </c>
      <c r="AA356" s="797" t="s">
        <v>35</v>
      </c>
      <c r="AB356" s="1427">
        <v>0.14000000000000001</v>
      </c>
      <c r="AC356" s="608">
        <v>800</v>
      </c>
      <c r="AD356" s="6" t="s">
        <v>380</v>
      </c>
      <c r="AE356" s="17" t="s">
        <v>23</v>
      </c>
      <c r="AF356" s="612">
        <v>108.7</v>
      </c>
      <c r="AG356" s="613">
        <v>103.2</v>
      </c>
      <c r="AH356" s="613">
        <v>125.1</v>
      </c>
      <c r="AI356" s="96"/>
    </row>
    <row r="357" spans="1:35" x14ac:dyDescent="0.15">
      <c r="A357" s="1829"/>
      <c r="B357" s="429">
        <v>44600</v>
      </c>
      <c r="C357" s="1607" t="str">
        <f t="shared" si="41"/>
        <v>(火)</v>
      </c>
      <c r="D357" s="627" t="s">
        <v>522</v>
      </c>
      <c r="E357" s="1493" t="s">
        <v>35</v>
      </c>
      <c r="F357" s="58">
        <v>4.2</v>
      </c>
      <c r="G357" s="22">
        <v>5.9</v>
      </c>
      <c r="H357" s="61">
        <v>6.1</v>
      </c>
      <c r="I357" s="22">
        <v>5.3</v>
      </c>
      <c r="J357" s="61">
        <v>5.5</v>
      </c>
      <c r="K357" s="22">
        <v>8.52</v>
      </c>
      <c r="L357" s="61">
        <v>8.16</v>
      </c>
      <c r="M357" s="22">
        <v>27</v>
      </c>
      <c r="N357" s="61">
        <v>27</v>
      </c>
      <c r="O357" s="49" t="s">
        <v>35</v>
      </c>
      <c r="P357" s="1199">
        <v>103.6</v>
      </c>
      <c r="Q357" s="49" t="s">
        <v>35</v>
      </c>
      <c r="R357" s="1199">
        <v>110.9</v>
      </c>
      <c r="S357" s="49" t="s">
        <v>35</v>
      </c>
      <c r="T357" s="1199" t="s">
        <v>35</v>
      </c>
      <c r="U357" s="49" t="s">
        <v>35</v>
      </c>
      <c r="V357" s="1217" t="s">
        <v>35</v>
      </c>
      <c r="W357" s="62" t="s">
        <v>35</v>
      </c>
      <c r="X357" s="63">
        <v>10.1</v>
      </c>
      <c r="Y357" s="67" t="s">
        <v>35</v>
      </c>
      <c r="Z357" s="68">
        <v>235</v>
      </c>
      <c r="AA357" s="797" t="s">
        <v>35</v>
      </c>
      <c r="AB357" s="1427">
        <v>0.14000000000000001</v>
      </c>
      <c r="AC357" s="608">
        <v>1000</v>
      </c>
      <c r="AD357" s="6" t="s">
        <v>360</v>
      </c>
      <c r="AE357" s="17" t="s">
        <v>23</v>
      </c>
      <c r="AF357" s="612">
        <v>110.9</v>
      </c>
      <c r="AG357" s="613">
        <v>110.1</v>
      </c>
      <c r="AH357" s="613">
        <v>125.9</v>
      </c>
      <c r="AI357" s="96"/>
    </row>
    <row r="358" spans="1:35" x14ac:dyDescent="0.15">
      <c r="A358" s="1829"/>
      <c r="B358" s="429">
        <v>44601</v>
      </c>
      <c r="C358" s="1607" t="str">
        <f t="shared" si="41"/>
        <v>(水)</v>
      </c>
      <c r="D358" s="627" t="s">
        <v>566</v>
      </c>
      <c r="E358" s="1493" t="s">
        <v>35</v>
      </c>
      <c r="F358" s="58">
        <v>5.6</v>
      </c>
      <c r="G358" s="22">
        <v>6</v>
      </c>
      <c r="H358" s="61">
        <v>6.2</v>
      </c>
      <c r="I358" s="22">
        <v>5.3</v>
      </c>
      <c r="J358" s="61">
        <v>5.6</v>
      </c>
      <c r="K358" s="22">
        <v>8.5500000000000007</v>
      </c>
      <c r="L358" s="61">
        <v>8.18</v>
      </c>
      <c r="M358" s="22">
        <v>26.9</v>
      </c>
      <c r="N358" s="61">
        <v>27.1</v>
      </c>
      <c r="O358" s="49" t="s">
        <v>35</v>
      </c>
      <c r="P358" s="1199">
        <v>103.2</v>
      </c>
      <c r="Q358" s="49" t="s">
        <v>35</v>
      </c>
      <c r="R358" s="1199">
        <v>109.3</v>
      </c>
      <c r="S358" s="49" t="s">
        <v>35</v>
      </c>
      <c r="T358" s="1199" t="s">
        <v>35</v>
      </c>
      <c r="U358" s="49" t="s">
        <v>35</v>
      </c>
      <c r="V358" s="1199" t="s">
        <v>35</v>
      </c>
      <c r="W358" s="62" t="s">
        <v>35</v>
      </c>
      <c r="X358" s="63">
        <v>10</v>
      </c>
      <c r="Y358" s="67" t="s">
        <v>35</v>
      </c>
      <c r="Z358" s="68">
        <v>211</v>
      </c>
      <c r="AA358" s="797" t="s">
        <v>35</v>
      </c>
      <c r="AB358" s="1427">
        <v>0.16</v>
      </c>
      <c r="AC358" s="608">
        <v>1100</v>
      </c>
      <c r="AD358" s="6" t="s">
        <v>361</v>
      </c>
      <c r="AE358" s="17" t="s">
        <v>23</v>
      </c>
      <c r="AF358" s="612">
        <v>75.2</v>
      </c>
      <c r="AG358" s="613">
        <v>74.2</v>
      </c>
      <c r="AH358" s="613">
        <v>84.2</v>
      </c>
      <c r="AI358" s="96"/>
    </row>
    <row r="359" spans="1:35" x14ac:dyDescent="0.15">
      <c r="A359" s="1829"/>
      <c r="B359" s="429">
        <v>44602</v>
      </c>
      <c r="C359" s="1607" t="str">
        <f t="shared" si="41"/>
        <v>(木)</v>
      </c>
      <c r="D359" s="627" t="s">
        <v>522</v>
      </c>
      <c r="E359" s="1493">
        <v>20.5</v>
      </c>
      <c r="F359" s="58">
        <v>3.7</v>
      </c>
      <c r="G359" s="22">
        <v>6</v>
      </c>
      <c r="H359" s="61">
        <v>6.2</v>
      </c>
      <c r="I359" s="22">
        <v>5.6</v>
      </c>
      <c r="J359" s="61">
        <v>5.7</v>
      </c>
      <c r="K359" s="22">
        <v>8.4499999999999993</v>
      </c>
      <c r="L359" s="61">
        <v>8.1300000000000008</v>
      </c>
      <c r="M359" s="22">
        <v>27.1</v>
      </c>
      <c r="N359" s="61">
        <v>27.3</v>
      </c>
      <c r="O359" s="49">
        <v>108.7</v>
      </c>
      <c r="P359" s="1199">
        <v>103.2</v>
      </c>
      <c r="Q359" s="49">
        <v>110.9</v>
      </c>
      <c r="R359" s="1199">
        <v>110.1</v>
      </c>
      <c r="S359" s="49">
        <v>75.2</v>
      </c>
      <c r="T359" s="1199">
        <v>74.2</v>
      </c>
      <c r="U359" s="49">
        <v>35.700000000000003</v>
      </c>
      <c r="V359" s="1199">
        <v>35.9</v>
      </c>
      <c r="W359" s="62">
        <v>10</v>
      </c>
      <c r="X359" s="63">
        <v>10.3</v>
      </c>
      <c r="Y359" s="67">
        <v>213</v>
      </c>
      <c r="Z359" s="68">
        <v>225</v>
      </c>
      <c r="AA359" s="797">
        <v>0.25</v>
      </c>
      <c r="AB359" s="1427">
        <v>0.14000000000000001</v>
      </c>
      <c r="AC359" s="608">
        <v>1100</v>
      </c>
      <c r="AD359" s="6" t="s">
        <v>362</v>
      </c>
      <c r="AE359" s="17" t="s">
        <v>23</v>
      </c>
      <c r="AF359" s="612">
        <v>35.700000000000003</v>
      </c>
      <c r="AG359" s="613">
        <v>35.9</v>
      </c>
      <c r="AH359" s="613">
        <v>41.7</v>
      </c>
      <c r="AI359" s="96"/>
    </row>
    <row r="360" spans="1:35" x14ac:dyDescent="0.15">
      <c r="A360" s="1829"/>
      <c r="B360" s="429">
        <v>44603</v>
      </c>
      <c r="C360" s="1607" t="str">
        <f t="shared" si="41"/>
        <v>(金)</v>
      </c>
      <c r="D360" s="627" t="s">
        <v>566</v>
      </c>
      <c r="E360" s="1493">
        <v>9.5</v>
      </c>
      <c r="F360" s="58">
        <v>3.5</v>
      </c>
      <c r="G360" s="22">
        <v>6</v>
      </c>
      <c r="H360" s="61">
        <v>6.2</v>
      </c>
      <c r="I360" s="22">
        <v>5.3</v>
      </c>
      <c r="J360" s="61">
        <v>5.8</v>
      </c>
      <c r="K360" s="22">
        <v>8.58</v>
      </c>
      <c r="L360" s="61">
        <v>8.25</v>
      </c>
      <c r="M360" s="22">
        <v>25.9</v>
      </c>
      <c r="N360" s="61">
        <v>25.6</v>
      </c>
      <c r="O360" s="49" t="s">
        <v>35</v>
      </c>
      <c r="P360" s="1199" t="s">
        <v>35</v>
      </c>
      <c r="Q360" s="49" t="s">
        <v>35</v>
      </c>
      <c r="R360" s="1199" t="s">
        <v>35</v>
      </c>
      <c r="S360" s="49" t="s">
        <v>35</v>
      </c>
      <c r="T360" s="1199" t="s">
        <v>35</v>
      </c>
      <c r="U360" s="49" t="s">
        <v>35</v>
      </c>
      <c r="V360" s="1199" t="s">
        <v>35</v>
      </c>
      <c r="W360" s="62" t="s">
        <v>35</v>
      </c>
      <c r="X360" s="63" t="s">
        <v>35</v>
      </c>
      <c r="Y360" s="67" t="s">
        <v>35</v>
      </c>
      <c r="Z360" s="68" t="s">
        <v>35</v>
      </c>
      <c r="AA360" s="797" t="s">
        <v>35</v>
      </c>
      <c r="AB360" s="1427" t="s">
        <v>35</v>
      </c>
      <c r="AC360" s="608">
        <v>1100</v>
      </c>
      <c r="AD360" s="6" t="s">
        <v>381</v>
      </c>
      <c r="AE360" s="17" t="s">
        <v>23</v>
      </c>
      <c r="AF360" s="36">
        <v>10</v>
      </c>
      <c r="AG360" s="37">
        <v>10.3</v>
      </c>
      <c r="AH360" s="37">
        <v>11.1</v>
      </c>
      <c r="AI360" s="94"/>
    </row>
    <row r="361" spans="1:35" x14ac:dyDescent="0.15">
      <c r="A361" s="1829"/>
      <c r="B361" s="429">
        <v>44604</v>
      </c>
      <c r="C361" s="1607" t="str">
        <f t="shared" si="41"/>
        <v>(土)</v>
      </c>
      <c r="D361" s="627" t="s">
        <v>566</v>
      </c>
      <c r="E361" s="1493" t="s">
        <v>35</v>
      </c>
      <c r="F361" s="58">
        <v>5.8</v>
      </c>
      <c r="G361" s="22">
        <v>5.8</v>
      </c>
      <c r="H361" s="61">
        <v>6</v>
      </c>
      <c r="I361" s="22">
        <v>5.9</v>
      </c>
      <c r="J361" s="61">
        <v>6.1</v>
      </c>
      <c r="K361" s="22">
        <v>8.6199999999999992</v>
      </c>
      <c r="L361" s="61">
        <v>8.23</v>
      </c>
      <c r="M361" s="22">
        <v>25.6</v>
      </c>
      <c r="N361" s="61">
        <v>25.4</v>
      </c>
      <c r="O361" s="49" t="s">
        <v>35</v>
      </c>
      <c r="P361" s="1199" t="s">
        <v>35</v>
      </c>
      <c r="Q361" s="49" t="s">
        <v>35</v>
      </c>
      <c r="R361" s="1199" t="s">
        <v>35</v>
      </c>
      <c r="S361" s="49" t="s">
        <v>35</v>
      </c>
      <c r="T361" s="1199" t="s">
        <v>35</v>
      </c>
      <c r="U361" s="49" t="s">
        <v>35</v>
      </c>
      <c r="V361" s="1199" t="s">
        <v>35</v>
      </c>
      <c r="W361" s="62" t="s">
        <v>35</v>
      </c>
      <c r="X361" s="63" t="s">
        <v>35</v>
      </c>
      <c r="Y361" s="67" t="s">
        <v>35</v>
      </c>
      <c r="Z361" s="68" t="s">
        <v>35</v>
      </c>
      <c r="AA361" s="797" t="s">
        <v>35</v>
      </c>
      <c r="AB361" s="1427" t="s">
        <v>35</v>
      </c>
      <c r="AC361" s="608">
        <v>1200</v>
      </c>
      <c r="AD361" s="6" t="s">
        <v>382</v>
      </c>
      <c r="AE361" s="17" t="s">
        <v>23</v>
      </c>
      <c r="AF361" s="47">
        <v>213</v>
      </c>
      <c r="AG361" s="48">
        <v>225</v>
      </c>
      <c r="AH361" s="48">
        <v>246</v>
      </c>
      <c r="AI361" s="25"/>
    </row>
    <row r="362" spans="1:35" x14ac:dyDescent="0.15">
      <c r="A362" s="1829"/>
      <c r="B362" s="429">
        <v>44605</v>
      </c>
      <c r="C362" s="1607" t="str">
        <f t="shared" si="41"/>
        <v>(日)</v>
      </c>
      <c r="D362" s="627" t="s">
        <v>522</v>
      </c>
      <c r="E362" s="1493">
        <v>23</v>
      </c>
      <c r="F362" s="58">
        <v>4.5999999999999996</v>
      </c>
      <c r="G362" s="22">
        <v>5.9</v>
      </c>
      <c r="H362" s="61">
        <v>6</v>
      </c>
      <c r="I362" s="22">
        <v>5.8</v>
      </c>
      <c r="J362" s="61">
        <v>6</v>
      </c>
      <c r="K362" s="22">
        <v>8.56</v>
      </c>
      <c r="L362" s="61">
        <v>8.17</v>
      </c>
      <c r="M362" s="22">
        <v>25.4</v>
      </c>
      <c r="N362" s="61">
        <v>25.4</v>
      </c>
      <c r="O362" s="49" t="s">
        <v>35</v>
      </c>
      <c r="P362" s="1199" t="s">
        <v>35</v>
      </c>
      <c r="Q362" s="49" t="s">
        <v>35</v>
      </c>
      <c r="R362" s="1199" t="s">
        <v>35</v>
      </c>
      <c r="S362" s="49" t="s">
        <v>35</v>
      </c>
      <c r="T362" s="1199" t="s">
        <v>35</v>
      </c>
      <c r="U362" s="49" t="s">
        <v>35</v>
      </c>
      <c r="V362" s="1199" t="s">
        <v>35</v>
      </c>
      <c r="W362" s="62" t="s">
        <v>35</v>
      </c>
      <c r="X362" s="63" t="s">
        <v>35</v>
      </c>
      <c r="Y362" s="67" t="s">
        <v>35</v>
      </c>
      <c r="Z362" s="68" t="s">
        <v>35</v>
      </c>
      <c r="AA362" s="797" t="s">
        <v>35</v>
      </c>
      <c r="AB362" s="1427" t="s">
        <v>35</v>
      </c>
      <c r="AC362" s="608">
        <v>1100</v>
      </c>
      <c r="AD362" s="6" t="s">
        <v>383</v>
      </c>
      <c r="AE362" s="17" t="s">
        <v>23</v>
      </c>
      <c r="AF362" s="39">
        <v>0.25</v>
      </c>
      <c r="AG362" s="40">
        <v>0.14000000000000001</v>
      </c>
      <c r="AH362" s="40">
        <v>0.52</v>
      </c>
      <c r="AI362" s="95"/>
    </row>
    <row r="363" spans="1:35" x14ac:dyDescent="0.15">
      <c r="A363" s="1829"/>
      <c r="B363" s="429">
        <v>44606</v>
      </c>
      <c r="C363" s="1607" t="str">
        <f t="shared" si="41"/>
        <v>(月)</v>
      </c>
      <c r="D363" s="627" t="s">
        <v>522</v>
      </c>
      <c r="E363" s="1493">
        <v>6.5</v>
      </c>
      <c r="F363" s="58">
        <v>4.5999999999999996</v>
      </c>
      <c r="G363" s="22">
        <v>6</v>
      </c>
      <c r="H363" s="61">
        <v>6</v>
      </c>
      <c r="I363" s="22">
        <v>5.7</v>
      </c>
      <c r="J363" s="61">
        <v>5.8</v>
      </c>
      <c r="K363" s="22">
        <v>8.5399999999999991</v>
      </c>
      <c r="L363" s="61">
        <v>8.17</v>
      </c>
      <c r="M363" s="22">
        <v>27</v>
      </c>
      <c r="N363" s="61">
        <v>27.2</v>
      </c>
      <c r="O363" s="49" t="s">
        <v>35</v>
      </c>
      <c r="P363" s="1199">
        <v>105.2</v>
      </c>
      <c r="Q363" s="49" t="s">
        <v>35</v>
      </c>
      <c r="R363" s="1199">
        <v>110.1</v>
      </c>
      <c r="S363" s="49" t="s">
        <v>35</v>
      </c>
      <c r="T363" s="1199" t="s">
        <v>35</v>
      </c>
      <c r="U363" s="49" t="s">
        <v>35</v>
      </c>
      <c r="V363" s="1199" t="s">
        <v>35</v>
      </c>
      <c r="W363" s="62" t="s">
        <v>35</v>
      </c>
      <c r="X363" s="63">
        <v>11.8</v>
      </c>
      <c r="Y363" s="67" t="s">
        <v>35</v>
      </c>
      <c r="Z363" s="68">
        <v>187</v>
      </c>
      <c r="AA363" s="797" t="s">
        <v>35</v>
      </c>
      <c r="AB363" s="1427">
        <v>0.12</v>
      </c>
      <c r="AC363" s="608">
        <v>1200</v>
      </c>
      <c r="AD363" s="6" t="s">
        <v>24</v>
      </c>
      <c r="AE363" s="17" t="s">
        <v>23</v>
      </c>
      <c r="AF363" s="22">
        <v>3.8</v>
      </c>
      <c r="AG363" s="46">
        <v>3.6</v>
      </c>
      <c r="AH363" s="673">
        <v>8.5</v>
      </c>
      <c r="AI363" s="95"/>
    </row>
    <row r="364" spans="1:35" x14ac:dyDescent="0.15">
      <c r="A364" s="1829"/>
      <c r="B364" s="429">
        <v>44607</v>
      </c>
      <c r="C364" s="1607" t="str">
        <f t="shared" si="41"/>
        <v>(火)</v>
      </c>
      <c r="D364" s="627" t="s">
        <v>566</v>
      </c>
      <c r="E364" s="1493" t="s">
        <v>35</v>
      </c>
      <c r="F364" s="58">
        <v>4.9000000000000004</v>
      </c>
      <c r="G364" s="22">
        <v>5.8</v>
      </c>
      <c r="H364" s="61">
        <v>6</v>
      </c>
      <c r="I364" s="22">
        <v>5.7</v>
      </c>
      <c r="J364" s="61">
        <v>6.2</v>
      </c>
      <c r="K364" s="22">
        <v>8.5500000000000007</v>
      </c>
      <c r="L364" s="61">
        <v>8.1199999999999992</v>
      </c>
      <c r="M364" s="22">
        <v>26.7</v>
      </c>
      <c r="N364" s="61">
        <v>27</v>
      </c>
      <c r="O364" s="49" t="s">
        <v>35</v>
      </c>
      <c r="P364" s="1199">
        <v>103.2</v>
      </c>
      <c r="Q364" s="49" t="s">
        <v>35</v>
      </c>
      <c r="R364" s="1199">
        <v>108.1</v>
      </c>
      <c r="S364" s="49" t="s">
        <v>35</v>
      </c>
      <c r="T364" s="1199" t="s">
        <v>35</v>
      </c>
      <c r="U364" s="49" t="s">
        <v>35</v>
      </c>
      <c r="V364" s="1199" t="s">
        <v>35</v>
      </c>
      <c r="W364" s="62" t="s">
        <v>35</v>
      </c>
      <c r="X364" s="63">
        <v>11.8</v>
      </c>
      <c r="Y364" s="67" t="s">
        <v>35</v>
      </c>
      <c r="Z364" s="68">
        <v>171</v>
      </c>
      <c r="AA364" s="797" t="s">
        <v>35</v>
      </c>
      <c r="AB364" s="1427">
        <v>0.15</v>
      </c>
      <c r="AC364" s="608">
        <v>1300</v>
      </c>
      <c r="AD364" s="6" t="s">
        <v>25</v>
      </c>
      <c r="AE364" s="17" t="s">
        <v>23</v>
      </c>
      <c r="AF364" s="22">
        <v>2</v>
      </c>
      <c r="AG364" s="46">
        <v>2</v>
      </c>
      <c r="AH364" s="672">
        <v>4.7</v>
      </c>
      <c r="AI364" s="95"/>
    </row>
    <row r="365" spans="1:35" x14ac:dyDescent="0.15">
      <c r="A365" s="1829"/>
      <c r="B365" s="429">
        <v>44608</v>
      </c>
      <c r="C365" s="1607" t="str">
        <f t="shared" si="41"/>
        <v>(水)</v>
      </c>
      <c r="D365" s="627" t="s">
        <v>566</v>
      </c>
      <c r="E365" s="1493" t="s">
        <v>35</v>
      </c>
      <c r="F365" s="58">
        <v>9</v>
      </c>
      <c r="G365" s="22">
        <v>6</v>
      </c>
      <c r="H365" s="61">
        <v>6.1</v>
      </c>
      <c r="I365" s="22">
        <v>5.5</v>
      </c>
      <c r="J365" s="61">
        <v>5.8</v>
      </c>
      <c r="K365" s="22">
        <v>8.5500000000000007</v>
      </c>
      <c r="L365" s="61">
        <v>8.1199999999999992</v>
      </c>
      <c r="M365" s="22">
        <v>26.8</v>
      </c>
      <c r="N365" s="61">
        <v>26.9</v>
      </c>
      <c r="O365" s="49" t="s">
        <v>35</v>
      </c>
      <c r="P365" s="1199">
        <v>103.2</v>
      </c>
      <c r="Q365" s="49" t="s">
        <v>35</v>
      </c>
      <c r="R365" s="1199">
        <v>108.9</v>
      </c>
      <c r="S365" s="49" t="s">
        <v>35</v>
      </c>
      <c r="T365" s="1199" t="s">
        <v>35</v>
      </c>
      <c r="U365" s="49" t="s">
        <v>35</v>
      </c>
      <c r="V365" s="1199" t="s">
        <v>35</v>
      </c>
      <c r="W365" s="62" t="s">
        <v>35</v>
      </c>
      <c r="X365" s="63">
        <v>11.6</v>
      </c>
      <c r="Y365" s="67" t="s">
        <v>35</v>
      </c>
      <c r="Z365" s="68">
        <v>187</v>
      </c>
      <c r="AA365" s="797" t="s">
        <v>35</v>
      </c>
      <c r="AB365" s="1427">
        <v>0.15</v>
      </c>
      <c r="AC365" s="608">
        <v>1300</v>
      </c>
      <c r="AD365" s="6" t="s">
        <v>384</v>
      </c>
      <c r="AE365" s="17" t="s">
        <v>23</v>
      </c>
      <c r="AF365" s="22">
        <v>12.9</v>
      </c>
      <c r="AG365" s="46">
        <v>13.6</v>
      </c>
      <c r="AH365" s="672">
        <v>14</v>
      </c>
      <c r="AI365" s="95"/>
    </row>
    <row r="366" spans="1:35" x14ac:dyDescent="0.15">
      <c r="A366" s="1829"/>
      <c r="B366" s="429">
        <v>44609</v>
      </c>
      <c r="C366" s="1607" t="str">
        <f t="shared" si="41"/>
        <v>(木)</v>
      </c>
      <c r="D366" s="627" t="s">
        <v>566</v>
      </c>
      <c r="E366" s="1493" t="s">
        <v>35</v>
      </c>
      <c r="F366" s="58">
        <v>6.2</v>
      </c>
      <c r="G366" s="22">
        <v>5.9</v>
      </c>
      <c r="H366" s="61">
        <v>6.2</v>
      </c>
      <c r="I366" s="22">
        <v>5.5</v>
      </c>
      <c r="J366" s="61">
        <v>5.7</v>
      </c>
      <c r="K366" s="22">
        <v>8.51</v>
      </c>
      <c r="L366" s="61">
        <v>8.14</v>
      </c>
      <c r="M366" s="22">
        <v>26.9</v>
      </c>
      <c r="N366" s="61">
        <v>27.1</v>
      </c>
      <c r="O366" s="49" t="s">
        <v>35</v>
      </c>
      <c r="P366" s="1199">
        <v>103.6</v>
      </c>
      <c r="Q366" s="49" t="s">
        <v>35</v>
      </c>
      <c r="R366" s="1199">
        <v>110.5</v>
      </c>
      <c r="S366" s="49" t="s">
        <v>35</v>
      </c>
      <c r="T366" s="1199" t="s">
        <v>35</v>
      </c>
      <c r="U366" s="49" t="s">
        <v>35</v>
      </c>
      <c r="V366" s="1199" t="s">
        <v>35</v>
      </c>
      <c r="W366" s="62" t="s">
        <v>35</v>
      </c>
      <c r="X366" s="63">
        <v>11.5</v>
      </c>
      <c r="Y366" s="67" t="s">
        <v>35</v>
      </c>
      <c r="Z366" s="68">
        <v>170</v>
      </c>
      <c r="AA366" s="797" t="s">
        <v>35</v>
      </c>
      <c r="AB366" s="1427">
        <v>0.14000000000000001</v>
      </c>
      <c r="AC366" s="608">
        <v>1200</v>
      </c>
      <c r="AD366" s="6" t="s">
        <v>385</v>
      </c>
      <c r="AE366" s="17" t="s">
        <v>23</v>
      </c>
      <c r="AF366" s="23">
        <v>3.1E-2</v>
      </c>
      <c r="AG366" s="43">
        <v>0.02</v>
      </c>
      <c r="AH366" s="674">
        <v>6.4000000000000001E-2</v>
      </c>
      <c r="AI366" s="97"/>
    </row>
    <row r="367" spans="1:35" x14ac:dyDescent="0.15">
      <c r="A367" s="1829"/>
      <c r="B367" s="429">
        <v>44610</v>
      </c>
      <c r="C367" s="1607" t="str">
        <f t="shared" si="41"/>
        <v>(金)</v>
      </c>
      <c r="D367" s="627" t="s">
        <v>566</v>
      </c>
      <c r="E367" s="1493" t="s">
        <v>35</v>
      </c>
      <c r="F367" s="58">
        <v>7.5</v>
      </c>
      <c r="G367" s="22">
        <v>6</v>
      </c>
      <c r="H367" s="61">
        <v>6.1</v>
      </c>
      <c r="I367" s="22">
        <v>5.2</v>
      </c>
      <c r="J367" s="61">
        <v>5.4</v>
      </c>
      <c r="K367" s="22">
        <v>8.6</v>
      </c>
      <c r="L367" s="61">
        <v>8.11</v>
      </c>
      <c r="M367" s="22">
        <v>26.7</v>
      </c>
      <c r="N367" s="61">
        <v>26.8</v>
      </c>
      <c r="O367" s="49" t="s">
        <v>35</v>
      </c>
      <c r="P367" s="1199">
        <v>102.9</v>
      </c>
      <c r="Q367" s="49" t="s">
        <v>35</v>
      </c>
      <c r="R367" s="1199">
        <v>108.3</v>
      </c>
      <c r="S367" s="49" t="s">
        <v>35</v>
      </c>
      <c r="T367" s="1199" t="s">
        <v>35</v>
      </c>
      <c r="U367" s="49" t="s">
        <v>35</v>
      </c>
      <c r="V367" s="1199" t="s">
        <v>35</v>
      </c>
      <c r="W367" s="62" t="s">
        <v>35</v>
      </c>
      <c r="X367" s="63">
        <v>11.5</v>
      </c>
      <c r="Y367" s="67" t="s">
        <v>35</v>
      </c>
      <c r="Z367" s="68">
        <v>226</v>
      </c>
      <c r="AA367" s="797" t="s">
        <v>35</v>
      </c>
      <c r="AB367" s="1427">
        <v>0.13</v>
      </c>
      <c r="AC367" s="608">
        <v>1300</v>
      </c>
      <c r="AD367" s="6" t="s">
        <v>284</v>
      </c>
      <c r="AE367" s="17" t="s">
        <v>23</v>
      </c>
      <c r="AF367" s="23">
        <v>0.36</v>
      </c>
      <c r="AG367" s="43">
        <v>0.33</v>
      </c>
      <c r="AH367" s="674">
        <v>0.32</v>
      </c>
      <c r="AI367" s="95"/>
    </row>
    <row r="368" spans="1:35" x14ac:dyDescent="0.15">
      <c r="A368" s="1829"/>
      <c r="B368" s="429">
        <v>44611</v>
      </c>
      <c r="C368" s="1607" t="str">
        <f t="shared" si="41"/>
        <v>(土)</v>
      </c>
      <c r="D368" s="627" t="s">
        <v>522</v>
      </c>
      <c r="E368" s="1493">
        <v>11</v>
      </c>
      <c r="F368" s="58">
        <v>5.0999999999999996</v>
      </c>
      <c r="G368" s="22">
        <v>6</v>
      </c>
      <c r="H368" s="61">
        <v>6.2</v>
      </c>
      <c r="I368" s="22">
        <v>4.8</v>
      </c>
      <c r="J368" s="61">
        <v>5.0999999999999996</v>
      </c>
      <c r="K368" s="22">
        <v>8.61</v>
      </c>
      <c r="L368" s="61">
        <v>8.18</v>
      </c>
      <c r="M368" s="22">
        <v>26.8</v>
      </c>
      <c r="N368" s="61">
        <v>26.9</v>
      </c>
      <c r="O368" s="49" t="s">
        <v>35</v>
      </c>
      <c r="P368" s="1199" t="s">
        <v>35</v>
      </c>
      <c r="Q368" s="49" t="s">
        <v>35</v>
      </c>
      <c r="R368" s="1199" t="s">
        <v>35</v>
      </c>
      <c r="S368" s="49" t="s">
        <v>35</v>
      </c>
      <c r="T368" s="1199" t="s">
        <v>35</v>
      </c>
      <c r="U368" s="49" t="s">
        <v>35</v>
      </c>
      <c r="V368" s="1199" t="s">
        <v>35</v>
      </c>
      <c r="W368" s="62" t="s">
        <v>35</v>
      </c>
      <c r="X368" s="63" t="s">
        <v>35</v>
      </c>
      <c r="Y368" s="67" t="s">
        <v>35</v>
      </c>
      <c r="Z368" s="68" t="s">
        <v>35</v>
      </c>
      <c r="AA368" s="797" t="s">
        <v>35</v>
      </c>
      <c r="AB368" s="1427" t="s">
        <v>35</v>
      </c>
      <c r="AC368" s="608">
        <v>1400</v>
      </c>
      <c r="AD368" s="6" t="s">
        <v>91</v>
      </c>
      <c r="AE368" s="17" t="s">
        <v>23</v>
      </c>
      <c r="AF368" s="23">
        <v>0.86</v>
      </c>
      <c r="AG368" s="43">
        <v>0.81</v>
      </c>
      <c r="AH368" s="674">
        <v>1.36</v>
      </c>
      <c r="AI368" s="95"/>
    </row>
    <row r="369" spans="1:35" x14ac:dyDescent="0.15">
      <c r="A369" s="1829"/>
      <c r="B369" s="429">
        <v>44612</v>
      </c>
      <c r="C369" s="1607" t="str">
        <f t="shared" si="41"/>
        <v>(日)</v>
      </c>
      <c r="D369" s="754" t="s">
        <v>579</v>
      </c>
      <c r="E369" s="1498">
        <v>14.5</v>
      </c>
      <c r="F369" s="169">
        <v>5.8</v>
      </c>
      <c r="G369" s="170">
        <v>6.2</v>
      </c>
      <c r="H369" s="167">
        <v>6.3</v>
      </c>
      <c r="I369" s="170">
        <v>4.9000000000000004</v>
      </c>
      <c r="J369" s="167">
        <v>5.0999999999999996</v>
      </c>
      <c r="K369" s="170">
        <v>8.6</v>
      </c>
      <c r="L369" s="167">
        <v>8.14</v>
      </c>
      <c r="M369" s="170">
        <v>25.1</v>
      </c>
      <c r="N369" s="167">
        <v>25.7</v>
      </c>
      <c r="O369" s="1206" t="s">
        <v>35</v>
      </c>
      <c r="P369" s="1207" t="s">
        <v>35</v>
      </c>
      <c r="Q369" s="1206" t="s">
        <v>35</v>
      </c>
      <c r="R369" s="1207" t="s">
        <v>35</v>
      </c>
      <c r="S369" s="1206" t="s">
        <v>35</v>
      </c>
      <c r="T369" s="1207" t="s">
        <v>35</v>
      </c>
      <c r="U369" s="1206" t="s">
        <v>35</v>
      </c>
      <c r="V369" s="1207" t="s">
        <v>35</v>
      </c>
      <c r="W369" s="171" t="s">
        <v>35</v>
      </c>
      <c r="X369" s="172" t="s">
        <v>35</v>
      </c>
      <c r="Y369" s="175" t="s">
        <v>35</v>
      </c>
      <c r="Z369" s="176" t="s">
        <v>35</v>
      </c>
      <c r="AA369" s="805" t="s">
        <v>35</v>
      </c>
      <c r="AB369" s="1436" t="s">
        <v>35</v>
      </c>
      <c r="AC369" s="755">
        <v>1100</v>
      </c>
      <c r="AD369" s="6" t="s">
        <v>371</v>
      </c>
      <c r="AE369" s="17" t="s">
        <v>23</v>
      </c>
      <c r="AF369" s="23">
        <v>6.3E-2</v>
      </c>
      <c r="AG369" s="43">
        <v>6.7000000000000004E-2</v>
      </c>
      <c r="AH369" s="674">
        <v>0.13900000000000001</v>
      </c>
      <c r="AI369" s="97"/>
    </row>
    <row r="370" spans="1:35" x14ac:dyDescent="0.15">
      <c r="A370" s="1829"/>
      <c r="B370" s="429">
        <v>44613</v>
      </c>
      <c r="C370" s="1607" t="str">
        <f t="shared" si="41"/>
        <v>(月)</v>
      </c>
      <c r="D370" s="754" t="s">
        <v>566</v>
      </c>
      <c r="E370" s="1498" t="s">
        <v>35</v>
      </c>
      <c r="F370" s="169">
        <v>5.9</v>
      </c>
      <c r="G370" s="170">
        <v>6.1</v>
      </c>
      <c r="H370" s="167">
        <v>6.3</v>
      </c>
      <c r="I370" s="170">
        <v>5.4</v>
      </c>
      <c r="J370" s="167">
        <v>5.4</v>
      </c>
      <c r="K370" s="170">
        <v>8.56</v>
      </c>
      <c r="L370" s="167">
        <v>8.1300000000000008</v>
      </c>
      <c r="M370" s="170">
        <v>26.6</v>
      </c>
      <c r="N370" s="167">
        <v>26.8</v>
      </c>
      <c r="O370" s="1206" t="s">
        <v>35</v>
      </c>
      <c r="P370" s="1207">
        <v>103.2</v>
      </c>
      <c r="Q370" s="1206" t="s">
        <v>35</v>
      </c>
      <c r="R370" s="1207">
        <v>109.1</v>
      </c>
      <c r="S370" s="1206" t="s">
        <v>35</v>
      </c>
      <c r="T370" s="1207" t="s">
        <v>35</v>
      </c>
      <c r="U370" s="1206" t="s">
        <v>35</v>
      </c>
      <c r="V370" s="1207" t="s">
        <v>35</v>
      </c>
      <c r="W370" s="171" t="s">
        <v>35</v>
      </c>
      <c r="X370" s="172">
        <v>11.6</v>
      </c>
      <c r="Y370" s="175" t="s">
        <v>35</v>
      </c>
      <c r="Z370" s="176">
        <v>236</v>
      </c>
      <c r="AA370" s="805" t="s">
        <v>35</v>
      </c>
      <c r="AB370" s="1436">
        <v>0.16</v>
      </c>
      <c r="AC370" s="755">
        <v>1300</v>
      </c>
      <c r="AD370" s="6" t="s">
        <v>386</v>
      </c>
      <c r="AE370" s="17" t="s">
        <v>23</v>
      </c>
      <c r="AF370" s="450" t="s">
        <v>523</v>
      </c>
      <c r="AG370" s="203" t="s">
        <v>523</v>
      </c>
      <c r="AH370" s="732" t="s">
        <v>523</v>
      </c>
      <c r="AI370" s="95"/>
    </row>
    <row r="371" spans="1:35" s="1" customFormat="1" ht="13.5" customHeight="1" x14ac:dyDescent="0.15">
      <c r="A371" s="1829"/>
      <c r="B371" s="429">
        <v>44614</v>
      </c>
      <c r="C371" s="1607" t="str">
        <f t="shared" si="41"/>
        <v>(火)</v>
      </c>
      <c r="D371" s="627" t="s">
        <v>566</v>
      </c>
      <c r="E371" s="1493" t="s">
        <v>35</v>
      </c>
      <c r="F371" s="58">
        <v>6.2</v>
      </c>
      <c r="G371" s="22">
        <v>6</v>
      </c>
      <c r="H371" s="61">
        <v>6.3</v>
      </c>
      <c r="I371" s="22">
        <v>5</v>
      </c>
      <c r="J371" s="61">
        <v>5.3</v>
      </c>
      <c r="K371" s="22">
        <v>8.56</v>
      </c>
      <c r="L371" s="61">
        <v>8.11</v>
      </c>
      <c r="M371" s="22">
        <v>26.5</v>
      </c>
      <c r="N371" s="61">
        <v>26.7</v>
      </c>
      <c r="O371" s="49" t="s">
        <v>35</v>
      </c>
      <c r="P371" s="1199">
        <v>103.8</v>
      </c>
      <c r="Q371" s="49" t="s">
        <v>35</v>
      </c>
      <c r="R371" s="1199">
        <v>108.9</v>
      </c>
      <c r="S371" s="49" t="s">
        <v>35</v>
      </c>
      <c r="T371" s="1199" t="s">
        <v>35</v>
      </c>
      <c r="U371" s="49" t="s">
        <v>35</v>
      </c>
      <c r="V371" s="1199" t="s">
        <v>35</v>
      </c>
      <c r="W371" s="62" t="s">
        <v>35</v>
      </c>
      <c r="X371" s="63">
        <v>11.5</v>
      </c>
      <c r="Y371" s="67" t="s">
        <v>35</v>
      </c>
      <c r="Z371" s="68">
        <v>221</v>
      </c>
      <c r="AA371" s="797" t="s">
        <v>35</v>
      </c>
      <c r="AB371" s="1427">
        <v>0.15</v>
      </c>
      <c r="AC371" s="756">
        <v>1200</v>
      </c>
      <c r="AD371" s="6" t="s">
        <v>92</v>
      </c>
      <c r="AE371" s="17" t="s">
        <v>23</v>
      </c>
      <c r="AF371" s="22">
        <v>24.2</v>
      </c>
      <c r="AG371" s="46">
        <v>26.9</v>
      </c>
      <c r="AH371" s="672">
        <v>25.2</v>
      </c>
      <c r="AI371" s="96"/>
    </row>
    <row r="372" spans="1:35" s="1" customFormat="1" ht="13.5" customHeight="1" x14ac:dyDescent="0.15">
      <c r="A372" s="1829"/>
      <c r="B372" s="429">
        <v>44615</v>
      </c>
      <c r="C372" s="1607" t="str">
        <f t="shared" si="41"/>
        <v>(水)</v>
      </c>
      <c r="D372" s="627" t="s">
        <v>566</v>
      </c>
      <c r="E372" s="1493" t="s">
        <v>35</v>
      </c>
      <c r="F372" s="58">
        <v>5.3</v>
      </c>
      <c r="G372" s="22">
        <v>6.1</v>
      </c>
      <c r="H372" s="61">
        <v>6.3</v>
      </c>
      <c r="I372" s="22">
        <v>5.3</v>
      </c>
      <c r="J372" s="61">
        <v>5.5</v>
      </c>
      <c r="K372" s="22">
        <v>8.5299999999999994</v>
      </c>
      <c r="L372" s="61">
        <v>8.1</v>
      </c>
      <c r="M372" s="22">
        <v>26.6</v>
      </c>
      <c r="N372" s="61">
        <v>26.9</v>
      </c>
      <c r="O372" s="49" t="s">
        <v>35</v>
      </c>
      <c r="P372" s="1199" t="s">
        <v>35</v>
      </c>
      <c r="Q372" s="49" t="s">
        <v>35</v>
      </c>
      <c r="R372" s="1199" t="s">
        <v>35</v>
      </c>
      <c r="S372" s="49" t="s">
        <v>35</v>
      </c>
      <c r="T372" s="1199" t="s">
        <v>35</v>
      </c>
      <c r="U372" s="49" t="s">
        <v>35</v>
      </c>
      <c r="V372" s="1199" t="s">
        <v>35</v>
      </c>
      <c r="W372" s="62" t="s">
        <v>35</v>
      </c>
      <c r="X372" s="63" t="s">
        <v>35</v>
      </c>
      <c r="Y372" s="67" t="s">
        <v>35</v>
      </c>
      <c r="Z372" s="68" t="s">
        <v>35</v>
      </c>
      <c r="AA372" s="797" t="s">
        <v>35</v>
      </c>
      <c r="AB372" s="1427" t="s">
        <v>35</v>
      </c>
      <c r="AC372" s="756">
        <v>1300</v>
      </c>
      <c r="AD372" s="6" t="s">
        <v>27</v>
      </c>
      <c r="AE372" s="17" t="s">
        <v>23</v>
      </c>
      <c r="AF372" s="22">
        <v>28.8</v>
      </c>
      <c r="AG372" s="46">
        <v>27.8</v>
      </c>
      <c r="AH372" s="672">
        <v>33.6</v>
      </c>
      <c r="AI372" s="96"/>
    </row>
    <row r="373" spans="1:35" s="1" customFormat="1" ht="13.5" customHeight="1" x14ac:dyDescent="0.15">
      <c r="A373" s="1829"/>
      <c r="B373" s="429">
        <v>44616</v>
      </c>
      <c r="C373" s="1607" t="str">
        <f t="shared" si="41"/>
        <v>(木)</v>
      </c>
      <c r="D373" s="627" t="s">
        <v>566</v>
      </c>
      <c r="E373" s="1493" t="s">
        <v>35</v>
      </c>
      <c r="F373" s="58">
        <v>5.7</v>
      </c>
      <c r="G373" s="22">
        <v>6.1</v>
      </c>
      <c r="H373" s="61">
        <v>6.2</v>
      </c>
      <c r="I373" s="22">
        <v>5.2</v>
      </c>
      <c r="J373" s="61">
        <v>5.5</v>
      </c>
      <c r="K373" s="22">
        <v>8.56</v>
      </c>
      <c r="L373" s="61">
        <v>8.1199999999999992</v>
      </c>
      <c r="M373" s="22">
        <v>26.2</v>
      </c>
      <c r="N373" s="61">
        <v>26.6</v>
      </c>
      <c r="O373" s="49" t="s">
        <v>35</v>
      </c>
      <c r="P373" s="1199">
        <v>103.6</v>
      </c>
      <c r="Q373" s="49" t="s">
        <v>35</v>
      </c>
      <c r="R373" s="1199">
        <v>108.1</v>
      </c>
      <c r="S373" s="49" t="s">
        <v>35</v>
      </c>
      <c r="T373" s="1199" t="s">
        <v>35</v>
      </c>
      <c r="U373" s="49" t="s">
        <v>35</v>
      </c>
      <c r="V373" s="1199" t="s">
        <v>35</v>
      </c>
      <c r="W373" s="62" t="s">
        <v>35</v>
      </c>
      <c r="X373" s="63">
        <v>11.6</v>
      </c>
      <c r="Y373" s="67" t="s">
        <v>35</v>
      </c>
      <c r="Z373" s="68">
        <v>204</v>
      </c>
      <c r="AA373" s="797" t="s">
        <v>35</v>
      </c>
      <c r="AB373" s="1427">
        <v>0.19</v>
      </c>
      <c r="AC373" s="756">
        <v>1200</v>
      </c>
      <c r="AD373" s="6" t="s">
        <v>374</v>
      </c>
      <c r="AE373" s="17" t="s">
        <v>379</v>
      </c>
      <c r="AF373" s="49">
        <v>4</v>
      </c>
      <c r="AG373" s="50">
        <v>4</v>
      </c>
      <c r="AH373" s="676">
        <v>8</v>
      </c>
      <c r="AI373" s="98"/>
    </row>
    <row r="374" spans="1:35" s="1" customFormat="1" ht="13.5" customHeight="1" x14ac:dyDescent="0.15">
      <c r="A374" s="1829"/>
      <c r="B374" s="429">
        <v>44617</v>
      </c>
      <c r="C374" s="1607" t="str">
        <f t="shared" si="41"/>
        <v>(金)</v>
      </c>
      <c r="D374" s="627" t="s">
        <v>566</v>
      </c>
      <c r="E374" s="1493" t="s">
        <v>35</v>
      </c>
      <c r="F374" s="58">
        <v>9</v>
      </c>
      <c r="G374" s="22">
        <v>6.1</v>
      </c>
      <c r="H374" s="61">
        <v>6.4</v>
      </c>
      <c r="I374" s="22">
        <v>5.4</v>
      </c>
      <c r="J374" s="61">
        <v>5.3</v>
      </c>
      <c r="K374" s="22">
        <v>8.59</v>
      </c>
      <c r="L374" s="61">
        <v>8.2100000000000009</v>
      </c>
      <c r="M374" s="22">
        <v>26.3</v>
      </c>
      <c r="N374" s="61">
        <v>26.7</v>
      </c>
      <c r="O374" s="49" t="s">
        <v>35</v>
      </c>
      <c r="P374" s="1199">
        <v>101.2</v>
      </c>
      <c r="Q374" s="49" t="s">
        <v>35</v>
      </c>
      <c r="R374" s="1199">
        <v>106.3</v>
      </c>
      <c r="S374" s="49" t="s">
        <v>35</v>
      </c>
      <c r="T374" s="1199" t="s">
        <v>35</v>
      </c>
      <c r="U374" s="49" t="s">
        <v>35</v>
      </c>
      <c r="V374" s="1199" t="s">
        <v>35</v>
      </c>
      <c r="W374" s="62" t="s">
        <v>35</v>
      </c>
      <c r="X374" s="63">
        <v>11.4</v>
      </c>
      <c r="Y374" s="67" t="s">
        <v>35</v>
      </c>
      <c r="Z374" s="68">
        <v>226</v>
      </c>
      <c r="AA374" s="797" t="s">
        <v>35</v>
      </c>
      <c r="AB374" s="1427">
        <v>0.16</v>
      </c>
      <c r="AC374" s="756">
        <v>1300</v>
      </c>
      <c r="AD374" s="6" t="s">
        <v>387</v>
      </c>
      <c r="AE374" s="17" t="s">
        <v>23</v>
      </c>
      <c r="AF374" s="49">
        <v>4</v>
      </c>
      <c r="AG374" s="50">
        <v>6</v>
      </c>
      <c r="AH374" s="676">
        <v>12</v>
      </c>
      <c r="AI374" s="98"/>
    </row>
    <row r="375" spans="1:35" s="1" customFormat="1" ht="13.5" customHeight="1" x14ac:dyDescent="0.15">
      <c r="A375" s="1829"/>
      <c r="B375" s="429">
        <v>44618</v>
      </c>
      <c r="C375" s="1607" t="str">
        <f t="shared" si="41"/>
        <v>(土)</v>
      </c>
      <c r="D375" s="627" t="s">
        <v>566</v>
      </c>
      <c r="E375" s="1493" t="s">
        <v>35</v>
      </c>
      <c r="F375" s="58">
        <v>9.4</v>
      </c>
      <c r="G375" s="22">
        <v>6.3</v>
      </c>
      <c r="H375" s="61">
        <v>6.6</v>
      </c>
      <c r="I375" s="22">
        <v>5.4</v>
      </c>
      <c r="J375" s="61">
        <v>5.8</v>
      </c>
      <c r="K375" s="22">
        <v>8.6300000000000008</v>
      </c>
      <c r="L375" s="61">
        <v>8.17</v>
      </c>
      <c r="M375" s="22">
        <v>26.4</v>
      </c>
      <c r="N375" s="61">
        <v>26.9</v>
      </c>
      <c r="O375" s="49" t="s">
        <v>35</v>
      </c>
      <c r="P375" s="1199" t="s">
        <v>35</v>
      </c>
      <c r="Q375" s="49" t="s">
        <v>35</v>
      </c>
      <c r="R375" s="1199" t="s">
        <v>35</v>
      </c>
      <c r="S375" s="49" t="s">
        <v>35</v>
      </c>
      <c r="T375" s="1199" t="s">
        <v>35</v>
      </c>
      <c r="U375" s="49" t="s">
        <v>35</v>
      </c>
      <c r="V375" s="1199" t="s">
        <v>35</v>
      </c>
      <c r="W375" s="62" t="s">
        <v>35</v>
      </c>
      <c r="X375" s="63" t="s">
        <v>35</v>
      </c>
      <c r="Y375" s="67" t="s">
        <v>35</v>
      </c>
      <c r="Z375" s="68" t="s">
        <v>35</v>
      </c>
      <c r="AA375" s="797" t="s">
        <v>35</v>
      </c>
      <c r="AB375" s="1427" t="s">
        <v>35</v>
      </c>
      <c r="AC375" s="756">
        <v>1200</v>
      </c>
      <c r="AD375" s="18"/>
      <c r="AE375" s="8"/>
      <c r="AF375" s="19"/>
      <c r="AG375" s="7"/>
      <c r="AH375" s="7"/>
      <c r="AI375" s="8"/>
    </row>
    <row r="376" spans="1:35" s="1" customFormat="1" ht="13.5" customHeight="1" x14ac:dyDescent="0.15">
      <c r="A376" s="1829"/>
      <c r="B376" s="429">
        <v>44619</v>
      </c>
      <c r="C376" s="1607" t="str">
        <f t="shared" si="41"/>
        <v>(日)</v>
      </c>
      <c r="D376" s="627" t="s">
        <v>566</v>
      </c>
      <c r="E376" s="1493" t="s">
        <v>35</v>
      </c>
      <c r="F376" s="58">
        <v>13.3</v>
      </c>
      <c r="G376" s="22">
        <v>6.5</v>
      </c>
      <c r="H376" s="61">
        <v>6.8</v>
      </c>
      <c r="I376" s="22">
        <v>5.2</v>
      </c>
      <c r="J376" s="61">
        <v>5.5</v>
      </c>
      <c r="K376" s="22">
        <v>8.6300000000000008</v>
      </c>
      <c r="L376" s="61">
        <v>8.16</v>
      </c>
      <c r="M376" s="22">
        <v>26.5</v>
      </c>
      <c r="N376" s="61">
        <v>26.6</v>
      </c>
      <c r="O376" s="49" t="s">
        <v>35</v>
      </c>
      <c r="P376" s="1199" t="s">
        <v>35</v>
      </c>
      <c r="Q376" s="49" t="s">
        <v>35</v>
      </c>
      <c r="R376" s="1199" t="s">
        <v>35</v>
      </c>
      <c r="S376" s="49" t="s">
        <v>35</v>
      </c>
      <c r="T376" s="1199" t="s">
        <v>35</v>
      </c>
      <c r="U376" s="49" t="s">
        <v>35</v>
      </c>
      <c r="V376" s="1199" t="s">
        <v>35</v>
      </c>
      <c r="W376" s="62" t="s">
        <v>35</v>
      </c>
      <c r="X376" s="63" t="s">
        <v>35</v>
      </c>
      <c r="Y376" s="67" t="s">
        <v>35</v>
      </c>
      <c r="Z376" s="68" t="s">
        <v>35</v>
      </c>
      <c r="AA376" s="797" t="s">
        <v>35</v>
      </c>
      <c r="AB376" s="1427" t="s">
        <v>35</v>
      </c>
      <c r="AC376" s="756">
        <v>1300</v>
      </c>
      <c r="AD376" s="18"/>
      <c r="AE376" s="8"/>
      <c r="AF376" s="19"/>
      <c r="AG376" s="7"/>
      <c r="AH376" s="7"/>
      <c r="AI376" s="8"/>
    </row>
    <row r="377" spans="1:35" s="1" customFormat="1" ht="13.5" customHeight="1" x14ac:dyDescent="0.15">
      <c r="A377" s="1829"/>
      <c r="B377" s="429">
        <v>44620</v>
      </c>
      <c r="C377" s="1607" t="str">
        <f t="shared" si="41"/>
        <v>(月)</v>
      </c>
      <c r="D377" s="627" t="s">
        <v>566</v>
      </c>
      <c r="E377" s="1493" t="s">
        <v>35</v>
      </c>
      <c r="F377" s="58">
        <v>10.9</v>
      </c>
      <c r="G377" s="22">
        <v>6.8</v>
      </c>
      <c r="H377" s="61">
        <v>7</v>
      </c>
      <c r="I377" s="22">
        <v>5.3</v>
      </c>
      <c r="J377" s="61">
        <v>5.8</v>
      </c>
      <c r="K377" s="22">
        <v>8.64</v>
      </c>
      <c r="L377" s="61">
        <v>8.18</v>
      </c>
      <c r="M377" s="22">
        <v>26.1</v>
      </c>
      <c r="N377" s="61">
        <v>26.4</v>
      </c>
      <c r="O377" s="49" t="s">
        <v>35</v>
      </c>
      <c r="P377" s="1199">
        <v>101.6</v>
      </c>
      <c r="Q377" s="49" t="s">
        <v>35</v>
      </c>
      <c r="R377" s="1199">
        <v>108.1</v>
      </c>
      <c r="S377" s="49" t="s">
        <v>35</v>
      </c>
      <c r="T377" s="1199" t="s">
        <v>35</v>
      </c>
      <c r="U377" s="49" t="s">
        <v>35</v>
      </c>
      <c r="V377" s="1199" t="s">
        <v>35</v>
      </c>
      <c r="W377" s="62" t="s">
        <v>35</v>
      </c>
      <c r="X377" s="63">
        <v>11.5</v>
      </c>
      <c r="Y377" s="67" t="s">
        <v>35</v>
      </c>
      <c r="Z377" s="68">
        <v>233</v>
      </c>
      <c r="AA377" s="797" t="s">
        <v>35</v>
      </c>
      <c r="AB377" s="1427">
        <v>0.2</v>
      </c>
      <c r="AC377" s="789">
        <v>1200</v>
      </c>
      <c r="AD377" s="570"/>
      <c r="AE377" s="571"/>
      <c r="AF377" s="580"/>
      <c r="AG377" s="572"/>
      <c r="AH377" s="572"/>
      <c r="AI377" s="571"/>
    </row>
    <row r="378" spans="1:35" s="1" customFormat="1" ht="13.5" customHeight="1" x14ac:dyDescent="0.15">
      <c r="A378" s="1829"/>
      <c r="B378" s="1743" t="s">
        <v>388</v>
      </c>
      <c r="C378" s="1744"/>
      <c r="D378" s="374"/>
      <c r="E378" s="1494">
        <f>MAX(E350:E377)</f>
        <v>23</v>
      </c>
      <c r="F378" s="335">
        <f t="shared" ref="F378:AC378" si="42">IF(COUNT(F350:F377)=0,"",MAX(F350:F377))</f>
        <v>13.3</v>
      </c>
      <c r="G378" s="336">
        <f t="shared" si="42"/>
        <v>6.8</v>
      </c>
      <c r="H378" s="337">
        <f t="shared" si="42"/>
        <v>7</v>
      </c>
      <c r="I378" s="336">
        <f t="shared" si="42"/>
        <v>5.9</v>
      </c>
      <c r="J378" s="337">
        <f t="shared" si="42"/>
        <v>6.2</v>
      </c>
      <c r="K378" s="336">
        <f t="shared" si="42"/>
        <v>8.64</v>
      </c>
      <c r="L378" s="337">
        <f t="shared" si="42"/>
        <v>8.25</v>
      </c>
      <c r="M378" s="336">
        <f t="shared" si="42"/>
        <v>27.1</v>
      </c>
      <c r="N378" s="337">
        <f t="shared" si="42"/>
        <v>27.3</v>
      </c>
      <c r="O378" s="1200">
        <f t="shared" si="42"/>
        <v>108.7</v>
      </c>
      <c r="P378" s="1208">
        <f t="shared" si="42"/>
        <v>105.2</v>
      </c>
      <c r="Q378" s="1200">
        <f t="shared" si="42"/>
        <v>110.9</v>
      </c>
      <c r="R378" s="1208">
        <f t="shared" si="42"/>
        <v>110.9</v>
      </c>
      <c r="S378" s="1200">
        <f t="shared" si="42"/>
        <v>75.2</v>
      </c>
      <c r="T378" s="1208">
        <f t="shared" si="42"/>
        <v>74.2</v>
      </c>
      <c r="U378" s="1200">
        <f t="shared" si="42"/>
        <v>35.700000000000003</v>
      </c>
      <c r="V378" s="1208">
        <f t="shared" si="42"/>
        <v>35.9</v>
      </c>
      <c r="W378" s="338">
        <f t="shared" si="42"/>
        <v>10</v>
      </c>
      <c r="X378" s="540">
        <f t="shared" si="42"/>
        <v>11.8</v>
      </c>
      <c r="Y378" s="1356">
        <f t="shared" si="42"/>
        <v>213</v>
      </c>
      <c r="Z378" s="1357">
        <f t="shared" si="42"/>
        <v>236</v>
      </c>
      <c r="AA378" s="799">
        <f t="shared" si="42"/>
        <v>0.25</v>
      </c>
      <c r="AB378" s="1429">
        <f t="shared" si="42"/>
        <v>0.2</v>
      </c>
      <c r="AC378" s="651">
        <f t="shared" si="42"/>
        <v>1400</v>
      </c>
      <c r="AD378" s="384" t="s">
        <v>137</v>
      </c>
      <c r="AE378" s="1461" t="s">
        <v>35</v>
      </c>
      <c r="AF378" s="1461" t="s">
        <v>35</v>
      </c>
      <c r="AG378" s="1461" t="s">
        <v>35</v>
      </c>
      <c r="AH378" s="1461" t="s">
        <v>35</v>
      </c>
      <c r="AI378" s="1462" t="s">
        <v>35</v>
      </c>
    </row>
    <row r="379" spans="1:35" s="1" customFormat="1" ht="13.5" customHeight="1" x14ac:dyDescent="0.15">
      <c r="A379" s="1829"/>
      <c r="B379" s="1735" t="s">
        <v>389</v>
      </c>
      <c r="C379" s="1736"/>
      <c r="D379" s="376"/>
      <c r="E379" s="1503"/>
      <c r="F379" s="340">
        <f t="shared" ref="F379:AB379" si="43">IF(COUNT(F350:F377)=0,"",MIN(F350:F377))</f>
        <v>3.5</v>
      </c>
      <c r="G379" s="341">
        <f t="shared" si="43"/>
        <v>5.8</v>
      </c>
      <c r="H379" s="342">
        <f t="shared" si="43"/>
        <v>6</v>
      </c>
      <c r="I379" s="341">
        <f t="shared" si="43"/>
        <v>4.7</v>
      </c>
      <c r="J379" s="342">
        <f t="shared" si="43"/>
        <v>4.9000000000000004</v>
      </c>
      <c r="K379" s="341">
        <f t="shared" si="43"/>
        <v>8.31</v>
      </c>
      <c r="L379" s="342">
        <f t="shared" si="43"/>
        <v>8.1</v>
      </c>
      <c r="M379" s="341">
        <f t="shared" si="43"/>
        <v>25.1</v>
      </c>
      <c r="N379" s="342">
        <f t="shared" si="43"/>
        <v>25.4</v>
      </c>
      <c r="O379" s="1202">
        <f t="shared" si="43"/>
        <v>108.7</v>
      </c>
      <c r="P379" s="1209">
        <f t="shared" si="43"/>
        <v>99.8</v>
      </c>
      <c r="Q379" s="1202">
        <f t="shared" si="43"/>
        <v>110.9</v>
      </c>
      <c r="R379" s="1209">
        <f t="shared" si="43"/>
        <v>106.3</v>
      </c>
      <c r="S379" s="1202">
        <f t="shared" si="43"/>
        <v>75.2</v>
      </c>
      <c r="T379" s="1209">
        <f t="shared" si="43"/>
        <v>74.2</v>
      </c>
      <c r="U379" s="1202">
        <f t="shared" si="43"/>
        <v>35.700000000000003</v>
      </c>
      <c r="V379" s="1209">
        <f t="shared" si="43"/>
        <v>35.9</v>
      </c>
      <c r="W379" s="343">
        <f t="shared" si="43"/>
        <v>10</v>
      </c>
      <c r="X379" s="599">
        <f t="shared" si="43"/>
        <v>10</v>
      </c>
      <c r="Y379" s="1362">
        <f t="shared" si="43"/>
        <v>213</v>
      </c>
      <c r="Z379" s="1363">
        <f t="shared" si="43"/>
        <v>170</v>
      </c>
      <c r="AA379" s="801">
        <f t="shared" si="43"/>
        <v>0.25</v>
      </c>
      <c r="AB379" s="1430">
        <f t="shared" si="43"/>
        <v>0.1</v>
      </c>
      <c r="AC379" s="1651"/>
      <c r="AD379" s="10" t="s">
        <v>35</v>
      </c>
      <c r="AE379" s="2" t="s">
        <v>35</v>
      </c>
      <c r="AF379" s="2" t="s">
        <v>35</v>
      </c>
      <c r="AG379" s="2" t="s">
        <v>35</v>
      </c>
      <c r="AH379" s="2" t="s">
        <v>35</v>
      </c>
      <c r="AI379" s="99" t="s">
        <v>35</v>
      </c>
    </row>
    <row r="380" spans="1:35" s="1" customFormat="1" ht="13.5" customHeight="1" x14ac:dyDescent="0.15">
      <c r="A380" s="1829"/>
      <c r="B380" s="1735" t="s">
        <v>390</v>
      </c>
      <c r="C380" s="1736"/>
      <c r="D380" s="378"/>
      <c r="E380" s="1496"/>
      <c r="F380" s="541">
        <f t="shared" ref="F380:AB380" si="44">IF(COUNT(F350:F377)=0,"",AVERAGE(F350:F377))</f>
        <v>6.2821428571428584</v>
      </c>
      <c r="G380" s="542">
        <f t="shared" si="44"/>
        <v>6.0321428571428575</v>
      </c>
      <c r="H380" s="543">
        <f t="shared" si="44"/>
        <v>6.2214285714285724</v>
      </c>
      <c r="I380" s="542">
        <f t="shared" si="44"/>
        <v>5.2714285714285722</v>
      </c>
      <c r="J380" s="543">
        <f t="shared" si="44"/>
        <v>5.4892857142857157</v>
      </c>
      <c r="K380" s="542">
        <f t="shared" si="44"/>
        <v>8.519285714285715</v>
      </c>
      <c r="L380" s="543">
        <f t="shared" si="44"/>
        <v>8.1571428571428584</v>
      </c>
      <c r="M380" s="542">
        <f t="shared" si="44"/>
        <v>26.435714285714287</v>
      </c>
      <c r="N380" s="543">
        <f t="shared" si="44"/>
        <v>26.614285714285717</v>
      </c>
      <c r="O380" s="1210">
        <f t="shared" si="44"/>
        <v>108.7</v>
      </c>
      <c r="P380" s="1211">
        <f t="shared" si="44"/>
        <v>102.8388888888889</v>
      </c>
      <c r="Q380" s="1210">
        <f t="shared" si="44"/>
        <v>110.9</v>
      </c>
      <c r="R380" s="1211">
        <f t="shared" si="44"/>
        <v>108.85555555555554</v>
      </c>
      <c r="S380" s="1210">
        <f t="shared" si="44"/>
        <v>75.2</v>
      </c>
      <c r="T380" s="1211">
        <f t="shared" si="44"/>
        <v>74.2</v>
      </c>
      <c r="U380" s="1210">
        <f t="shared" si="44"/>
        <v>35.700000000000003</v>
      </c>
      <c r="V380" s="1211">
        <f t="shared" si="44"/>
        <v>35.9</v>
      </c>
      <c r="W380" s="591">
        <f t="shared" si="44"/>
        <v>10</v>
      </c>
      <c r="X380" s="1451">
        <f t="shared" si="44"/>
        <v>10.93888888888889</v>
      </c>
      <c r="Y380" s="1362">
        <f t="shared" si="44"/>
        <v>213</v>
      </c>
      <c r="Z380" s="1363">
        <f t="shared" si="44"/>
        <v>209.55555555555554</v>
      </c>
      <c r="AA380" s="801">
        <f t="shared" si="44"/>
        <v>0.25</v>
      </c>
      <c r="AB380" s="1430">
        <f t="shared" si="44"/>
        <v>0.14277777777777778</v>
      </c>
      <c r="AC380" s="1652"/>
      <c r="AD380" s="10" t="s">
        <v>35</v>
      </c>
      <c r="AE380" s="2" t="s">
        <v>35</v>
      </c>
      <c r="AF380" s="2" t="s">
        <v>35</v>
      </c>
      <c r="AG380" s="2" t="s">
        <v>35</v>
      </c>
      <c r="AH380" s="2" t="s">
        <v>35</v>
      </c>
      <c r="AI380" s="99" t="s">
        <v>35</v>
      </c>
    </row>
    <row r="381" spans="1:35" s="1" customFormat="1" ht="13.5" customHeight="1" x14ac:dyDescent="0.15">
      <c r="A381" s="1834"/>
      <c r="B381" s="1737" t="s">
        <v>391</v>
      </c>
      <c r="C381" s="1738"/>
      <c r="D381" s="558"/>
      <c r="E381" s="1497">
        <f>SUM(E350:E377)</f>
        <v>85</v>
      </c>
      <c r="F381" s="563"/>
      <c r="G381" s="1341"/>
      <c r="H381" s="1340"/>
      <c r="I381" s="1341"/>
      <c r="J381" s="1340"/>
      <c r="K381" s="1242"/>
      <c r="L381" s="1242"/>
      <c r="M381" s="1341"/>
      <c r="N381" s="1340"/>
      <c r="O381" s="1205"/>
      <c r="P381" s="1205"/>
      <c r="Q381" s="1223"/>
      <c r="R381" s="1222"/>
      <c r="S381" s="1205"/>
      <c r="T381" s="1205"/>
      <c r="U381" s="1223"/>
      <c r="V381" s="1222"/>
      <c r="W381" s="564"/>
      <c r="X381" s="565"/>
      <c r="Y381" s="1361"/>
      <c r="Z381" s="1361"/>
      <c r="AA381" s="809"/>
      <c r="AB381" s="1435"/>
      <c r="AC381" s="595">
        <f>SUM(AC350:AC377)</f>
        <v>29300</v>
      </c>
      <c r="AD381" s="10" t="s">
        <v>35</v>
      </c>
      <c r="AE381" s="2" t="s">
        <v>35</v>
      </c>
      <c r="AF381" s="2" t="s">
        <v>35</v>
      </c>
      <c r="AG381" s="2" t="s">
        <v>35</v>
      </c>
      <c r="AH381" s="2" t="s">
        <v>35</v>
      </c>
      <c r="AI381" s="99" t="s">
        <v>35</v>
      </c>
    </row>
    <row r="382" spans="1:35" s="1" customFormat="1" ht="13.5" customHeight="1" x14ac:dyDescent="0.15">
      <c r="A382" s="1828" t="s">
        <v>538</v>
      </c>
      <c r="B382" s="429">
        <v>44621</v>
      </c>
      <c r="C382" s="856" t="str">
        <f>IF(B382="","",IF(WEEKDAY(B382)=1,"(日)",IF(WEEKDAY(B382)=2,"(月)",IF(WEEKDAY(B382)=3,"(火)",IF(WEEKDAY(B382)=4,"(水)",IF(WEEKDAY(B382)=5,"(木)",IF(WEEKDAY(B382)=6,"(金)","(土)")))))))</f>
        <v>(火)</v>
      </c>
      <c r="D382" s="70" t="s">
        <v>566</v>
      </c>
      <c r="E382" s="1493">
        <v>1</v>
      </c>
      <c r="F382" s="58">
        <v>10</v>
      </c>
      <c r="G382" s="22">
        <v>6.9</v>
      </c>
      <c r="H382" s="61">
        <v>7.2</v>
      </c>
      <c r="I382" s="22">
        <v>5.5</v>
      </c>
      <c r="J382" s="61">
        <v>6</v>
      </c>
      <c r="K382" s="22">
        <v>8.57</v>
      </c>
      <c r="L382" s="61">
        <v>8.18</v>
      </c>
      <c r="M382" s="22">
        <v>26.1</v>
      </c>
      <c r="N382" s="61">
        <v>26.4</v>
      </c>
      <c r="O382" s="49" t="s">
        <v>35</v>
      </c>
      <c r="P382" s="1199">
        <v>99.8</v>
      </c>
      <c r="Q382" s="49" t="s">
        <v>35</v>
      </c>
      <c r="R382" s="1199">
        <v>104.3</v>
      </c>
      <c r="S382" s="49" t="s">
        <v>35</v>
      </c>
      <c r="T382" s="1199" t="s">
        <v>35</v>
      </c>
      <c r="U382" s="49" t="s">
        <v>35</v>
      </c>
      <c r="V382" s="1199" t="s">
        <v>35</v>
      </c>
      <c r="W382" s="62" t="s">
        <v>35</v>
      </c>
      <c r="X382" s="63">
        <v>11.8</v>
      </c>
      <c r="Y382" s="67" t="s">
        <v>35</v>
      </c>
      <c r="Z382" s="68">
        <v>187</v>
      </c>
      <c r="AA382" s="797" t="s">
        <v>35</v>
      </c>
      <c r="AB382" s="1427">
        <v>0.19</v>
      </c>
      <c r="AC382" s="304">
        <v>800</v>
      </c>
      <c r="AD382" s="165">
        <v>44623</v>
      </c>
      <c r="AE382" s="128" t="s">
        <v>555</v>
      </c>
      <c r="AF382" s="129">
        <v>12.4</v>
      </c>
      <c r="AG382" s="130" t="s">
        <v>20</v>
      </c>
      <c r="AH382" s="131"/>
      <c r="AI382" s="132"/>
    </row>
    <row r="383" spans="1:35" s="1" customFormat="1" ht="13.5" customHeight="1" x14ac:dyDescent="0.15">
      <c r="A383" s="1829"/>
      <c r="B383" s="429">
        <v>44622</v>
      </c>
      <c r="C383" s="1607" t="str">
        <f>IF(B383="","",IF(WEEKDAY(B383)=1,"(日)",IF(WEEKDAY(B383)=2,"(月)",IF(WEEKDAY(B383)=3,"(火)",IF(WEEKDAY(B383)=4,"(水)",IF(WEEKDAY(B383)=5,"(木)",IF(WEEKDAY(B383)=6,"(金)","(土)")))))))</f>
        <v>(水)</v>
      </c>
      <c r="D383" s="70" t="s">
        <v>566</v>
      </c>
      <c r="E383" s="1493">
        <v>0.5</v>
      </c>
      <c r="F383" s="58">
        <v>12.2</v>
      </c>
      <c r="G383" s="22">
        <v>7.3</v>
      </c>
      <c r="H383" s="61">
        <v>7.5</v>
      </c>
      <c r="I383" s="22">
        <v>5.4</v>
      </c>
      <c r="J383" s="61">
        <v>5.7</v>
      </c>
      <c r="K383" s="22">
        <v>8.56</v>
      </c>
      <c r="L383" s="61">
        <v>8.18</v>
      </c>
      <c r="M383" s="22">
        <v>26</v>
      </c>
      <c r="N383" s="61">
        <v>26.3</v>
      </c>
      <c r="O383" s="49" t="s">
        <v>35</v>
      </c>
      <c r="P383" s="1199">
        <v>98.7</v>
      </c>
      <c r="Q383" s="49" t="s">
        <v>35</v>
      </c>
      <c r="R383" s="1199">
        <v>104.3</v>
      </c>
      <c r="S383" s="49" t="s">
        <v>35</v>
      </c>
      <c r="T383" s="1199" t="s">
        <v>35</v>
      </c>
      <c r="U383" s="49" t="s">
        <v>35</v>
      </c>
      <c r="V383" s="1199" t="s">
        <v>35</v>
      </c>
      <c r="W383" s="62" t="s">
        <v>35</v>
      </c>
      <c r="X383" s="63">
        <v>11.6</v>
      </c>
      <c r="Y383" s="67" t="s">
        <v>35</v>
      </c>
      <c r="Z383" s="68">
        <v>190</v>
      </c>
      <c r="AA383" s="797" t="s">
        <v>35</v>
      </c>
      <c r="AB383" s="1427">
        <v>0.21</v>
      </c>
      <c r="AC383" s="304">
        <v>800</v>
      </c>
      <c r="AD383" s="11" t="s">
        <v>556</v>
      </c>
      <c r="AE383" s="12" t="s">
        <v>557</v>
      </c>
      <c r="AF383" s="13" t="s">
        <v>558</v>
      </c>
      <c r="AG383" s="14" t="s">
        <v>559</v>
      </c>
      <c r="AH383" s="671" t="s">
        <v>302</v>
      </c>
      <c r="AI383" s="92"/>
    </row>
    <row r="384" spans="1:35" s="1" customFormat="1" ht="13.5" customHeight="1" x14ac:dyDescent="0.15">
      <c r="A384" s="1829"/>
      <c r="B384" s="429">
        <v>44623</v>
      </c>
      <c r="C384" s="1607" t="str">
        <f t="shared" ref="C384:C412" si="45">IF(B384="","",IF(WEEKDAY(B384)=1,"(日)",IF(WEEKDAY(B384)=2,"(月)",IF(WEEKDAY(B384)=3,"(火)",IF(WEEKDAY(B384)=4,"(水)",IF(WEEKDAY(B384)=5,"(木)",IF(WEEKDAY(B384)=6,"(金)","(土)")))))))</f>
        <v>(木)</v>
      </c>
      <c r="D384" s="70" t="s">
        <v>566</v>
      </c>
      <c r="E384" s="1493">
        <v>0</v>
      </c>
      <c r="F384" s="58">
        <v>12.4</v>
      </c>
      <c r="G384" s="22">
        <v>7.4</v>
      </c>
      <c r="H384" s="61">
        <v>7.6</v>
      </c>
      <c r="I384" s="22">
        <v>5</v>
      </c>
      <c r="J384" s="61">
        <v>5.2</v>
      </c>
      <c r="K384" s="22">
        <v>8.56</v>
      </c>
      <c r="L384" s="61">
        <v>8.18</v>
      </c>
      <c r="M384" s="22">
        <v>26.3</v>
      </c>
      <c r="N384" s="61">
        <v>26.4</v>
      </c>
      <c r="O384" s="49">
        <v>101.4</v>
      </c>
      <c r="P384" s="1199">
        <v>98.5</v>
      </c>
      <c r="Q384" s="49">
        <v>103.9</v>
      </c>
      <c r="R384" s="1199">
        <v>106.5</v>
      </c>
      <c r="S384" s="49">
        <v>71.8</v>
      </c>
      <c r="T384" s="1199">
        <v>74.8</v>
      </c>
      <c r="U384" s="49">
        <v>32.1</v>
      </c>
      <c r="V384" s="1199">
        <v>31.7</v>
      </c>
      <c r="W384" s="62">
        <v>11.8</v>
      </c>
      <c r="X384" s="63">
        <v>11.6</v>
      </c>
      <c r="Y384" s="67">
        <v>186</v>
      </c>
      <c r="Z384" s="68">
        <v>203</v>
      </c>
      <c r="AA384" s="797">
        <v>0.19</v>
      </c>
      <c r="AB384" s="1427">
        <v>0.21</v>
      </c>
      <c r="AC384" s="304">
        <v>700</v>
      </c>
      <c r="AD384" s="5" t="s">
        <v>468</v>
      </c>
      <c r="AE384" s="16" t="s">
        <v>20</v>
      </c>
      <c r="AF384" s="30">
        <v>7.4</v>
      </c>
      <c r="AG384" s="31">
        <v>7.6</v>
      </c>
      <c r="AH384" s="31">
        <v>10.4</v>
      </c>
      <c r="AI384" s="93"/>
    </row>
    <row r="385" spans="1:35" s="1" customFormat="1" ht="13.5" customHeight="1" x14ac:dyDescent="0.15">
      <c r="A385" s="1829"/>
      <c r="B385" s="429">
        <v>44624</v>
      </c>
      <c r="C385" s="1607" t="str">
        <f t="shared" si="45"/>
        <v>(金)</v>
      </c>
      <c r="D385" s="70" t="s">
        <v>522</v>
      </c>
      <c r="E385" s="1493">
        <v>0.5</v>
      </c>
      <c r="F385" s="58">
        <v>8.1</v>
      </c>
      <c r="G385" s="22">
        <v>7.5</v>
      </c>
      <c r="H385" s="61">
        <v>7.7</v>
      </c>
      <c r="I385" s="22">
        <v>4.5999999999999996</v>
      </c>
      <c r="J385" s="61">
        <v>4.8</v>
      </c>
      <c r="K385" s="22">
        <v>8.52</v>
      </c>
      <c r="L385" s="61">
        <v>8.1</v>
      </c>
      <c r="M385" s="22">
        <v>26.2</v>
      </c>
      <c r="N385" s="61">
        <v>26.5</v>
      </c>
      <c r="O385" s="49" t="s">
        <v>35</v>
      </c>
      <c r="P385" s="1199">
        <v>97.6</v>
      </c>
      <c r="Q385" s="49" t="s">
        <v>35</v>
      </c>
      <c r="R385" s="1199">
        <v>103.3</v>
      </c>
      <c r="S385" s="49" t="s">
        <v>35</v>
      </c>
      <c r="T385" s="1199" t="s">
        <v>35</v>
      </c>
      <c r="U385" s="49" t="s">
        <v>35</v>
      </c>
      <c r="V385" s="1199" t="s">
        <v>35</v>
      </c>
      <c r="W385" s="62" t="s">
        <v>35</v>
      </c>
      <c r="X385" s="63">
        <v>11.5</v>
      </c>
      <c r="Y385" s="67" t="s">
        <v>35</v>
      </c>
      <c r="Z385" s="68">
        <v>177</v>
      </c>
      <c r="AA385" s="797" t="s">
        <v>35</v>
      </c>
      <c r="AB385" s="1427">
        <v>0.19</v>
      </c>
      <c r="AC385" s="304">
        <v>700</v>
      </c>
      <c r="AD385" s="6" t="s">
        <v>469</v>
      </c>
      <c r="AE385" s="17" t="s">
        <v>470</v>
      </c>
      <c r="AF385" s="33">
        <v>5</v>
      </c>
      <c r="AG385" s="34">
        <v>5.2</v>
      </c>
      <c r="AH385" s="34">
        <v>5.9</v>
      </c>
      <c r="AI385" s="94"/>
    </row>
    <row r="386" spans="1:35" s="1" customFormat="1" ht="13.5" customHeight="1" x14ac:dyDescent="0.15">
      <c r="A386" s="1829"/>
      <c r="B386" s="429">
        <v>44625</v>
      </c>
      <c r="C386" s="1607" t="str">
        <f t="shared" si="45"/>
        <v>(土)</v>
      </c>
      <c r="D386" s="70" t="s">
        <v>522</v>
      </c>
      <c r="E386" s="1493">
        <v>0</v>
      </c>
      <c r="F386" s="58">
        <v>8.9</v>
      </c>
      <c r="G386" s="22">
        <v>7.7</v>
      </c>
      <c r="H386" s="61">
        <v>7.9</v>
      </c>
      <c r="I386" s="22">
        <v>4.5</v>
      </c>
      <c r="J386" s="61">
        <v>4.7</v>
      </c>
      <c r="K386" s="22">
        <v>8.48</v>
      </c>
      <c r="L386" s="61">
        <v>8.08</v>
      </c>
      <c r="M386" s="22">
        <v>24.7</v>
      </c>
      <c r="N386" s="61">
        <v>24.9</v>
      </c>
      <c r="O386" s="49" t="s">
        <v>35</v>
      </c>
      <c r="P386" s="1199" t="s">
        <v>35</v>
      </c>
      <c r="Q386" s="49" t="s">
        <v>35</v>
      </c>
      <c r="R386" s="1199" t="s">
        <v>35</v>
      </c>
      <c r="S386" s="49" t="s">
        <v>35</v>
      </c>
      <c r="T386" s="1199" t="s">
        <v>35</v>
      </c>
      <c r="U386" s="49" t="s">
        <v>35</v>
      </c>
      <c r="V386" s="1199" t="s">
        <v>35</v>
      </c>
      <c r="W386" s="62" t="s">
        <v>35</v>
      </c>
      <c r="X386" s="63" t="s">
        <v>35</v>
      </c>
      <c r="Y386" s="67" t="s">
        <v>35</v>
      </c>
      <c r="Z386" s="68" t="s">
        <v>35</v>
      </c>
      <c r="AA386" s="797" t="s">
        <v>35</v>
      </c>
      <c r="AB386" s="1427" t="s">
        <v>35</v>
      </c>
      <c r="AC386" s="304">
        <v>600</v>
      </c>
      <c r="AD386" s="6" t="s">
        <v>21</v>
      </c>
      <c r="AE386" s="17"/>
      <c r="AF386" s="33">
        <v>8.56</v>
      </c>
      <c r="AG386" s="34">
        <v>8.18</v>
      </c>
      <c r="AH386" s="34">
        <v>8.3000000000000007</v>
      </c>
      <c r="AI386" s="95"/>
    </row>
    <row r="387" spans="1:35" s="1" customFormat="1" ht="13.5" customHeight="1" x14ac:dyDescent="0.15">
      <c r="A387" s="1829"/>
      <c r="B387" s="429">
        <v>44626</v>
      </c>
      <c r="C387" s="1607" t="str">
        <f t="shared" si="45"/>
        <v>(日)</v>
      </c>
      <c r="D387" s="70" t="s">
        <v>566</v>
      </c>
      <c r="E387" s="1493">
        <v>0</v>
      </c>
      <c r="F387" s="58">
        <v>10.1</v>
      </c>
      <c r="G387" s="22">
        <v>8.1999999999999993</v>
      </c>
      <c r="H387" s="61">
        <v>8.4</v>
      </c>
      <c r="I387" s="22">
        <v>4.8</v>
      </c>
      <c r="J387" s="61">
        <v>4.5999999999999996</v>
      </c>
      <c r="K387" s="22">
        <v>8.42</v>
      </c>
      <c r="L387" s="61">
        <v>8.0399999999999991</v>
      </c>
      <c r="M387" s="22">
        <v>24.5</v>
      </c>
      <c r="N387" s="61">
        <v>24.7</v>
      </c>
      <c r="O387" s="49" t="s">
        <v>35</v>
      </c>
      <c r="P387" s="1199" t="s">
        <v>35</v>
      </c>
      <c r="Q387" s="49" t="s">
        <v>35</v>
      </c>
      <c r="R387" s="1199" t="s">
        <v>35</v>
      </c>
      <c r="S387" s="49" t="s">
        <v>35</v>
      </c>
      <c r="T387" s="1199" t="s">
        <v>35</v>
      </c>
      <c r="U387" s="49" t="s">
        <v>35</v>
      </c>
      <c r="V387" s="1199" t="s">
        <v>35</v>
      </c>
      <c r="W387" s="62" t="s">
        <v>35</v>
      </c>
      <c r="X387" s="63" t="s">
        <v>35</v>
      </c>
      <c r="Y387" s="67" t="s">
        <v>35</v>
      </c>
      <c r="Z387" s="68" t="s">
        <v>35</v>
      </c>
      <c r="AA387" s="797" t="s">
        <v>35</v>
      </c>
      <c r="AB387" s="1427" t="s">
        <v>35</v>
      </c>
      <c r="AC387" s="304">
        <v>500</v>
      </c>
      <c r="AD387" s="6" t="s">
        <v>471</v>
      </c>
      <c r="AE387" s="17" t="s">
        <v>22</v>
      </c>
      <c r="AF387" s="33">
        <v>26.3</v>
      </c>
      <c r="AG387" s="34">
        <v>26.4</v>
      </c>
      <c r="AH387" s="34">
        <v>26.1</v>
      </c>
      <c r="AI387" s="96"/>
    </row>
    <row r="388" spans="1:35" s="1" customFormat="1" ht="13.5" customHeight="1" x14ac:dyDescent="0.15">
      <c r="A388" s="1829"/>
      <c r="B388" s="429">
        <v>44627</v>
      </c>
      <c r="C388" s="1607" t="str">
        <f t="shared" si="45"/>
        <v>(月)</v>
      </c>
      <c r="D388" s="70" t="s">
        <v>566</v>
      </c>
      <c r="E388" s="1493">
        <v>0</v>
      </c>
      <c r="F388" s="58">
        <v>9</v>
      </c>
      <c r="G388" s="22">
        <v>8.1999999999999993</v>
      </c>
      <c r="H388" s="61">
        <v>8.4</v>
      </c>
      <c r="I388" s="22">
        <v>4.2</v>
      </c>
      <c r="J388" s="61">
        <v>4.7</v>
      </c>
      <c r="K388" s="22">
        <v>8.39</v>
      </c>
      <c r="L388" s="61">
        <v>8</v>
      </c>
      <c r="M388" s="22">
        <v>26.1</v>
      </c>
      <c r="N388" s="61">
        <v>26.3</v>
      </c>
      <c r="O388" s="49" t="s">
        <v>35</v>
      </c>
      <c r="P388" s="1199">
        <v>101</v>
      </c>
      <c r="Q388" s="49" t="s">
        <v>35</v>
      </c>
      <c r="R388" s="1199">
        <v>104.5</v>
      </c>
      <c r="S388" s="49" t="s">
        <v>35</v>
      </c>
      <c r="T388" s="1199" t="s">
        <v>35</v>
      </c>
      <c r="U388" s="49" t="s">
        <v>35</v>
      </c>
      <c r="V388" s="1199" t="s">
        <v>35</v>
      </c>
      <c r="W388" s="62" t="s">
        <v>35</v>
      </c>
      <c r="X388" s="63">
        <v>11.4</v>
      </c>
      <c r="Y388" s="67" t="s">
        <v>35</v>
      </c>
      <c r="Z388" s="68">
        <v>168</v>
      </c>
      <c r="AA388" s="797" t="s">
        <v>35</v>
      </c>
      <c r="AB388" s="1427">
        <v>0.25</v>
      </c>
      <c r="AC388" s="304">
        <v>600</v>
      </c>
      <c r="AD388" s="6" t="s">
        <v>472</v>
      </c>
      <c r="AE388" s="17" t="s">
        <v>23</v>
      </c>
      <c r="AF388" s="612">
        <v>101.4</v>
      </c>
      <c r="AG388" s="613">
        <v>98.5</v>
      </c>
      <c r="AH388" s="613">
        <v>102.1</v>
      </c>
      <c r="AI388" s="96"/>
    </row>
    <row r="389" spans="1:35" s="1" customFormat="1" ht="13.5" customHeight="1" x14ac:dyDescent="0.15">
      <c r="A389" s="1829"/>
      <c r="B389" s="429">
        <v>44628</v>
      </c>
      <c r="C389" s="1607" t="str">
        <f t="shared" si="45"/>
        <v>(火)</v>
      </c>
      <c r="D389" s="70" t="s">
        <v>579</v>
      </c>
      <c r="E389" s="1493">
        <v>2.5</v>
      </c>
      <c r="F389" s="58">
        <v>6.8</v>
      </c>
      <c r="G389" s="22">
        <v>8.3000000000000007</v>
      </c>
      <c r="H389" s="61">
        <v>8.5</v>
      </c>
      <c r="I389" s="22">
        <v>4.0999999999999996</v>
      </c>
      <c r="J389" s="61">
        <v>4.3</v>
      </c>
      <c r="K389" s="22">
        <v>8.34</v>
      </c>
      <c r="L389" s="61">
        <v>7.95</v>
      </c>
      <c r="M389" s="22">
        <v>26.2</v>
      </c>
      <c r="N389" s="61">
        <v>26.3</v>
      </c>
      <c r="O389" s="49" t="s">
        <v>35</v>
      </c>
      <c r="P389" s="1199">
        <v>102.1</v>
      </c>
      <c r="Q389" s="49" t="s">
        <v>35</v>
      </c>
      <c r="R389" s="1199">
        <v>104.7</v>
      </c>
      <c r="S389" s="49" t="s">
        <v>35</v>
      </c>
      <c r="T389" s="1199" t="s">
        <v>35</v>
      </c>
      <c r="U389" s="49" t="s">
        <v>35</v>
      </c>
      <c r="V389" s="1199" t="s">
        <v>35</v>
      </c>
      <c r="W389" s="62" t="s">
        <v>35</v>
      </c>
      <c r="X389" s="63">
        <v>11.5</v>
      </c>
      <c r="Y389" s="67" t="s">
        <v>35</v>
      </c>
      <c r="Z389" s="68">
        <v>167</v>
      </c>
      <c r="AA389" s="797" t="s">
        <v>35</v>
      </c>
      <c r="AB389" s="1427">
        <v>0.23</v>
      </c>
      <c r="AC389" s="304">
        <v>400</v>
      </c>
      <c r="AD389" s="6" t="s">
        <v>473</v>
      </c>
      <c r="AE389" s="17" t="s">
        <v>23</v>
      </c>
      <c r="AF389" s="612">
        <v>103.9</v>
      </c>
      <c r="AG389" s="613">
        <v>106.5</v>
      </c>
      <c r="AH389" s="613">
        <v>106.3</v>
      </c>
      <c r="AI389" s="96"/>
    </row>
    <row r="390" spans="1:35" s="1" customFormat="1" ht="13.5" customHeight="1" x14ac:dyDescent="0.15">
      <c r="A390" s="1829"/>
      <c r="B390" s="429">
        <v>44629</v>
      </c>
      <c r="C390" s="1607" t="str">
        <f t="shared" si="45"/>
        <v>(水)</v>
      </c>
      <c r="D390" s="70" t="s">
        <v>566</v>
      </c>
      <c r="E390" s="1493">
        <v>0</v>
      </c>
      <c r="F390" s="58">
        <v>8.4</v>
      </c>
      <c r="G390" s="22">
        <v>8.4</v>
      </c>
      <c r="H390" s="61">
        <v>8.6</v>
      </c>
      <c r="I390" s="22">
        <v>3.7</v>
      </c>
      <c r="J390" s="61">
        <v>4.0999999999999996</v>
      </c>
      <c r="K390" s="22">
        <v>8.33</v>
      </c>
      <c r="L390" s="61">
        <v>8</v>
      </c>
      <c r="M390" s="22">
        <v>26.2</v>
      </c>
      <c r="N390" s="61">
        <v>26.4</v>
      </c>
      <c r="O390" s="49" t="s">
        <v>35</v>
      </c>
      <c r="P390" s="1199">
        <v>100.1</v>
      </c>
      <c r="Q390" s="49" t="s">
        <v>35</v>
      </c>
      <c r="R390" s="1199">
        <v>104.7</v>
      </c>
      <c r="S390" s="49" t="s">
        <v>35</v>
      </c>
      <c r="T390" s="1199" t="s">
        <v>35</v>
      </c>
      <c r="U390" s="49" t="s">
        <v>35</v>
      </c>
      <c r="V390" s="1199" t="s">
        <v>35</v>
      </c>
      <c r="W390" s="62" t="s">
        <v>35</v>
      </c>
      <c r="X390" s="63">
        <v>11.3</v>
      </c>
      <c r="Y390" s="67" t="s">
        <v>35</v>
      </c>
      <c r="Z390" s="68">
        <v>161</v>
      </c>
      <c r="AA390" s="797" t="s">
        <v>35</v>
      </c>
      <c r="AB390" s="1427">
        <v>0.2</v>
      </c>
      <c r="AC390" s="304">
        <v>500</v>
      </c>
      <c r="AD390" s="6" t="s">
        <v>474</v>
      </c>
      <c r="AE390" s="17" t="s">
        <v>23</v>
      </c>
      <c r="AF390" s="612">
        <v>71.8</v>
      </c>
      <c r="AG390" s="613">
        <v>74.8</v>
      </c>
      <c r="AH390" s="613">
        <v>72.2</v>
      </c>
      <c r="AI390" s="96"/>
    </row>
    <row r="391" spans="1:35" s="1" customFormat="1" ht="13.5" customHeight="1" x14ac:dyDescent="0.15">
      <c r="A391" s="1829"/>
      <c r="B391" s="429">
        <v>44630</v>
      </c>
      <c r="C391" s="1607" t="str">
        <f t="shared" si="45"/>
        <v>(木)</v>
      </c>
      <c r="D391" s="70" t="s">
        <v>566</v>
      </c>
      <c r="E391" s="1493">
        <v>0</v>
      </c>
      <c r="F391" s="58">
        <v>11.6</v>
      </c>
      <c r="G391" s="22">
        <v>8.4</v>
      </c>
      <c r="H391" s="61">
        <v>8.6</v>
      </c>
      <c r="I391" s="22">
        <v>3.6</v>
      </c>
      <c r="J391" s="61">
        <v>3.8</v>
      </c>
      <c r="K391" s="22">
        <v>8.2899999999999991</v>
      </c>
      <c r="L391" s="61">
        <v>8.09</v>
      </c>
      <c r="M391" s="22">
        <v>26.3</v>
      </c>
      <c r="N391" s="61">
        <v>26.3</v>
      </c>
      <c r="O391" s="49" t="s">
        <v>35</v>
      </c>
      <c r="P391" s="1199">
        <v>101</v>
      </c>
      <c r="Q391" s="49" t="s">
        <v>35</v>
      </c>
      <c r="R391" s="1199">
        <v>105.5</v>
      </c>
      <c r="S391" s="49" t="s">
        <v>35</v>
      </c>
      <c r="T391" s="1199" t="s">
        <v>35</v>
      </c>
      <c r="U391" s="49" t="s">
        <v>35</v>
      </c>
      <c r="V391" s="1199" t="s">
        <v>35</v>
      </c>
      <c r="W391" s="62" t="s">
        <v>35</v>
      </c>
      <c r="X391" s="63">
        <v>11.4</v>
      </c>
      <c r="Y391" s="67" t="s">
        <v>35</v>
      </c>
      <c r="Z391" s="68">
        <v>158</v>
      </c>
      <c r="AA391" s="797" t="s">
        <v>35</v>
      </c>
      <c r="AB391" s="1427">
        <v>0.18</v>
      </c>
      <c r="AC391" s="304">
        <v>300</v>
      </c>
      <c r="AD391" s="6" t="s">
        <v>475</v>
      </c>
      <c r="AE391" s="17" t="s">
        <v>23</v>
      </c>
      <c r="AF391" s="612">
        <v>32.1</v>
      </c>
      <c r="AG391" s="613">
        <v>31.7</v>
      </c>
      <c r="AH391" s="613">
        <v>34.1</v>
      </c>
      <c r="AI391" s="96"/>
    </row>
    <row r="392" spans="1:35" s="1" customFormat="1" ht="13.5" customHeight="1" x14ac:dyDescent="0.15">
      <c r="A392" s="1829"/>
      <c r="B392" s="429">
        <v>44631</v>
      </c>
      <c r="C392" s="1607" t="str">
        <f t="shared" si="45"/>
        <v>(金)</v>
      </c>
      <c r="D392" s="70" t="s">
        <v>566</v>
      </c>
      <c r="E392" s="1493">
        <v>0</v>
      </c>
      <c r="F392" s="58">
        <v>12.5</v>
      </c>
      <c r="G392" s="22">
        <v>8.5</v>
      </c>
      <c r="H392" s="61">
        <v>8.8000000000000007</v>
      </c>
      <c r="I392" s="22">
        <v>3.5</v>
      </c>
      <c r="J392" s="61">
        <v>3.6</v>
      </c>
      <c r="K392" s="22">
        <v>8.23</v>
      </c>
      <c r="L392" s="61">
        <v>8.1999999999999993</v>
      </c>
      <c r="M392" s="22">
        <v>26</v>
      </c>
      <c r="N392" s="61">
        <v>26</v>
      </c>
      <c r="O392" s="49" t="s">
        <v>35</v>
      </c>
      <c r="P392" s="1199">
        <v>100.7</v>
      </c>
      <c r="Q392" s="49" t="s">
        <v>35</v>
      </c>
      <c r="R392" s="1199">
        <v>105.1</v>
      </c>
      <c r="S392" s="49" t="s">
        <v>35</v>
      </c>
      <c r="T392" s="1199" t="s">
        <v>35</v>
      </c>
      <c r="U392" s="49" t="s">
        <v>35</v>
      </c>
      <c r="V392" s="1199" t="s">
        <v>35</v>
      </c>
      <c r="W392" s="62" t="s">
        <v>35</v>
      </c>
      <c r="X392" s="63">
        <v>11.6</v>
      </c>
      <c r="Y392" s="67" t="s">
        <v>35</v>
      </c>
      <c r="Z392" s="68">
        <v>158</v>
      </c>
      <c r="AA392" s="797" t="s">
        <v>35</v>
      </c>
      <c r="AB392" s="1427">
        <v>0.2</v>
      </c>
      <c r="AC392" s="304">
        <v>100</v>
      </c>
      <c r="AD392" s="6" t="s">
        <v>476</v>
      </c>
      <c r="AE392" s="17" t="s">
        <v>23</v>
      </c>
      <c r="AF392" s="36">
        <v>11.8</v>
      </c>
      <c r="AG392" s="37">
        <v>11.6</v>
      </c>
      <c r="AH392" s="37">
        <v>12.2</v>
      </c>
      <c r="AI392" s="94"/>
    </row>
    <row r="393" spans="1:35" s="1" customFormat="1" ht="13.5" customHeight="1" x14ac:dyDescent="0.15">
      <c r="A393" s="1829"/>
      <c r="B393" s="429">
        <v>44632</v>
      </c>
      <c r="C393" s="1607" t="str">
        <f t="shared" si="45"/>
        <v>(土)</v>
      </c>
      <c r="D393" s="70" t="s">
        <v>566</v>
      </c>
      <c r="E393" s="1493">
        <v>0</v>
      </c>
      <c r="F393" s="58">
        <v>16.600000000000001</v>
      </c>
      <c r="G393" s="22">
        <v>9</v>
      </c>
      <c r="H393" s="61">
        <v>9.3000000000000007</v>
      </c>
      <c r="I393" s="22">
        <v>3.2</v>
      </c>
      <c r="J393" s="61">
        <v>3.7</v>
      </c>
      <c r="K393" s="22">
        <v>8.2200000000000006</v>
      </c>
      <c r="L393" s="61">
        <v>8.2100000000000009</v>
      </c>
      <c r="M393" s="22">
        <v>25</v>
      </c>
      <c r="N393" s="61">
        <v>24.4</v>
      </c>
      <c r="O393" s="49" t="s">
        <v>35</v>
      </c>
      <c r="P393" s="1199" t="s">
        <v>35</v>
      </c>
      <c r="Q393" s="49" t="s">
        <v>35</v>
      </c>
      <c r="R393" s="1199" t="s">
        <v>35</v>
      </c>
      <c r="S393" s="49" t="s">
        <v>35</v>
      </c>
      <c r="T393" s="1199" t="s">
        <v>35</v>
      </c>
      <c r="U393" s="49" t="s">
        <v>35</v>
      </c>
      <c r="V393" s="1199" t="s">
        <v>35</v>
      </c>
      <c r="W393" s="62" t="s">
        <v>35</v>
      </c>
      <c r="X393" s="63" t="s">
        <v>35</v>
      </c>
      <c r="Y393" s="67" t="s">
        <v>35</v>
      </c>
      <c r="Z393" s="68" t="s">
        <v>35</v>
      </c>
      <c r="AA393" s="797" t="s">
        <v>35</v>
      </c>
      <c r="AB393" s="1427" t="s">
        <v>35</v>
      </c>
      <c r="AC393" s="304" t="s">
        <v>35</v>
      </c>
      <c r="AD393" s="6" t="s">
        <v>477</v>
      </c>
      <c r="AE393" s="17" t="s">
        <v>23</v>
      </c>
      <c r="AF393" s="47">
        <v>186</v>
      </c>
      <c r="AG393" s="48">
        <v>203</v>
      </c>
      <c r="AH393" s="48">
        <v>195</v>
      </c>
      <c r="AI393" s="25"/>
    </row>
    <row r="394" spans="1:35" s="1" customFormat="1" ht="13.5" customHeight="1" x14ac:dyDescent="0.15">
      <c r="A394" s="1829"/>
      <c r="B394" s="429">
        <v>44633</v>
      </c>
      <c r="C394" s="1607" t="str">
        <f t="shared" si="45"/>
        <v>(日)</v>
      </c>
      <c r="D394" s="70" t="s">
        <v>522</v>
      </c>
      <c r="E394" s="1493">
        <v>0</v>
      </c>
      <c r="F394" s="58">
        <v>13</v>
      </c>
      <c r="G394" s="22">
        <v>9.1</v>
      </c>
      <c r="H394" s="61">
        <v>9.4</v>
      </c>
      <c r="I394" s="22">
        <v>3.4</v>
      </c>
      <c r="J394" s="61">
        <v>3.4</v>
      </c>
      <c r="K394" s="22">
        <v>8.18</v>
      </c>
      <c r="L394" s="61">
        <v>8.15</v>
      </c>
      <c r="M394" s="22">
        <v>26</v>
      </c>
      <c r="N394" s="61">
        <v>26.3</v>
      </c>
      <c r="O394" s="49" t="s">
        <v>35</v>
      </c>
      <c r="P394" s="1199" t="s">
        <v>35</v>
      </c>
      <c r="Q394" s="49" t="s">
        <v>35</v>
      </c>
      <c r="R394" s="1199" t="s">
        <v>35</v>
      </c>
      <c r="S394" s="49" t="s">
        <v>35</v>
      </c>
      <c r="T394" s="1199" t="s">
        <v>35</v>
      </c>
      <c r="U394" s="49" t="s">
        <v>35</v>
      </c>
      <c r="V394" s="1199" t="s">
        <v>35</v>
      </c>
      <c r="W394" s="62" t="s">
        <v>35</v>
      </c>
      <c r="X394" s="63" t="s">
        <v>35</v>
      </c>
      <c r="Y394" s="67" t="s">
        <v>35</v>
      </c>
      <c r="Z394" s="68" t="s">
        <v>35</v>
      </c>
      <c r="AA394" s="797" t="s">
        <v>35</v>
      </c>
      <c r="AB394" s="1427" t="s">
        <v>35</v>
      </c>
      <c r="AC394" s="304" t="s">
        <v>35</v>
      </c>
      <c r="AD394" s="6" t="s">
        <v>478</v>
      </c>
      <c r="AE394" s="17" t="s">
        <v>23</v>
      </c>
      <c r="AF394" s="39">
        <v>0.19</v>
      </c>
      <c r="AG394" s="40">
        <v>0.21</v>
      </c>
      <c r="AH394" s="40">
        <v>0.61</v>
      </c>
      <c r="AI394" s="95"/>
    </row>
    <row r="395" spans="1:35" s="1" customFormat="1" ht="13.5" customHeight="1" x14ac:dyDescent="0.15">
      <c r="A395" s="1829"/>
      <c r="B395" s="429">
        <v>44634</v>
      </c>
      <c r="C395" s="1607" t="str">
        <f t="shared" si="45"/>
        <v>(月)</v>
      </c>
      <c r="D395" s="70" t="s">
        <v>579</v>
      </c>
      <c r="E395" s="1493">
        <v>1</v>
      </c>
      <c r="F395" s="58">
        <v>20.3</v>
      </c>
      <c r="G395" s="22">
        <v>9.8000000000000007</v>
      </c>
      <c r="H395" s="61">
        <v>10</v>
      </c>
      <c r="I395" s="22">
        <v>3.4</v>
      </c>
      <c r="J395" s="61">
        <v>3.3</v>
      </c>
      <c r="K395" s="22">
        <v>8.24</v>
      </c>
      <c r="L395" s="61">
        <v>8.2100000000000009</v>
      </c>
      <c r="M395" s="22">
        <v>25.9</v>
      </c>
      <c r="N395" s="61">
        <v>25.7</v>
      </c>
      <c r="O395" s="49" t="s">
        <v>35</v>
      </c>
      <c r="P395" s="1199">
        <v>105.6</v>
      </c>
      <c r="Q395" s="49" t="s">
        <v>35</v>
      </c>
      <c r="R395" s="1199">
        <v>107.3</v>
      </c>
      <c r="S395" s="49" t="s">
        <v>35</v>
      </c>
      <c r="T395" s="1199" t="s">
        <v>35</v>
      </c>
      <c r="U395" s="49" t="s">
        <v>35</v>
      </c>
      <c r="V395" s="1199" t="s">
        <v>35</v>
      </c>
      <c r="W395" s="62" t="s">
        <v>35</v>
      </c>
      <c r="X395" s="63">
        <v>11.9</v>
      </c>
      <c r="Y395" s="67" t="s">
        <v>35</v>
      </c>
      <c r="Z395" s="68">
        <v>188</v>
      </c>
      <c r="AA395" s="797" t="s">
        <v>35</v>
      </c>
      <c r="AB395" s="1427">
        <v>0.09</v>
      </c>
      <c r="AC395" s="304" t="s">
        <v>35</v>
      </c>
      <c r="AD395" s="6" t="s">
        <v>24</v>
      </c>
      <c r="AE395" s="17" t="s">
        <v>23</v>
      </c>
      <c r="AF395" s="22">
        <v>3.7</v>
      </c>
      <c r="AG395" s="46">
        <v>3.6</v>
      </c>
      <c r="AH395" s="673">
        <v>4</v>
      </c>
      <c r="AI395" s="95"/>
    </row>
    <row r="396" spans="1:35" s="1" customFormat="1" ht="13.5" customHeight="1" x14ac:dyDescent="0.15">
      <c r="A396" s="1829"/>
      <c r="B396" s="429">
        <v>44635</v>
      </c>
      <c r="C396" s="1607" t="str">
        <f t="shared" si="45"/>
        <v>(火)</v>
      </c>
      <c r="D396" s="70" t="s">
        <v>522</v>
      </c>
      <c r="E396" s="1493">
        <v>0</v>
      </c>
      <c r="F396" s="58">
        <v>8.6999999999999993</v>
      </c>
      <c r="G396" s="22">
        <v>9.8000000000000007</v>
      </c>
      <c r="H396" s="61">
        <v>9.9</v>
      </c>
      <c r="I396" s="22">
        <v>3.4</v>
      </c>
      <c r="J396" s="61">
        <v>3.4</v>
      </c>
      <c r="K396" s="22">
        <v>8.15</v>
      </c>
      <c r="L396" s="61">
        <v>8.1300000000000008</v>
      </c>
      <c r="M396" s="22">
        <v>26</v>
      </c>
      <c r="N396" s="61">
        <v>26.2</v>
      </c>
      <c r="O396" s="49" t="s">
        <v>35</v>
      </c>
      <c r="P396" s="1199">
        <v>104.3</v>
      </c>
      <c r="Q396" s="49" t="s">
        <v>35</v>
      </c>
      <c r="R396" s="1199">
        <v>107.9</v>
      </c>
      <c r="S396" s="49" t="s">
        <v>35</v>
      </c>
      <c r="T396" s="1199" t="s">
        <v>35</v>
      </c>
      <c r="U396" s="49" t="s">
        <v>35</v>
      </c>
      <c r="V396" s="1199" t="s">
        <v>35</v>
      </c>
      <c r="W396" s="62" t="s">
        <v>35</v>
      </c>
      <c r="X396" s="63">
        <v>11.9</v>
      </c>
      <c r="Y396" s="67" t="s">
        <v>35</v>
      </c>
      <c r="Z396" s="68">
        <v>218</v>
      </c>
      <c r="AA396" s="797" t="s">
        <v>35</v>
      </c>
      <c r="AB396" s="1427">
        <v>0.11</v>
      </c>
      <c r="AC396" s="304" t="s">
        <v>35</v>
      </c>
      <c r="AD396" s="6" t="s">
        <v>25</v>
      </c>
      <c r="AE396" s="17" t="s">
        <v>23</v>
      </c>
      <c r="AF396" s="22">
        <v>1.7</v>
      </c>
      <c r="AG396" s="46">
        <v>1.7</v>
      </c>
      <c r="AH396" s="672">
        <v>2.5</v>
      </c>
      <c r="AI396" s="95"/>
    </row>
    <row r="397" spans="1:35" s="1" customFormat="1" ht="13.5" customHeight="1" x14ac:dyDescent="0.15">
      <c r="A397" s="1829"/>
      <c r="B397" s="429">
        <v>44636</v>
      </c>
      <c r="C397" s="1607" t="str">
        <f t="shared" si="45"/>
        <v>(水)</v>
      </c>
      <c r="D397" s="70" t="s">
        <v>566</v>
      </c>
      <c r="E397" s="1493">
        <v>0</v>
      </c>
      <c r="F397" s="58">
        <v>15.3</v>
      </c>
      <c r="G397" s="22">
        <v>10.1</v>
      </c>
      <c r="H397" s="61">
        <v>10.4</v>
      </c>
      <c r="I397" s="22">
        <v>3.4</v>
      </c>
      <c r="J397" s="61">
        <v>3.3</v>
      </c>
      <c r="K397" s="22">
        <v>8.15</v>
      </c>
      <c r="L397" s="61">
        <v>8.14</v>
      </c>
      <c r="M397" s="22">
        <v>26.2</v>
      </c>
      <c r="N397" s="61">
        <v>26.2</v>
      </c>
      <c r="O397" s="49" t="s">
        <v>35</v>
      </c>
      <c r="P397" s="1199">
        <v>104.7</v>
      </c>
      <c r="Q397" s="49" t="s">
        <v>35</v>
      </c>
      <c r="R397" s="1199">
        <v>106.3</v>
      </c>
      <c r="S397" s="49" t="s">
        <v>35</v>
      </c>
      <c r="T397" s="1199" t="s">
        <v>35</v>
      </c>
      <c r="U397" s="49" t="s">
        <v>35</v>
      </c>
      <c r="V397" s="1199" t="s">
        <v>35</v>
      </c>
      <c r="W397" s="62" t="s">
        <v>35</v>
      </c>
      <c r="X397" s="63">
        <v>11.9</v>
      </c>
      <c r="Y397" s="67" t="s">
        <v>35</v>
      </c>
      <c r="Z397" s="68">
        <v>189</v>
      </c>
      <c r="AA397" s="797" t="s">
        <v>35</v>
      </c>
      <c r="AB397" s="1427">
        <v>0.12</v>
      </c>
      <c r="AC397" s="304" t="s">
        <v>35</v>
      </c>
      <c r="AD397" s="6" t="s">
        <v>479</v>
      </c>
      <c r="AE397" s="17" t="s">
        <v>23</v>
      </c>
      <c r="AF397" s="22">
        <v>12.7</v>
      </c>
      <c r="AG397" s="46">
        <v>13</v>
      </c>
      <c r="AH397" s="672">
        <v>12.4</v>
      </c>
      <c r="AI397" s="95"/>
    </row>
    <row r="398" spans="1:35" s="1" customFormat="1" ht="13.5" customHeight="1" x14ac:dyDescent="0.15">
      <c r="A398" s="1829"/>
      <c r="B398" s="429">
        <v>44637</v>
      </c>
      <c r="C398" s="1607" t="str">
        <f t="shared" si="45"/>
        <v>(木)</v>
      </c>
      <c r="D398" s="70" t="s">
        <v>566</v>
      </c>
      <c r="E398" s="1493">
        <v>0</v>
      </c>
      <c r="F398" s="58">
        <v>16.5</v>
      </c>
      <c r="G398" s="22">
        <v>10.3</v>
      </c>
      <c r="H398" s="61">
        <v>10.5</v>
      </c>
      <c r="I398" s="22">
        <v>3.2</v>
      </c>
      <c r="J398" s="61">
        <v>3.2</v>
      </c>
      <c r="K398" s="22">
        <v>8.11</v>
      </c>
      <c r="L398" s="61">
        <v>8.11</v>
      </c>
      <c r="M398" s="22">
        <v>26.2</v>
      </c>
      <c r="N398" s="61">
        <v>26.2</v>
      </c>
      <c r="O398" s="49" t="s">
        <v>35</v>
      </c>
      <c r="P398" s="1199">
        <v>105.4</v>
      </c>
      <c r="Q398" s="49" t="s">
        <v>35</v>
      </c>
      <c r="R398" s="1199">
        <v>107.7</v>
      </c>
      <c r="S398" s="49" t="s">
        <v>35</v>
      </c>
      <c r="T398" s="1199" t="s">
        <v>35</v>
      </c>
      <c r="U398" s="49" t="s">
        <v>35</v>
      </c>
      <c r="V398" s="1199" t="s">
        <v>35</v>
      </c>
      <c r="W398" s="62" t="s">
        <v>35</v>
      </c>
      <c r="X398" s="63">
        <v>11.6</v>
      </c>
      <c r="Y398" s="67" t="s">
        <v>35</v>
      </c>
      <c r="Z398" s="68">
        <v>168</v>
      </c>
      <c r="AA398" s="797" t="s">
        <v>35</v>
      </c>
      <c r="AB398" s="1427">
        <v>0.12</v>
      </c>
      <c r="AC398" s="304" t="s">
        <v>35</v>
      </c>
      <c r="AD398" s="6" t="s">
        <v>480</v>
      </c>
      <c r="AE398" s="17" t="s">
        <v>23</v>
      </c>
      <c r="AF398" s="23">
        <v>3.4000000000000002E-2</v>
      </c>
      <c r="AG398" s="43">
        <v>3.3000000000000002E-2</v>
      </c>
      <c r="AH398" s="674">
        <v>6.8000000000000005E-2</v>
      </c>
      <c r="AI398" s="97"/>
    </row>
    <row r="399" spans="1:35" s="1" customFormat="1" ht="13.5" customHeight="1" x14ac:dyDescent="0.15">
      <c r="A399" s="1829"/>
      <c r="B399" s="429">
        <v>44638</v>
      </c>
      <c r="C399" s="1607" t="str">
        <f t="shared" si="45"/>
        <v>(金)</v>
      </c>
      <c r="D399" s="70" t="s">
        <v>522</v>
      </c>
      <c r="E399" s="1493">
        <v>45</v>
      </c>
      <c r="F399" s="58">
        <v>6.5</v>
      </c>
      <c r="G399" s="22">
        <v>10.6</v>
      </c>
      <c r="H399" s="61">
        <v>10.6</v>
      </c>
      <c r="I399" s="22">
        <v>3.2</v>
      </c>
      <c r="J399" s="61">
        <v>3.1</v>
      </c>
      <c r="K399" s="22">
        <v>8.08</v>
      </c>
      <c r="L399" s="61">
        <v>8.08</v>
      </c>
      <c r="M399" s="22">
        <v>26.4</v>
      </c>
      <c r="N399" s="61">
        <v>26.4</v>
      </c>
      <c r="O399" s="49" t="s">
        <v>35</v>
      </c>
      <c r="P399" s="1199">
        <v>105.4</v>
      </c>
      <c r="Q399" s="49" t="s">
        <v>35</v>
      </c>
      <c r="R399" s="1199">
        <v>107.9</v>
      </c>
      <c r="S399" s="49" t="s">
        <v>35</v>
      </c>
      <c r="T399" s="1199" t="s">
        <v>35</v>
      </c>
      <c r="U399" s="49" t="s">
        <v>35</v>
      </c>
      <c r="V399" s="1199" t="s">
        <v>35</v>
      </c>
      <c r="W399" s="62" t="s">
        <v>35</v>
      </c>
      <c r="X399" s="63">
        <v>11.9</v>
      </c>
      <c r="Y399" s="67" t="s">
        <v>35</v>
      </c>
      <c r="Z399" s="68">
        <v>209</v>
      </c>
      <c r="AA399" s="797" t="s">
        <v>35</v>
      </c>
      <c r="AB399" s="1427">
        <v>0.11</v>
      </c>
      <c r="AC399" s="304" t="s">
        <v>35</v>
      </c>
      <c r="AD399" s="6" t="s">
        <v>284</v>
      </c>
      <c r="AE399" s="17" t="s">
        <v>23</v>
      </c>
      <c r="AF399" s="23">
        <v>0.32</v>
      </c>
      <c r="AG399" s="43">
        <v>0.26</v>
      </c>
      <c r="AH399" s="674">
        <v>0.45</v>
      </c>
      <c r="AI399" s="95"/>
    </row>
    <row r="400" spans="1:35" s="1" customFormat="1" ht="13.5" customHeight="1" x14ac:dyDescent="0.15">
      <c r="A400" s="1829"/>
      <c r="B400" s="429">
        <v>44639</v>
      </c>
      <c r="C400" s="1607" t="str">
        <f t="shared" si="45"/>
        <v>(土)</v>
      </c>
      <c r="D400" s="70" t="s">
        <v>566</v>
      </c>
      <c r="E400" s="1493">
        <v>22.5</v>
      </c>
      <c r="F400" s="58">
        <v>12.5</v>
      </c>
      <c r="G400" s="22">
        <v>10.9</v>
      </c>
      <c r="H400" s="61">
        <v>11</v>
      </c>
      <c r="I400" s="22">
        <v>2.8</v>
      </c>
      <c r="J400" s="61">
        <v>2.9</v>
      </c>
      <c r="K400" s="22">
        <v>8.09</v>
      </c>
      <c r="L400" s="61">
        <v>8.07</v>
      </c>
      <c r="M400" s="22">
        <v>26.5</v>
      </c>
      <c r="N400" s="61">
        <v>26.4</v>
      </c>
      <c r="O400" s="49" t="s">
        <v>35</v>
      </c>
      <c r="P400" s="1199" t="s">
        <v>35</v>
      </c>
      <c r="Q400" s="49" t="s">
        <v>35</v>
      </c>
      <c r="R400" s="1199" t="s">
        <v>35</v>
      </c>
      <c r="S400" s="49" t="s">
        <v>35</v>
      </c>
      <c r="T400" s="1199" t="s">
        <v>35</v>
      </c>
      <c r="U400" s="49" t="s">
        <v>35</v>
      </c>
      <c r="V400" s="1199" t="s">
        <v>35</v>
      </c>
      <c r="W400" s="62" t="s">
        <v>35</v>
      </c>
      <c r="X400" s="63" t="s">
        <v>35</v>
      </c>
      <c r="Y400" s="67" t="s">
        <v>35</v>
      </c>
      <c r="Z400" s="68" t="s">
        <v>35</v>
      </c>
      <c r="AA400" s="797" t="s">
        <v>35</v>
      </c>
      <c r="AB400" s="1427" t="s">
        <v>35</v>
      </c>
      <c r="AC400" s="304" t="s">
        <v>35</v>
      </c>
      <c r="AD400" s="6" t="s">
        <v>481</v>
      </c>
      <c r="AE400" s="17" t="s">
        <v>23</v>
      </c>
      <c r="AF400" s="23">
        <v>0.74</v>
      </c>
      <c r="AG400" s="43">
        <v>0.71</v>
      </c>
      <c r="AH400" s="674">
        <v>0.93</v>
      </c>
      <c r="AI400" s="95"/>
    </row>
    <row r="401" spans="1:35" s="1" customFormat="1" ht="13.5" customHeight="1" x14ac:dyDescent="0.15">
      <c r="A401" s="1829"/>
      <c r="B401" s="429">
        <v>44640</v>
      </c>
      <c r="C401" s="1607" t="str">
        <f t="shared" si="45"/>
        <v>(日)</v>
      </c>
      <c r="D401" s="70" t="s">
        <v>566</v>
      </c>
      <c r="E401" s="1493">
        <v>0</v>
      </c>
      <c r="F401" s="58">
        <v>11.9</v>
      </c>
      <c r="G401" s="22">
        <v>11</v>
      </c>
      <c r="H401" s="61">
        <v>11.1</v>
      </c>
      <c r="I401" s="22">
        <v>2.9</v>
      </c>
      <c r="J401" s="61">
        <v>2.7</v>
      </c>
      <c r="K401" s="22">
        <v>8.1</v>
      </c>
      <c r="L401" s="61">
        <v>8.09</v>
      </c>
      <c r="M401" s="22">
        <v>26.6</v>
      </c>
      <c r="N401" s="61">
        <v>26.4</v>
      </c>
      <c r="O401" s="49" t="s">
        <v>35</v>
      </c>
      <c r="P401" s="1199" t="s">
        <v>35</v>
      </c>
      <c r="Q401" s="49" t="s">
        <v>35</v>
      </c>
      <c r="R401" s="1199" t="s">
        <v>35</v>
      </c>
      <c r="S401" s="49" t="s">
        <v>35</v>
      </c>
      <c r="T401" s="1199" t="s">
        <v>35</v>
      </c>
      <c r="U401" s="49" t="s">
        <v>35</v>
      </c>
      <c r="V401" s="1199" t="s">
        <v>35</v>
      </c>
      <c r="W401" s="62" t="s">
        <v>35</v>
      </c>
      <c r="X401" s="63" t="s">
        <v>35</v>
      </c>
      <c r="Y401" s="67" t="s">
        <v>35</v>
      </c>
      <c r="Z401" s="68" t="s">
        <v>35</v>
      </c>
      <c r="AA401" s="797" t="s">
        <v>35</v>
      </c>
      <c r="AB401" s="1427" t="s">
        <v>35</v>
      </c>
      <c r="AC401" s="304" t="s">
        <v>35</v>
      </c>
      <c r="AD401" s="6" t="s">
        <v>482</v>
      </c>
      <c r="AE401" s="17" t="s">
        <v>23</v>
      </c>
      <c r="AF401" s="23">
        <v>6.7000000000000004E-2</v>
      </c>
      <c r="AG401" s="43">
        <v>8.1000000000000003E-2</v>
      </c>
      <c r="AH401" s="674">
        <v>0.11600000000000001</v>
      </c>
      <c r="AI401" s="97"/>
    </row>
    <row r="402" spans="1:35" s="1" customFormat="1" ht="13.5" customHeight="1" x14ac:dyDescent="0.15">
      <c r="A402" s="1829"/>
      <c r="B402" s="429">
        <v>44641</v>
      </c>
      <c r="C402" s="1607" t="str">
        <f t="shared" si="45"/>
        <v>(月)</v>
      </c>
      <c r="D402" s="70" t="s">
        <v>522</v>
      </c>
      <c r="E402" s="1493">
        <v>0.5</v>
      </c>
      <c r="F402" s="58">
        <v>8.1</v>
      </c>
      <c r="G402" s="22">
        <v>11</v>
      </c>
      <c r="H402" s="61">
        <v>11.1</v>
      </c>
      <c r="I402" s="22">
        <v>3.4</v>
      </c>
      <c r="J402" s="61">
        <v>3.4</v>
      </c>
      <c r="K402" s="22">
        <v>8.0299999999999994</v>
      </c>
      <c r="L402" s="61">
        <v>8</v>
      </c>
      <c r="M402" s="22">
        <v>26.2</v>
      </c>
      <c r="N402" s="61">
        <v>26.1</v>
      </c>
      <c r="O402" s="49" t="s">
        <v>35</v>
      </c>
      <c r="P402" s="1199" t="s">
        <v>35</v>
      </c>
      <c r="Q402" s="49" t="s">
        <v>35</v>
      </c>
      <c r="R402" s="1199" t="s">
        <v>35</v>
      </c>
      <c r="S402" s="49" t="s">
        <v>35</v>
      </c>
      <c r="T402" s="1199" t="s">
        <v>35</v>
      </c>
      <c r="U402" s="49" t="s">
        <v>35</v>
      </c>
      <c r="V402" s="1199" t="s">
        <v>35</v>
      </c>
      <c r="W402" s="62" t="s">
        <v>35</v>
      </c>
      <c r="X402" s="63" t="s">
        <v>35</v>
      </c>
      <c r="Y402" s="67" t="s">
        <v>35</v>
      </c>
      <c r="Z402" s="68" t="s">
        <v>35</v>
      </c>
      <c r="AA402" s="797" t="s">
        <v>35</v>
      </c>
      <c r="AB402" s="1427" t="s">
        <v>35</v>
      </c>
      <c r="AC402" s="304" t="s">
        <v>35</v>
      </c>
      <c r="AD402" s="6" t="s">
        <v>483</v>
      </c>
      <c r="AE402" s="17" t="s">
        <v>23</v>
      </c>
      <c r="AF402" s="450" t="s">
        <v>523</v>
      </c>
      <c r="AG402" s="203" t="s">
        <v>523</v>
      </c>
      <c r="AH402" s="732" t="s">
        <v>523</v>
      </c>
      <c r="AI402" s="95"/>
    </row>
    <row r="403" spans="1:35" s="1" customFormat="1" ht="13.5" customHeight="1" x14ac:dyDescent="0.15">
      <c r="A403" s="1829"/>
      <c r="B403" s="429">
        <v>44642</v>
      </c>
      <c r="C403" s="1607" t="str">
        <f t="shared" si="45"/>
        <v>(火)</v>
      </c>
      <c r="D403" s="70" t="s">
        <v>579</v>
      </c>
      <c r="E403" s="1493">
        <v>25.5</v>
      </c>
      <c r="F403" s="58">
        <v>3.8</v>
      </c>
      <c r="G403" s="22">
        <v>11.1</v>
      </c>
      <c r="H403" s="61">
        <v>11.1</v>
      </c>
      <c r="I403" s="22">
        <v>3.9</v>
      </c>
      <c r="J403" s="61">
        <v>3.6</v>
      </c>
      <c r="K403" s="22">
        <v>8.07</v>
      </c>
      <c r="L403" s="61">
        <v>8.07</v>
      </c>
      <c r="M403" s="22">
        <v>26.1</v>
      </c>
      <c r="N403" s="61">
        <v>26</v>
      </c>
      <c r="O403" s="49" t="s">
        <v>35</v>
      </c>
      <c r="P403" s="1199">
        <v>104.3</v>
      </c>
      <c r="Q403" s="49" t="s">
        <v>35</v>
      </c>
      <c r="R403" s="1199">
        <v>106.3</v>
      </c>
      <c r="S403" s="49" t="s">
        <v>35</v>
      </c>
      <c r="T403" s="1199" t="s">
        <v>35</v>
      </c>
      <c r="U403" s="49" t="s">
        <v>35</v>
      </c>
      <c r="V403" s="1199" t="s">
        <v>35</v>
      </c>
      <c r="W403" s="62" t="s">
        <v>35</v>
      </c>
      <c r="X403" s="63">
        <v>11.9</v>
      </c>
      <c r="Y403" s="67" t="s">
        <v>35</v>
      </c>
      <c r="Z403" s="68">
        <v>179</v>
      </c>
      <c r="AA403" s="797" t="s">
        <v>35</v>
      </c>
      <c r="AB403" s="1427">
        <v>0.14000000000000001</v>
      </c>
      <c r="AC403" s="304" t="s">
        <v>35</v>
      </c>
      <c r="AD403" s="6" t="s">
        <v>560</v>
      </c>
      <c r="AE403" s="17" t="s">
        <v>23</v>
      </c>
      <c r="AF403" s="22">
        <v>25</v>
      </c>
      <c r="AG403" s="46">
        <v>27.6</v>
      </c>
      <c r="AH403" s="672">
        <v>21.2</v>
      </c>
      <c r="AI403" s="96"/>
    </row>
    <row r="404" spans="1:35" s="1" customFormat="1" ht="13.5" customHeight="1" x14ac:dyDescent="0.15">
      <c r="A404" s="1829"/>
      <c r="B404" s="429">
        <v>44643</v>
      </c>
      <c r="C404" s="1607" t="str">
        <f t="shared" si="45"/>
        <v>(水)</v>
      </c>
      <c r="D404" s="70" t="s">
        <v>566</v>
      </c>
      <c r="E404" s="1493">
        <v>1.5</v>
      </c>
      <c r="F404" s="58">
        <v>6.2</v>
      </c>
      <c r="G404" s="22">
        <v>11</v>
      </c>
      <c r="H404" s="61">
        <v>11.2</v>
      </c>
      <c r="I404" s="22">
        <v>4.7</v>
      </c>
      <c r="J404" s="61">
        <v>4.5999999999999996</v>
      </c>
      <c r="K404" s="22">
        <v>8.19</v>
      </c>
      <c r="L404" s="61">
        <v>8.23</v>
      </c>
      <c r="M404" s="22">
        <v>25.9</v>
      </c>
      <c r="N404" s="61">
        <v>25.9</v>
      </c>
      <c r="O404" s="49" t="s">
        <v>35</v>
      </c>
      <c r="P404" s="1199">
        <v>103.8</v>
      </c>
      <c r="Q404" s="49" t="s">
        <v>35</v>
      </c>
      <c r="R404" s="1199">
        <v>107.1</v>
      </c>
      <c r="S404" s="49" t="s">
        <v>35</v>
      </c>
      <c r="T404" s="1199" t="s">
        <v>35</v>
      </c>
      <c r="U404" s="49" t="s">
        <v>35</v>
      </c>
      <c r="V404" s="1199" t="s">
        <v>35</v>
      </c>
      <c r="W404" s="62" t="s">
        <v>35</v>
      </c>
      <c r="X404" s="63">
        <v>11.5</v>
      </c>
      <c r="Y404" s="67" t="s">
        <v>35</v>
      </c>
      <c r="Z404" s="68">
        <v>170</v>
      </c>
      <c r="AA404" s="797" t="s">
        <v>35</v>
      </c>
      <c r="AB404" s="1427">
        <v>0.16</v>
      </c>
      <c r="AC404" s="304" t="s">
        <v>35</v>
      </c>
      <c r="AD404" s="6" t="s">
        <v>27</v>
      </c>
      <c r="AE404" s="17" t="s">
        <v>23</v>
      </c>
      <c r="AF404" s="22">
        <v>26.6</v>
      </c>
      <c r="AG404" s="46">
        <v>25.2</v>
      </c>
      <c r="AH404" s="672">
        <v>31.7</v>
      </c>
      <c r="AI404" s="96"/>
    </row>
    <row r="405" spans="1:35" s="1" customFormat="1" ht="13.5" customHeight="1" x14ac:dyDescent="0.15">
      <c r="A405" s="1829"/>
      <c r="B405" s="429">
        <v>44644</v>
      </c>
      <c r="C405" s="1607" t="str">
        <f t="shared" si="45"/>
        <v>(木)</v>
      </c>
      <c r="D405" s="70" t="s">
        <v>566</v>
      </c>
      <c r="E405" s="1493">
        <v>2</v>
      </c>
      <c r="F405" s="58">
        <v>6.2</v>
      </c>
      <c r="G405" s="22">
        <v>10.8</v>
      </c>
      <c r="H405" s="61">
        <v>11</v>
      </c>
      <c r="I405" s="22">
        <v>4.9000000000000004</v>
      </c>
      <c r="J405" s="61">
        <v>5</v>
      </c>
      <c r="K405" s="22">
        <v>8.14</v>
      </c>
      <c r="L405" s="61">
        <v>8.1300000000000008</v>
      </c>
      <c r="M405" s="22">
        <v>25.8</v>
      </c>
      <c r="N405" s="61">
        <v>25.6</v>
      </c>
      <c r="O405" s="49" t="s">
        <v>35</v>
      </c>
      <c r="P405" s="1199">
        <v>98.7</v>
      </c>
      <c r="Q405" s="49" t="s">
        <v>35</v>
      </c>
      <c r="R405" s="1199">
        <v>103.3</v>
      </c>
      <c r="S405" s="49" t="s">
        <v>35</v>
      </c>
      <c r="T405" s="1199" t="s">
        <v>35</v>
      </c>
      <c r="U405" s="49" t="s">
        <v>35</v>
      </c>
      <c r="V405" s="1199" t="s">
        <v>35</v>
      </c>
      <c r="W405" s="62" t="s">
        <v>35</v>
      </c>
      <c r="X405" s="63">
        <v>11.6</v>
      </c>
      <c r="Y405" s="67" t="s">
        <v>35</v>
      </c>
      <c r="Z405" s="68">
        <v>188</v>
      </c>
      <c r="AA405" s="797" t="s">
        <v>35</v>
      </c>
      <c r="AB405" s="1427">
        <v>0.19</v>
      </c>
      <c r="AC405" s="304" t="s">
        <v>35</v>
      </c>
      <c r="AD405" s="6" t="s">
        <v>561</v>
      </c>
      <c r="AE405" s="17" t="s">
        <v>470</v>
      </c>
      <c r="AF405" s="49">
        <v>5</v>
      </c>
      <c r="AG405" s="50">
        <v>4</v>
      </c>
      <c r="AH405" s="676">
        <v>9</v>
      </c>
      <c r="AI405" s="98"/>
    </row>
    <row r="406" spans="1:35" s="1" customFormat="1" ht="13.5" customHeight="1" x14ac:dyDescent="0.15">
      <c r="A406" s="1829"/>
      <c r="B406" s="429">
        <v>44645</v>
      </c>
      <c r="C406" s="1607" t="str">
        <f t="shared" si="45"/>
        <v>(金)</v>
      </c>
      <c r="D406" s="70" t="s">
        <v>566</v>
      </c>
      <c r="E406" s="1493">
        <v>0</v>
      </c>
      <c r="F406" s="58">
        <v>12.8</v>
      </c>
      <c r="G406" s="22">
        <v>10.8</v>
      </c>
      <c r="H406" s="61">
        <v>11</v>
      </c>
      <c r="I406" s="22">
        <v>4.5999999999999996</v>
      </c>
      <c r="J406" s="61">
        <v>4.7</v>
      </c>
      <c r="K406" s="22">
        <v>8.1</v>
      </c>
      <c r="L406" s="61">
        <v>8.09</v>
      </c>
      <c r="M406" s="22">
        <v>25.6</v>
      </c>
      <c r="N406" s="61">
        <v>25.6</v>
      </c>
      <c r="O406" s="49" t="s">
        <v>35</v>
      </c>
      <c r="P406" s="1199">
        <v>101</v>
      </c>
      <c r="Q406" s="49" t="s">
        <v>35</v>
      </c>
      <c r="R406" s="1199">
        <v>103.3</v>
      </c>
      <c r="S406" s="49" t="s">
        <v>35</v>
      </c>
      <c r="T406" s="1199" t="s">
        <v>35</v>
      </c>
      <c r="U406" s="49" t="s">
        <v>35</v>
      </c>
      <c r="V406" s="1199" t="s">
        <v>35</v>
      </c>
      <c r="W406" s="62" t="s">
        <v>35</v>
      </c>
      <c r="X406" s="63">
        <v>11.4</v>
      </c>
      <c r="Y406" s="67" t="s">
        <v>35</v>
      </c>
      <c r="Z406" s="68">
        <v>221</v>
      </c>
      <c r="AA406" s="797" t="s">
        <v>35</v>
      </c>
      <c r="AB406" s="1427">
        <v>0.16</v>
      </c>
      <c r="AC406" s="304" t="s">
        <v>35</v>
      </c>
      <c r="AD406" s="6" t="s">
        <v>484</v>
      </c>
      <c r="AE406" s="17" t="s">
        <v>23</v>
      </c>
      <c r="AF406" s="49">
        <v>6</v>
      </c>
      <c r="AG406" s="50">
        <v>2</v>
      </c>
      <c r="AH406" s="676">
        <v>6</v>
      </c>
      <c r="AI406" s="98"/>
    </row>
    <row r="407" spans="1:35" s="1" customFormat="1" ht="13.5" customHeight="1" x14ac:dyDescent="0.15">
      <c r="A407" s="1829"/>
      <c r="B407" s="429">
        <v>44646</v>
      </c>
      <c r="C407" s="1607" t="str">
        <f t="shared" si="45"/>
        <v>(土)</v>
      </c>
      <c r="D407" s="70" t="s">
        <v>522</v>
      </c>
      <c r="E407" s="1493">
        <v>6</v>
      </c>
      <c r="F407" s="58">
        <v>16.2</v>
      </c>
      <c r="G407" s="22">
        <v>10.9</v>
      </c>
      <c r="H407" s="61">
        <v>11.1</v>
      </c>
      <c r="I407" s="22">
        <v>3.2</v>
      </c>
      <c r="J407" s="61">
        <v>3.3</v>
      </c>
      <c r="K407" s="22">
        <v>8.14</v>
      </c>
      <c r="L407" s="61">
        <v>8.11</v>
      </c>
      <c r="M407" s="22">
        <v>24.2</v>
      </c>
      <c r="N407" s="61">
        <v>24.7</v>
      </c>
      <c r="O407" s="49" t="s">
        <v>35</v>
      </c>
      <c r="P407" s="1199" t="s">
        <v>35</v>
      </c>
      <c r="Q407" s="49" t="s">
        <v>35</v>
      </c>
      <c r="R407" s="1199" t="s">
        <v>35</v>
      </c>
      <c r="S407" s="49" t="s">
        <v>35</v>
      </c>
      <c r="T407" s="1199" t="s">
        <v>35</v>
      </c>
      <c r="U407" s="49" t="s">
        <v>35</v>
      </c>
      <c r="V407" s="1199" t="s">
        <v>35</v>
      </c>
      <c r="W407" s="62" t="s">
        <v>35</v>
      </c>
      <c r="X407" s="63" t="s">
        <v>35</v>
      </c>
      <c r="Y407" s="67" t="s">
        <v>35</v>
      </c>
      <c r="Z407" s="68" t="s">
        <v>35</v>
      </c>
      <c r="AA407" s="797" t="s">
        <v>35</v>
      </c>
      <c r="AB407" s="1427" t="s">
        <v>35</v>
      </c>
      <c r="AC407" s="304" t="s">
        <v>35</v>
      </c>
      <c r="AD407" s="18"/>
      <c r="AE407" s="8"/>
      <c r="AF407" s="19"/>
      <c r="AG407" s="7"/>
      <c r="AH407" s="7"/>
      <c r="AI407" s="8"/>
    </row>
    <row r="408" spans="1:35" s="1" customFormat="1" ht="13.5" customHeight="1" x14ac:dyDescent="0.15">
      <c r="A408" s="1829"/>
      <c r="B408" s="429">
        <v>44647</v>
      </c>
      <c r="C408" s="1607" t="str">
        <f t="shared" si="45"/>
        <v>(日)</v>
      </c>
      <c r="D408" s="331" t="s">
        <v>522</v>
      </c>
      <c r="E408" s="1498">
        <v>2</v>
      </c>
      <c r="F408" s="169">
        <v>17.7</v>
      </c>
      <c r="G408" s="170">
        <v>11.1</v>
      </c>
      <c r="H408" s="167">
        <v>11.3</v>
      </c>
      <c r="I408" s="170">
        <v>3.4</v>
      </c>
      <c r="J408" s="167">
        <v>3.3</v>
      </c>
      <c r="K408" s="170">
        <v>8.14</v>
      </c>
      <c r="L408" s="167">
        <v>8.1</v>
      </c>
      <c r="M408" s="170">
        <v>24.3</v>
      </c>
      <c r="N408" s="167">
        <v>23.9</v>
      </c>
      <c r="O408" s="1206" t="s">
        <v>35</v>
      </c>
      <c r="P408" s="1207" t="s">
        <v>35</v>
      </c>
      <c r="Q408" s="1206" t="s">
        <v>35</v>
      </c>
      <c r="R408" s="1207" t="s">
        <v>35</v>
      </c>
      <c r="S408" s="1206" t="s">
        <v>35</v>
      </c>
      <c r="T408" s="1207" t="s">
        <v>35</v>
      </c>
      <c r="U408" s="1206" t="s">
        <v>35</v>
      </c>
      <c r="V408" s="1207" t="s">
        <v>35</v>
      </c>
      <c r="W408" s="171" t="s">
        <v>35</v>
      </c>
      <c r="X408" s="172" t="s">
        <v>35</v>
      </c>
      <c r="Y408" s="175" t="s">
        <v>35</v>
      </c>
      <c r="Z408" s="176" t="s">
        <v>35</v>
      </c>
      <c r="AA408" s="805" t="s">
        <v>35</v>
      </c>
      <c r="AB408" s="1436" t="s">
        <v>35</v>
      </c>
      <c r="AC408" s="328" t="s">
        <v>35</v>
      </c>
      <c r="AD408" s="18" t="s">
        <v>35</v>
      </c>
      <c r="AE408" s="8" t="s">
        <v>35</v>
      </c>
      <c r="AF408" s="19"/>
      <c r="AG408" s="7"/>
      <c r="AH408" s="7"/>
      <c r="AI408" s="8"/>
    </row>
    <row r="409" spans="1:35" s="1" customFormat="1" ht="13.5" customHeight="1" x14ac:dyDescent="0.15">
      <c r="A409" s="1829"/>
      <c r="B409" s="429">
        <v>44648</v>
      </c>
      <c r="C409" s="1607" t="str">
        <f t="shared" si="45"/>
        <v>(月)</v>
      </c>
      <c r="D409" s="331" t="s">
        <v>566</v>
      </c>
      <c r="E409" s="1498">
        <v>0</v>
      </c>
      <c r="F409" s="169">
        <v>16.100000000000001</v>
      </c>
      <c r="G409" s="170">
        <v>11.3</v>
      </c>
      <c r="H409" s="167">
        <v>11.5</v>
      </c>
      <c r="I409" s="170">
        <v>4.5999999999999996</v>
      </c>
      <c r="J409" s="167">
        <v>4.5999999999999996</v>
      </c>
      <c r="K409" s="170">
        <v>8.0500000000000007</v>
      </c>
      <c r="L409" s="167">
        <v>8.0500000000000007</v>
      </c>
      <c r="M409" s="170">
        <v>25.5</v>
      </c>
      <c r="N409" s="167">
        <v>25.5</v>
      </c>
      <c r="O409" s="1206" t="s">
        <v>35</v>
      </c>
      <c r="P409" s="1207">
        <v>102.3</v>
      </c>
      <c r="Q409" s="1206" t="s">
        <v>35</v>
      </c>
      <c r="R409" s="1207">
        <v>103.5</v>
      </c>
      <c r="S409" s="1206" t="s">
        <v>35</v>
      </c>
      <c r="T409" s="1207" t="s">
        <v>35</v>
      </c>
      <c r="U409" s="1206" t="s">
        <v>35</v>
      </c>
      <c r="V409" s="1207" t="s">
        <v>35</v>
      </c>
      <c r="W409" s="171" t="s">
        <v>35</v>
      </c>
      <c r="X409" s="172">
        <v>11.3</v>
      </c>
      <c r="Y409" s="175" t="s">
        <v>35</v>
      </c>
      <c r="Z409" s="176">
        <v>230</v>
      </c>
      <c r="AA409" s="805" t="s">
        <v>35</v>
      </c>
      <c r="AB409" s="1436">
        <v>0.17</v>
      </c>
      <c r="AC409" s="328" t="s">
        <v>35</v>
      </c>
      <c r="AD409" s="20" t="s">
        <v>35</v>
      </c>
      <c r="AE409" s="3" t="s">
        <v>35</v>
      </c>
      <c r="AF409" s="21"/>
      <c r="AG409" s="9"/>
      <c r="AH409" s="9"/>
      <c r="AI409" s="3"/>
    </row>
    <row r="410" spans="1:35" s="1" customFormat="1" ht="13.5" customHeight="1" x14ac:dyDescent="0.15">
      <c r="A410" s="1829"/>
      <c r="B410" s="429">
        <v>44649</v>
      </c>
      <c r="C410" s="1607" t="str">
        <f t="shared" si="45"/>
        <v>(火)</v>
      </c>
      <c r="D410" s="331" t="s">
        <v>522</v>
      </c>
      <c r="E410" s="1498">
        <v>1.5</v>
      </c>
      <c r="F410" s="169">
        <v>10.7</v>
      </c>
      <c r="G410" s="170">
        <v>11.4</v>
      </c>
      <c r="H410" s="167">
        <v>11.5</v>
      </c>
      <c r="I410" s="170">
        <v>5.3</v>
      </c>
      <c r="J410" s="167">
        <v>4.9000000000000004</v>
      </c>
      <c r="K410" s="170">
        <v>8.02</v>
      </c>
      <c r="L410" s="167">
        <v>8.02</v>
      </c>
      <c r="M410" s="170">
        <v>25.6</v>
      </c>
      <c r="N410" s="167">
        <v>25.7</v>
      </c>
      <c r="O410" s="1206" t="s">
        <v>35</v>
      </c>
      <c r="P410" s="1207">
        <v>101</v>
      </c>
      <c r="Q410" s="1206" t="s">
        <v>35</v>
      </c>
      <c r="R410" s="1207">
        <v>105.1</v>
      </c>
      <c r="S410" s="1206" t="s">
        <v>35</v>
      </c>
      <c r="T410" s="1207" t="s">
        <v>35</v>
      </c>
      <c r="U410" s="1206" t="s">
        <v>35</v>
      </c>
      <c r="V410" s="1207" t="s">
        <v>35</v>
      </c>
      <c r="W410" s="171" t="s">
        <v>35</v>
      </c>
      <c r="X410" s="172">
        <v>11.6</v>
      </c>
      <c r="Y410" s="175" t="s">
        <v>35</v>
      </c>
      <c r="Z410" s="176">
        <v>241</v>
      </c>
      <c r="AA410" s="805" t="s">
        <v>35</v>
      </c>
      <c r="AB410" s="1436">
        <v>0.12</v>
      </c>
      <c r="AC410" s="328" t="s">
        <v>35</v>
      </c>
      <c r="AD410" s="28" t="s">
        <v>35</v>
      </c>
      <c r="AE410" s="2" t="s">
        <v>35</v>
      </c>
      <c r="AF410" s="2" t="s">
        <v>35</v>
      </c>
      <c r="AG410" s="2" t="s">
        <v>35</v>
      </c>
      <c r="AH410" s="2" t="s">
        <v>35</v>
      </c>
      <c r="AI410" s="99" t="s">
        <v>35</v>
      </c>
    </row>
    <row r="411" spans="1:35" s="1" customFormat="1" ht="13.5" customHeight="1" x14ac:dyDescent="0.15">
      <c r="A411" s="1829"/>
      <c r="B411" s="429">
        <v>44650</v>
      </c>
      <c r="C411" s="1607" t="str">
        <f t="shared" si="45"/>
        <v>(水)</v>
      </c>
      <c r="D411" s="331" t="s">
        <v>522</v>
      </c>
      <c r="E411" s="1498">
        <v>0.5</v>
      </c>
      <c r="F411" s="169">
        <v>19.5</v>
      </c>
      <c r="G411" s="170">
        <v>11.6</v>
      </c>
      <c r="H411" s="167">
        <v>11.8</v>
      </c>
      <c r="I411" s="170">
        <v>5.2</v>
      </c>
      <c r="J411" s="167">
        <v>5</v>
      </c>
      <c r="K411" s="170">
        <v>7.99</v>
      </c>
      <c r="L411" s="167">
        <v>7.99</v>
      </c>
      <c r="M411" s="170">
        <v>25.6</v>
      </c>
      <c r="N411" s="167">
        <v>25.7</v>
      </c>
      <c r="O411" s="1206" t="s">
        <v>35</v>
      </c>
      <c r="P411" s="1207">
        <v>100.7</v>
      </c>
      <c r="Q411" s="1206" t="s">
        <v>35</v>
      </c>
      <c r="R411" s="1207">
        <v>103.1</v>
      </c>
      <c r="S411" s="1206" t="s">
        <v>35</v>
      </c>
      <c r="T411" s="1207" t="s">
        <v>35</v>
      </c>
      <c r="U411" s="1206" t="s">
        <v>35</v>
      </c>
      <c r="V411" s="1207" t="s">
        <v>35</v>
      </c>
      <c r="W411" s="171" t="s">
        <v>35</v>
      </c>
      <c r="X411" s="172">
        <v>11.5</v>
      </c>
      <c r="Y411" s="175" t="s">
        <v>35</v>
      </c>
      <c r="Z411" s="176">
        <v>214</v>
      </c>
      <c r="AA411" s="805" t="s">
        <v>35</v>
      </c>
      <c r="AB411" s="1436">
        <v>0.14000000000000001</v>
      </c>
      <c r="AC411" s="328" t="s">
        <v>35</v>
      </c>
      <c r="AD411" s="10" t="s">
        <v>35</v>
      </c>
      <c r="AE411" s="2" t="s">
        <v>35</v>
      </c>
      <c r="AF411" s="2" t="s">
        <v>35</v>
      </c>
      <c r="AG411" s="2" t="s">
        <v>35</v>
      </c>
      <c r="AH411" s="2" t="s">
        <v>35</v>
      </c>
      <c r="AI411" s="99" t="s">
        <v>35</v>
      </c>
    </row>
    <row r="412" spans="1:35" s="1" customFormat="1" ht="13.5" customHeight="1" x14ac:dyDescent="0.15">
      <c r="A412" s="1829"/>
      <c r="B412" s="429">
        <v>44651</v>
      </c>
      <c r="C412" s="1607" t="str">
        <f t="shared" si="45"/>
        <v>(木)</v>
      </c>
      <c r="D412" s="201" t="s">
        <v>566</v>
      </c>
      <c r="E412" s="1499">
        <v>2</v>
      </c>
      <c r="F412" s="119">
        <v>19.899999999999999</v>
      </c>
      <c r="G412" s="120">
        <v>11.8</v>
      </c>
      <c r="H412" s="121">
        <v>12.14</v>
      </c>
      <c r="I412" s="120">
        <v>4.5999999999999996</v>
      </c>
      <c r="J412" s="121">
        <v>4.4000000000000004</v>
      </c>
      <c r="K412" s="120">
        <v>8.0299999999999994</v>
      </c>
      <c r="L412" s="121">
        <v>8.02</v>
      </c>
      <c r="M412" s="120">
        <v>24.5</v>
      </c>
      <c r="N412" s="121">
        <v>23.8</v>
      </c>
      <c r="O412" s="632" t="s">
        <v>35</v>
      </c>
      <c r="P412" s="1213">
        <v>102.1</v>
      </c>
      <c r="Q412" s="632" t="s">
        <v>35</v>
      </c>
      <c r="R412" s="1213">
        <v>102.7</v>
      </c>
      <c r="S412" s="632" t="s">
        <v>35</v>
      </c>
      <c r="T412" s="1213" t="s">
        <v>35</v>
      </c>
      <c r="U412" s="632" t="s">
        <v>35</v>
      </c>
      <c r="V412" s="1213" t="s">
        <v>35</v>
      </c>
      <c r="W412" s="122" t="s">
        <v>35</v>
      </c>
      <c r="X412" s="123">
        <v>11.6</v>
      </c>
      <c r="Y412" s="126" t="s">
        <v>35</v>
      </c>
      <c r="Z412" s="127">
        <v>249</v>
      </c>
      <c r="AA412" s="811" t="s">
        <v>35</v>
      </c>
      <c r="AB412" s="1428">
        <v>0.17</v>
      </c>
      <c r="AC412" s="303" t="s">
        <v>35</v>
      </c>
      <c r="AD412" s="10" t="s">
        <v>35</v>
      </c>
      <c r="AE412" s="2" t="s">
        <v>35</v>
      </c>
      <c r="AF412" s="2" t="s">
        <v>35</v>
      </c>
      <c r="AG412" s="2" t="s">
        <v>35</v>
      </c>
      <c r="AH412" s="2" t="s">
        <v>35</v>
      </c>
      <c r="AI412" s="99" t="s">
        <v>35</v>
      </c>
    </row>
    <row r="413" spans="1:35" s="1" customFormat="1" ht="13.5" customHeight="1" x14ac:dyDescent="0.15">
      <c r="A413" s="1829"/>
      <c r="B413" s="1743" t="s">
        <v>388</v>
      </c>
      <c r="C413" s="1744"/>
      <c r="D413" s="374"/>
      <c r="E413" s="1494">
        <f>MAX(E382:E412)</f>
        <v>45</v>
      </c>
      <c r="F413" s="335">
        <f t="shared" ref="F413:AC413" si="46">IF(COUNT(F382:F412)=0,"",MAX(F382:F412))</f>
        <v>20.3</v>
      </c>
      <c r="G413" s="336">
        <f t="shared" si="46"/>
        <v>11.8</v>
      </c>
      <c r="H413" s="337">
        <f t="shared" si="46"/>
        <v>12.14</v>
      </c>
      <c r="I413" s="336">
        <f t="shared" si="46"/>
        <v>5.5</v>
      </c>
      <c r="J413" s="337">
        <f t="shared" si="46"/>
        <v>6</v>
      </c>
      <c r="K413" s="336">
        <f t="shared" si="46"/>
        <v>8.57</v>
      </c>
      <c r="L413" s="337">
        <f t="shared" si="46"/>
        <v>8.23</v>
      </c>
      <c r="M413" s="336">
        <f t="shared" si="46"/>
        <v>26.6</v>
      </c>
      <c r="N413" s="337">
        <f t="shared" si="46"/>
        <v>26.5</v>
      </c>
      <c r="O413" s="1200">
        <f t="shared" si="46"/>
        <v>101.4</v>
      </c>
      <c r="P413" s="1208">
        <f t="shared" si="46"/>
        <v>105.6</v>
      </c>
      <c r="Q413" s="1200">
        <f t="shared" si="46"/>
        <v>103.9</v>
      </c>
      <c r="R413" s="1208">
        <f t="shared" si="46"/>
        <v>107.9</v>
      </c>
      <c r="S413" s="1200">
        <f t="shared" si="46"/>
        <v>71.8</v>
      </c>
      <c r="T413" s="1208">
        <f t="shared" si="46"/>
        <v>74.8</v>
      </c>
      <c r="U413" s="1200">
        <f t="shared" si="46"/>
        <v>32.1</v>
      </c>
      <c r="V413" s="1208">
        <f t="shared" si="46"/>
        <v>31.7</v>
      </c>
      <c r="W413" s="338">
        <f t="shared" si="46"/>
        <v>11.8</v>
      </c>
      <c r="X413" s="540">
        <f t="shared" si="46"/>
        <v>11.9</v>
      </c>
      <c r="Y413" s="1356">
        <f t="shared" si="46"/>
        <v>186</v>
      </c>
      <c r="Z413" s="1357">
        <f t="shared" si="46"/>
        <v>249</v>
      </c>
      <c r="AA413" s="799">
        <f t="shared" si="46"/>
        <v>0.19</v>
      </c>
      <c r="AB413" s="1429">
        <f t="shared" si="46"/>
        <v>0.25</v>
      </c>
      <c r="AC413" s="651">
        <f t="shared" si="46"/>
        <v>800</v>
      </c>
      <c r="AD413" s="10" t="s">
        <v>35</v>
      </c>
      <c r="AE413" s="2" t="s">
        <v>35</v>
      </c>
      <c r="AF413" s="2" t="s">
        <v>35</v>
      </c>
      <c r="AG413" s="2" t="s">
        <v>35</v>
      </c>
      <c r="AH413" s="2" t="s">
        <v>35</v>
      </c>
      <c r="AI413" s="99" t="s">
        <v>35</v>
      </c>
    </row>
    <row r="414" spans="1:35" s="1" customFormat="1" ht="13.5" customHeight="1" x14ac:dyDescent="0.15">
      <c r="A414" s="1829"/>
      <c r="B414" s="1735" t="s">
        <v>389</v>
      </c>
      <c r="C414" s="1736"/>
      <c r="D414" s="376"/>
      <c r="E414" s="1503"/>
      <c r="F414" s="340">
        <f t="shared" ref="F414:AB414" si="47">IF(COUNT(F382:F412)=0,"",MIN(F382:F412))</f>
        <v>3.8</v>
      </c>
      <c r="G414" s="341">
        <f t="shared" si="47"/>
        <v>6.9</v>
      </c>
      <c r="H414" s="342">
        <f t="shared" si="47"/>
        <v>7.2</v>
      </c>
      <c r="I414" s="341">
        <f t="shared" si="47"/>
        <v>2.8</v>
      </c>
      <c r="J414" s="342">
        <f t="shared" si="47"/>
        <v>2.7</v>
      </c>
      <c r="K414" s="341">
        <f t="shared" si="47"/>
        <v>7.99</v>
      </c>
      <c r="L414" s="342">
        <f t="shared" si="47"/>
        <v>7.95</v>
      </c>
      <c r="M414" s="341">
        <f t="shared" si="47"/>
        <v>24.2</v>
      </c>
      <c r="N414" s="342">
        <f t="shared" si="47"/>
        <v>23.8</v>
      </c>
      <c r="O414" s="1202">
        <f t="shared" si="47"/>
        <v>101.4</v>
      </c>
      <c r="P414" s="1209">
        <f t="shared" si="47"/>
        <v>97.6</v>
      </c>
      <c r="Q414" s="1202">
        <f t="shared" si="47"/>
        <v>103.9</v>
      </c>
      <c r="R414" s="1209">
        <f t="shared" si="47"/>
        <v>102.7</v>
      </c>
      <c r="S414" s="1202">
        <f t="shared" si="47"/>
        <v>71.8</v>
      </c>
      <c r="T414" s="1209">
        <f t="shared" si="47"/>
        <v>74.8</v>
      </c>
      <c r="U414" s="1202">
        <f t="shared" si="47"/>
        <v>32.1</v>
      </c>
      <c r="V414" s="1209">
        <f t="shared" si="47"/>
        <v>31.7</v>
      </c>
      <c r="W414" s="343">
        <f t="shared" si="47"/>
        <v>11.8</v>
      </c>
      <c r="X414" s="653">
        <f t="shared" si="47"/>
        <v>11.3</v>
      </c>
      <c r="Y414" s="1362">
        <f t="shared" si="47"/>
        <v>186</v>
      </c>
      <c r="Z414" s="1363">
        <f t="shared" si="47"/>
        <v>158</v>
      </c>
      <c r="AA414" s="801">
        <f t="shared" si="47"/>
        <v>0.19</v>
      </c>
      <c r="AB414" s="1430">
        <f t="shared" si="47"/>
        <v>0.09</v>
      </c>
      <c r="AC414" s="1593"/>
      <c r="AD414" s="10"/>
      <c r="AE414" s="2"/>
      <c r="AF414" s="2"/>
      <c r="AG414" s="2"/>
      <c r="AH414" s="2"/>
      <c r="AI414" s="99"/>
    </row>
    <row r="415" spans="1:35" s="1" customFormat="1" ht="13.5" customHeight="1" x14ac:dyDescent="0.15">
      <c r="A415" s="1829"/>
      <c r="B415" s="1735" t="s">
        <v>390</v>
      </c>
      <c r="C415" s="1736"/>
      <c r="D415" s="378"/>
      <c r="E415" s="1496"/>
      <c r="F415" s="541">
        <f t="shared" ref="F415:AB415" si="48">IF(COUNT(F382:F412)=0,"",AVERAGE(F382:F412))</f>
        <v>11.887096774193546</v>
      </c>
      <c r="G415" s="542">
        <f t="shared" si="48"/>
        <v>9.683870967741937</v>
      </c>
      <c r="H415" s="543">
        <f t="shared" si="48"/>
        <v>9.8754838709677397</v>
      </c>
      <c r="I415" s="542">
        <f t="shared" si="48"/>
        <v>4.0516129032258075</v>
      </c>
      <c r="J415" s="543">
        <f t="shared" si="48"/>
        <v>4.1064516129032258</v>
      </c>
      <c r="K415" s="542">
        <f t="shared" si="48"/>
        <v>8.2229032258064532</v>
      </c>
      <c r="L415" s="543">
        <f t="shared" si="48"/>
        <v>8.0967741935483897</v>
      </c>
      <c r="M415" s="542">
        <f t="shared" si="48"/>
        <v>25.764516129032256</v>
      </c>
      <c r="N415" s="543">
        <f t="shared" si="48"/>
        <v>25.780645161290323</v>
      </c>
      <c r="O415" s="1210">
        <f t="shared" si="48"/>
        <v>101.4</v>
      </c>
      <c r="P415" s="1211">
        <f t="shared" si="48"/>
        <v>101.76363636363637</v>
      </c>
      <c r="Q415" s="1210">
        <f t="shared" si="48"/>
        <v>103.9</v>
      </c>
      <c r="R415" s="1211">
        <f t="shared" si="48"/>
        <v>105.2</v>
      </c>
      <c r="S415" s="1210">
        <f t="shared" si="48"/>
        <v>71.8</v>
      </c>
      <c r="T415" s="1211">
        <f t="shared" si="48"/>
        <v>74.8</v>
      </c>
      <c r="U415" s="1210">
        <f t="shared" si="48"/>
        <v>32.1</v>
      </c>
      <c r="V415" s="1211">
        <f t="shared" si="48"/>
        <v>31.7</v>
      </c>
      <c r="W415" s="591">
        <f t="shared" si="48"/>
        <v>11.8</v>
      </c>
      <c r="X415" s="658">
        <f t="shared" si="48"/>
        <v>11.604545454545455</v>
      </c>
      <c r="Y415" s="1364">
        <f t="shared" si="48"/>
        <v>186</v>
      </c>
      <c r="Z415" s="1365">
        <f t="shared" si="48"/>
        <v>192.40909090909091</v>
      </c>
      <c r="AA415" s="807">
        <f t="shared" si="48"/>
        <v>0.19</v>
      </c>
      <c r="AB415" s="1431">
        <f t="shared" si="48"/>
        <v>0.16636363636363638</v>
      </c>
      <c r="AC415" s="1617"/>
      <c r="AD415" s="10"/>
      <c r="AE415" s="2"/>
      <c r="AF415" s="2"/>
      <c r="AG415" s="2"/>
      <c r="AH415" s="2"/>
      <c r="AI415" s="99"/>
    </row>
    <row r="416" spans="1:35" s="1" customFormat="1" ht="13.5" customHeight="1" thickBot="1" x14ac:dyDescent="0.2">
      <c r="A416" s="1830"/>
      <c r="B416" s="1780" t="s">
        <v>391</v>
      </c>
      <c r="C416" s="1781"/>
      <c r="D416" s="711"/>
      <c r="E416" s="1501">
        <f>SUM(E382:E412)</f>
        <v>114.5</v>
      </c>
      <c r="F416" s="712"/>
      <c r="G416" s="1343"/>
      <c r="H416" s="1344"/>
      <c r="I416" s="1343"/>
      <c r="J416" s="1344"/>
      <c r="K416" s="1243"/>
      <c r="L416" s="1244"/>
      <c r="M416" s="1343"/>
      <c r="N416" s="1344"/>
      <c r="O416" s="1218"/>
      <c r="P416" s="1219"/>
      <c r="Q416" s="1224"/>
      <c r="R416" s="1219"/>
      <c r="S416" s="1231"/>
      <c r="T416" s="1218"/>
      <c r="U416" s="1231"/>
      <c r="V416" s="1232"/>
      <c r="W416" s="714"/>
      <c r="X416" s="715"/>
      <c r="Y416" s="1367"/>
      <c r="Z416" s="1368"/>
      <c r="AA416" s="816"/>
      <c r="AB416" s="1440"/>
      <c r="AC416" s="717">
        <f>SUM(AC382:AC412)</f>
        <v>6000</v>
      </c>
      <c r="AD416" s="205"/>
      <c r="AE416" s="2"/>
      <c r="AF416" s="2"/>
      <c r="AG416" s="2"/>
      <c r="AH416" s="2"/>
      <c r="AI416" s="99"/>
    </row>
    <row r="417" spans="1:35" s="1" customFormat="1" ht="13.5" customHeight="1" thickTop="1" x14ac:dyDescent="0.15">
      <c r="A417" s="1837" t="s">
        <v>397</v>
      </c>
      <c r="B417" s="1839" t="s">
        <v>388</v>
      </c>
      <c r="C417" s="1840"/>
      <c r="D417" s="417"/>
      <c r="E417" s="1512">
        <v>133</v>
      </c>
      <c r="F417" s="515">
        <v>32</v>
      </c>
      <c r="G417" s="479">
        <v>26.4</v>
      </c>
      <c r="H417" s="516">
        <v>26.8</v>
      </c>
      <c r="I417" s="479">
        <v>8.9</v>
      </c>
      <c r="J417" s="516">
        <v>7.9</v>
      </c>
      <c r="K417" s="479">
        <v>8.64</v>
      </c>
      <c r="L417" s="516">
        <v>8.2899999999999991</v>
      </c>
      <c r="M417" s="479">
        <v>29.1</v>
      </c>
      <c r="N417" s="516">
        <v>29.2</v>
      </c>
      <c r="O417" s="1351">
        <v>108.7</v>
      </c>
      <c r="P417" s="1352">
        <v>105.6</v>
      </c>
      <c r="Q417" s="1351">
        <v>110.9</v>
      </c>
      <c r="R417" s="1352">
        <v>110.9</v>
      </c>
      <c r="S417" s="1351">
        <v>75.2</v>
      </c>
      <c r="T417" s="1352">
        <v>74.8</v>
      </c>
      <c r="U417" s="1351">
        <v>35.700000000000003</v>
      </c>
      <c r="V417" s="1352">
        <v>35.9</v>
      </c>
      <c r="W417" s="517">
        <v>11.9</v>
      </c>
      <c r="X417" s="518">
        <v>12.6</v>
      </c>
      <c r="Y417" s="519">
        <v>228</v>
      </c>
      <c r="Z417" s="520">
        <v>249</v>
      </c>
      <c r="AA417" s="1373">
        <v>0.49</v>
      </c>
      <c r="AB417" s="1441">
        <v>0.3</v>
      </c>
      <c r="AC417" s="698">
        <v>1400</v>
      </c>
      <c r="AD417" s="287"/>
      <c r="AE417" s="385"/>
      <c r="AF417" s="385"/>
      <c r="AG417" s="385"/>
      <c r="AH417" s="385"/>
      <c r="AI417" s="385"/>
    </row>
    <row r="418" spans="1:35" x14ac:dyDescent="0.15">
      <c r="A418" s="1838"/>
      <c r="B418" s="1841" t="s">
        <v>389</v>
      </c>
      <c r="C418" s="1842"/>
      <c r="D418" s="418"/>
      <c r="E418" s="1513">
        <v>0</v>
      </c>
      <c r="F418" s="521">
        <v>2.2000000000000002</v>
      </c>
      <c r="G418" s="488">
        <v>5.7</v>
      </c>
      <c r="H418" s="522">
        <v>5.9</v>
      </c>
      <c r="I418" s="488">
        <v>1.7</v>
      </c>
      <c r="J418" s="522">
        <v>1.3</v>
      </c>
      <c r="K418" s="488">
        <v>7.33</v>
      </c>
      <c r="L418" s="522">
        <v>7.29</v>
      </c>
      <c r="M418" s="488">
        <v>21.3</v>
      </c>
      <c r="N418" s="522">
        <v>21.3</v>
      </c>
      <c r="O418" s="1233">
        <v>81.8</v>
      </c>
      <c r="P418" s="1353">
        <v>74.599999999999994</v>
      </c>
      <c r="Q418" s="1233">
        <v>86.4</v>
      </c>
      <c r="R418" s="1353">
        <v>81.400000000000006</v>
      </c>
      <c r="S418" s="1233">
        <v>60</v>
      </c>
      <c r="T418" s="1353">
        <v>60.8</v>
      </c>
      <c r="U418" s="1233">
        <v>26</v>
      </c>
      <c r="V418" s="1353">
        <v>26.2</v>
      </c>
      <c r="W418" s="482">
        <v>9</v>
      </c>
      <c r="X418" s="523">
        <v>8.6999999999999993</v>
      </c>
      <c r="Y418" s="491">
        <v>153</v>
      </c>
      <c r="Z418" s="524">
        <v>125</v>
      </c>
      <c r="AA418" s="1374">
        <v>0.11</v>
      </c>
      <c r="AB418" s="1442">
        <v>0.02</v>
      </c>
      <c r="AC418" s="1690"/>
    </row>
    <row r="419" spans="1:35" x14ac:dyDescent="0.15">
      <c r="A419" s="1838"/>
      <c r="B419" s="1843" t="s">
        <v>390</v>
      </c>
      <c r="C419" s="1844"/>
      <c r="D419" s="418"/>
      <c r="E419" s="1513"/>
      <c r="F419" s="521">
        <v>18.745205479452039</v>
      </c>
      <c r="G419" s="488">
        <v>16.785753424657546</v>
      </c>
      <c r="H419" s="522">
        <v>16.98997260273973</v>
      </c>
      <c r="I419" s="488">
        <v>4.6367123287671257</v>
      </c>
      <c r="J419" s="522">
        <v>4.2427397260273976</v>
      </c>
      <c r="K419" s="488">
        <v>7.8385479452054847</v>
      </c>
      <c r="L419" s="522">
        <v>7.7874246575342507</v>
      </c>
      <c r="M419" s="488">
        <v>25.109615384615399</v>
      </c>
      <c r="N419" s="522">
        <v>25.118131868131883</v>
      </c>
      <c r="O419" s="1233">
        <v>92.50833333333334</v>
      </c>
      <c r="P419" s="1353">
        <v>92.325619834710736</v>
      </c>
      <c r="Q419" s="1233">
        <v>97.7</v>
      </c>
      <c r="R419" s="1353">
        <v>98.042975206611516</v>
      </c>
      <c r="S419" s="1233">
        <v>67.316666666666663</v>
      </c>
      <c r="T419" s="1353">
        <v>67.116666666666674</v>
      </c>
      <c r="U419" s="1233">
        <v>30.383333333333336</v>
      </c>
      <c r="V419" s="1353">
        <v>30.558333333333326</v>
      </c>
      <c r="W419" s="482">
        <v>10.316666666666665</v>
      </c>
      <c r="X419" s="523">
        <v>10.55950413223141</v>
      </c>
      <c r="Y419" s="491">
        <v>185.16666666666666</v>
      </c>
      <c r="Z419" s="524">
        <v>182.38016528925621</v>
      </c>
      <c r="AA419" s="1374">
        <v>0.20166666666666663</v>
      </c>
      <c r="AB419" s="1442">
        <v>0.13735537190082645</v>
      </c>
      <c r="AC419" s="1690"/>
    </row>
    <row r="420" spans="1:35" x14ac:dyDescent="0.15">
      <c r="A420" s="1838"/>
      <c r="B420" s="1841" t="s">
        <v>398</v>
      </c>
      <c r="C420" s="1842"/>
      <c r="D420" s="418"/>
      <c r="E420" s="1514">
        <v>1818</v>
      </c>
      <c r="F420" s="525"/>
      <c r="G420" s="526"/>
      <c r="H420" s="527"/>
      <c r="I420" s="526"/>
      <c r="J420" s="527"/>
      <c r="K420" s="526"/>
      <c r="L420" s="527"/>
      <c r="M420" s="526"/>
      <c r="N420" s="527"/>
      <c r="O420" s="1354"/>
      <c r="P420" s="1355"/>
      <c r="Q420" s="1354"/>
      <c r="R420" s="1355"/>
      <c r="S420" s="1354"/>
      <c r="T420" s="1355"/>
      <c r="U420" s="1354"/>
      <c r="V420" s="1355"/>
      <c r="W420" s="528"/>
      <c r="X420" s="529"/>
      <c r="Y420" s="530"/>
      <c r="Z420" s="531"/>
      <c r="AA420" s="843"/>
      <c r="AB420" s="1443"/>
      <c r="AC420" s="532">
        <v>41100</v>
      </c>
    </row>
    <row r="421" spans="1:35" x14ac:dyDescent="0.15">
      <c r="A421" s="330"/>
      <c r="B421" s="1835" t="s">
        <v>399</v>
      </c>
      <c r="C421" s="1836"/>
      <c r="D421" s="419">
        <v>124</v>
      </c>
      <c r="E421" s="413"/>
      <c r="F421" s="414"/>
      <c r="G421" s="414"/>
      <c r="H421" s="414"/>
      <c r="I421" s="415"/>
      <c r="J421" s="415"/>
      <c r="K421" s="416"/>
      <c r="L421" s="416"/>
      <c r="M421" s="415"/>
      <c r="N421" s="415"/>
      <c r="O421" s="414"/>
      <c r="P421" s="414"/>
      <c r="Q421" s="414"/>
      <c r="R421" s="414"/>
      <c r="S421" s="414"/>
      <c r="T421" s="414"/>
      <c r="U421" s="414"/>
      <c r="V421" s="414"/>
      <c r="W421" s="415"/>
      <c r="X421" s="415"/>
      <c r="Y421" s="408"/>
      <c r="Z421" s="408"/>
      <c r="AA421" s="844"/>
      <c r="AB421" s="844"/>
      <c r="AC421" s="408"/>
    </row>
  </sheetData>
  <protectedRanges>
    <protectedRange sqref="D281:N310" name="範囲1_1_2"/>
    <protectedRange sqref="O281:AB310" name="範囲1_5_1_2"/>
  </protectedRanges>
  <mergeCells count="83">
    <mergeCell ref="A315:A349"/>
    <mergeCell ref="B1:E1"/>
    <mergeCell ref="A2:A3"/>
    <mergeCell ref="B2:B3"/>
    <mergeCell ref="C2:C3"/>
    <mergeCell ref="D2:D3"/>
    <mergeCell ref="B104:C104"/>
    <mergeCell ref="B105:C105"/>
    <mergeCell ref="B106:C106"/>
    <mergeCell ref="A73:A106"/>
    <mergeCell ref="B139:C139"/>
    <mergeCell ref="B242:C242"/>
    <mergeCell ref="B243:C243"/>
    <mergeCell ref="B244:C244"/>
    <mergeCell ref="A211:A245"/>
    <mergeCell ref="A107:A141"/>
    <mergeCell ref="AD2:AI3"/>
    <mergeCell ref="I2:J2"/>
    <mergeCell ref="K2:L2"/>
    <mergeCell ref="M2:N2"/>
    <mergeCell ref="O2:P2"/>
    <mergeCell ref="Q2:R2"/>
    <mergeCell ref="S2:T2"/>
    <mergeCell ref="U2:V2"/>
    <mergeCell ref="W2:X2"/>
    <mergeCell ref="Y2:Z2"/>
    <mergeCell ref="AA2:AB2"/>
    <mergeCell ref="G2:H2"/>
    <mergeCell ref="A4:A37"/>
    <mergeCell ref="B311:C311"/>
    <mergeCell ref="A246:A279"/>
    <mergeCell ref="A280:A310"/>
    <mergeCell ref="B138:C138"/>
    <mergeCell ref="B34:C34"/>
    <mergeCell ref="B35:C35"/>
    <mergeCell ref="B36:C36"/>
    <mergeCell ref="B37:C37"/>
    <mergeCell ref="B69:C69"/>
    <mergeCell ref="B70:C70"/>
    <mergeCell ref="B71:C71"/>
    <mergeCell ref="B72:C72"/>
    <mergeCell ref="A38:A72"/>
    <mergeCell ref="B103:C103"/>
    <mergeCell ref="B312:C312"/>
    <mergeCell ref="B313:C313"/>
    <mergeCell ref="B314:C314"/>
    <mergeCell ref="B140:C140"/>
    <mergeCell ref="B141:C141"/>
    <mergeCell ref="B173:C173"/>
    <mergeCell ref="B174:C174"/>
    <mergeCell ref="B175:C175"/>
    <mergeCell ref="B176:C176"/>
    <mergeCell ref="B276:C276"/>
    <mergeCell ref="B245:C245"/>
    <mergeCell ref="B277:C277"/>
    <mergeCell ref="B278:C278"/>
    <mergeCell ref="B279:C279"/>
    <mergeCell ref="A417:A420"/>
    <mergeCell ref="B417:C417"/>
    <mergeCell ref="B418:C418"/>
    <mergeCell ref="B419:C419"/>
    <mergeCell ref="B420:C420"/>
    <mergeCell ref="B349:C349"/>
    <mergeCell ref="B346:C346"/>
    <mergeCell ref="B378:C378"/>
    <mergeCell ref="B421:C421"/>
    <mergeCell ref="B381:C381"/>
    <mergeCell ref="A382:A416"/>
    <mergeCell ref="A142:A176"/>
    <mergeCell ref="B207:C207"/>
    <mergeCell ref="B208:C208"/>
    <mergeCell ref="B209:C209"/>
    <mergeCell ref="B210:C210"/>
    <mergeCell ref="A177:A210"/>
    <mergeCell ref="B379:C379"/>
    <mergeCell ref="B380:C380"/>
    <mergeCell ref="A350:A381"/>
    <mergeCell ref="B413:C413"/>
    <mergeCell ref="B414:C414"/>
    <mergeCell ref="B415:C415"/>
    <mergeCell ref="B416:C416"/>
    <mergeCell ref="B347:C347"/>
    <mergeCell ref="B348:C348"/>
  </mergeCells>
  <phoneticPr fontId="4"/>
  <conditionalFormatting sqref="AC35:AC37">
    <cfRule type="expression" dxfId="227" priority="19" stopIfTrue="1">
      <formula>$A$1=1</formula>
    </cfRule>
  </conditionalFormatting>
  <conditionalFormatting sqref="AC414:AC416">
    <cfRule type="expression" dxfId="226" priority="18" stopIfTrue="1">
      <formula>$A$1=1</formula>
    </cfRule>
  </conditionalFormatting>
  <conditionalFormatting sqref="AC311:AC314">
    <cfRule type="expression" dxfId="225" priority="16" stopIfTrue="1">
      <formula>$A$1=1</formula>
    </cfRule>
  </conditionalFormatting>
  <conditionalFormatting sqref="F34:AB34">
    <cfRule type="expression" dxfId="224" priority="15" stopIfTrue="1">
      <formula>$A$1=1</formula>
    </cfRule>
  </conditionalFormatting>
  <conditionalFormatting sqref="AC34">
    <cfRule type="expression" dxfId="223" priority="14" stopIfTrue="1">
      <formula>$A$1=1</formula>
    </cfRule>
  </conditionalFormatting>
  <conditionalFormatting sqref="D281:N310">
    <cfRule type="expression" dxfId="222" priority="55" stopIfTrue="1">
      <formula>$A$1=1</formula>
    </cfRule>
  </conditionalFormatting>
  <conditionalFormatting sqref="O281:AB310">
    <cfRule type="expression" dxfId="221" priority="54" stopIfTrue="1">
      <formula>$A$1=1</formula>
    </cfRule>
  </conditionalFormatting>
  <conditionalFormatting sqref="W141">
    <cfRule type="expression" dxfId="220" priority="43" stopIfTrue="1">
      <formula>$A$1=1</formula>
    </cfRule>
  </conditionalFormatting>
  <conditionalFormatting sqref="F173:AB175 F176:V176">
    <cfRule type="expression" dxfId="219" priority="42" stopIfTrue="1">
      <formula>$A$1=1</formula>
    </cfRule>
  </conditionalFormatting>
  <conditionalFormatting sqref="W176">
    <cfRule type="expression" dxfId="218" priority="41" stopIfTrue="1">
      <formula>$A$1=1</formula>
    </cfRule>
  </conditionalFormatting>
  <conditionalFormatting sqref="F242:AB244 F245:V245">
    <cfRule type="expression" dxfId="217" priority="40" stopIfTrue="1">
      <formula>$A$1=1</formula>
    </cfRule>
  </conditionalFormatting>
  <conditionalFormatting sqref="W245">
    <cfRule type="expression" dxfId="216" priority="39" stopIfTrue="1">
      <formula>$A$1=1</formula>
    </cfRule>
  </conditionalFormatting>
  <conditionalFormatting sqref="D349">
    <cfRule type="expression" dxfId="215" priority="53" stopIfTrue="1">
      <formula>$A$1=1</formula>
    </cfRule>
  </conditionalFormatting>
  <conditionalFormatting sqref="F69:AB71 F72:V72">
    <cfRule type="expression" dxfId="214" priority="50" stopIfTrue="1">
      <formula>$A$1=1</formula>
    </cfRule>
  </conditionalFormatting>
  <conditionalFormatting sqref="W72">
    <cfRule type="expression" dxfId="213" priority="49" stopIfTrue="1">
      <formula>$A$1=1</formula>
    </cfRule>
  </conditionalFormatting>
  <conditionalFormatting sqref="F379:AB380 D381 F381:V381">
    <cfRule type="expression" dxfId="212" priority="52" stopIfTrue="1">
      <formula>$A$1=1</formula>
    </cfRule>
  </conditionalFormatting>
  <conditionalFormatting sqref="W381">
    <cfRule type="expression" dxfId="211" priority="51" stopIfTrue="1">
      <formula>$A$1=1</formula>
    </cfRule>
  </conditionalFormatting>
  <conditionalFormatting sqref="F207:AB209 F210:V210">
    <cfRule type="expression" dxfId="210" priority="46" stopIfTrue="1">
      <formula>$A$1=1</formula>
    </cfRule>
  </conditionalFormatting>
  <conditionalFormatting sqref="W210">
    <cfRule type="expression" dxfId="209" priority="45" stopIfTrue="1">
      <formula>$A$1=1</formula>
    </cfRule>
  </conditionalFormatting>
  <conditionalFormatting sqref="F104:Z105 F106:V106">
    <cfRule type="expression" dxfId="208" priority="48" stopIfTrue="1">
      <formula>$A$1=1</formula>
    </cfRule>
  </conditionalFormatting>
  <conditionalFormatting sqref="W106">
    <cfRule type="expression" dxfId="207" priority="47" stopIfTrue="1">
      <formula>$A$1=1</formula>
    </cfRule>
  </conditionalFormatting>
  <conditionalFormatting sqref="F138:AB140 F141:V141">
    <cfRule type="expression" dxfId="206" priority="44" stopIfTrue="1">
      <formula>$A$1=1</formula>
    </cfRule>
  </conditionalFormatting>
  <conditionalFormatting sqref="F346:AB348 F349:V349">
    <cfRule type="expression" dxfId="205" priority="38" stopIfTrue="1">
      <formula>$A$1=1</formula>
    </cfRule>
  </conditionalFormatting>
  <conditionalFormatting sqref="W349">
    <cfRule type="expression" dxfId="204" priority="37" stopIfTrue="1">
      <formula>$A$1=1</formula>
    </cfRule>
  </conditionalFormatting>
  <conditionalFormatting sqref="F35:AB36 F37:V37">
    <cfRule type="expression" dxfId="203" priority="36" stopIfTrue="1">
      <formula>$A$1=1</formula>
    </cfRule>
  </conditionalFormatting>
  <conditionalFormatting sqref="W37">
    <cfRule type="expression" dxfId="202" priority="35" stopIfTrue="1">
      <formula>$A$1=1</formula>
    </cfRule>
  </conditionalFormatting>
  <conditionalFormatting sqref="D416">
    <cfRule type="expression" dxfId="201" priority="34" stopIfTrue="1">
      <formula>$A$1=1</formula>
    </cfRule>
  </conditionalFormatting>
  <conditionalFormatting sqref="F414:AB415 F416:V416">
    <cfRule type="expression" dxfId="200" priority="33" stopIfTrue="1">
      <formula>$A$1=1</formula>
    </cfRule>
  </conditionalFormatting>
  <conditionalFormatting sqref="W416">
    <cfRule type="expression" dxfId="199" priority="32" stopIfTrue="1">
      <formula>$A$1=1</formula>
    </cfRule>
  </conditionalFormatting>
  <conditionalFormatting sqref="F311:AB313 F314:V314">
    <cfRule type="expression" dxfId="198" priority="29" stopIfTrue="1">
      <formula>$A$1=1</formula>
    </cfRule>
  </conditionalFormatting>
  <conditionalFormatting sqref="W314">
    <cfRule type="expression" dxfId="197" priority="28" stopIfTrue="1">
      <formula>$A$1=1</formula>
    </cfRule>
  </conditionalFormatting>
  <conditionalFormatting sqref="AC242:AC245">
    <cfRule type="expression" dxfId="196" priority="21" stopIfTrue="1">
      <formula>$A$1=1</formula>
    </cfRule>
  </conditionalFormatting>
  <conditionalFormatting sqref="AC69:AC72">
    <cfRule type="expression" dxfId="195" priority="26" stopIfTrue="1">
      <formula>$A$1=1</formula>
    </cfRule>
  </conditionalFormatting>
  <conditionalFormatting sqref="AC379:AC381">
    <cfRule type="expression" dxfId="194" priority="27" stopIfTrue="1">
      <formula>$A$1=1</formula>
    </cfRule>
  </conditionalFormatting>
  <conditionalFormatting sqref="AC207:AC210">
    <cfRule type="expression" dxfId="193" priority="24" stopIfTrue="1">
      <formula>$A$1=1</formula>
    </cfRule>
  </conditionalFormatting>
  <conditionalFormatting sqref="AC106">
    <cfRule type="expression" dxfId="192" priority="25" stopIfTrue="1">
      <formula>$A$1=1</formula>
    </cfRule>
  </conditionalFormatting>
  <conditionalFormatting sqref="AC138:AC141">
    <cfRule type="expression" dxfId="191" priority="23" stopIfTrue="1">
      <formula>$A$1=1</formula>
    </cfRule>
  </conditionalFormatting>
  <conditionalFormatting sqref="AC173:AC176">
    <cfRule type="expression" dxfId="190" priority="22" stopIfTrue="1">
      <formula>$A$1=1</formula>
    </cfRule>
  </conditionalFormatting>
  <conditionalFormatting sqref="AC346:AC349">
    <cfRule type="expression" dxfId="189" priority="20" stopIfTrue="1">
      <formula>$A$1=1</formula>
    </cfRule>
  </conditionalFormatting>
  <conditionalFormatting sqref="F103:Z103">
    <cfRule type="expression" dxfId="188" priority="13" stopIfTrue="1">
      <formula>$A$1=1</formula>
    </cfRule>
  </conditionalFormatting>
  <conditionalFormatting sqref="AC104:AC105">
    <cfRule type="expression" dxfId="187" priority="10" stopIfTrue="1">
      <formula>$A$1=1</formula>
    </cfRule>
  </conditionalFormatting>
  <conditionalFormatting sqref="AA103:AB103">
    <cfRule type="expression" dxfId="186" priority="9" stopIfTrue="1">
      <formula>$A$1=1</formula>
    </cfRule>
  </conditionalFormatting>
  <conditionalFormatting sqref="AC103">
    <cfRule type="expression" dxfId="185" priority="8" stopIfTrue="1">
      <formula>$A$1=1</formula>
    </cfRule>
  </conditionalFormatting>
  <conditionalFormatting sqref="AA104:AB105">
    <cfRule type="expression" dxfId="184" priority="11" stopIfTrue="1">
      <formula>$A$1=1</formula>
    </cfRule>
  </conditionalFormatting>
  <conditionalFormatting sqref="F276:AB278 F279:V279">
    <cfRule type="expression" dxfId="183" priority="7" stopIfTrue="1">
      <formula>$A$1=1</formula>
    </cfRule>
  </conditionalFormatting>
  <conditionalFormatting sqref="W279">
    <cfRule type="expression" dxfId="182" priority="6" stopIfTrue="1">
      <formula>$A$1=1</formula>
    </cfRule>
  </conditionalFormatting>
  <conditionalFormatting sqref="AC276:AC279">
    <cfRule type="expression" dxfId="181" priority="5" stopIfTrue="1">
      <formula>$A$1=1</formula>
    </cfRule>
  </conditionalFormatting>
  <conditionalFormatting sqref="F378:AB378">
    <cfRule type="expression" dxfId="180" priority="4" stopIfTrue="1">
      <formula>$A$1=1</formula>
    </cfRule>
  </conditionalFormatting>
  <conditionalFormatting sqref="AC378">
    <cfRule type="expression" dxfId="179" priority="3" stopIfTrue="1">
      <formula>$A$1=1</formula>
    </cfRule>
  </conditionalFormatting>
  <conditionalFormatting sqref="F413:AB413">
    <cfRule type="expression" dxfId="178" priority="2" stopIfTrue="1">
      <formula>$A$1=1</formula>
    </cfRule>
  </conditionalFormatting>
  <conditionalFormatting sqref="AC413">
    <cfRule type="expression" dxfId="177" priority="1" stopIfTrue="1">
      <formula>$A$1=1</formula>
    </cfRule>
  </conditionalFormatting>
  <dataValidations count="2">
    <dataValidation imeMode="on" allowBlank="1" showInputMessage="1" showErrorMessage="1" sqref="AD138:AI141 AD310:AI314 AD207:AI210 AD276:AI279 AD173:AI176 AD345:AI347 AD412:AI417 AD380:AI381 AD242:AI245 AD34:AI37 AD69:AI72 AD103:AI106 D4:D33 D371:D377 D281:D310 D382:D412"/>
    <dataValidation imeMode="off" allowBlank="1" showInputMessage="1" showErrorMessage="1" sqref="AH348:AI349 E371:AC377 E281:AB310 E4:AC33 E382:AC412"/>
  </dataValidations>
  <pageMargins left="0.70866141732283472" right="0.70866141732283472" top="0.74803149606299213" bottom="0.74803149606299213" header="0.31496062992125984" footer="0.31496062992125984"/>
  <pageSetup paperSize="9" scale="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21"/>
  <sheetViews>
    <sheetView zoomScale="70" zoomScaleNormal="70" workbookViewId="0">
      <pane xSplit="1" ySplit="3" topLeftCell="B4" activePane="bottomRight" state="frozen"/>
      <selection activeCell="D4" sqref="D4:AD33"/>
      <selection pane="topRight" activeCell="D4" sqref="D4:AD33"/>
      <selection pane="bottomLeft" activeCell="D4" sqref="D4:AD33"/>
      <selection pane="bottomRight"/>
    </sheetView>
  </sheetViews>
  <sheetFormatPr defaultRowHeight="13.5" x14ac:dyDescent="0.15"/>
  <cols>
    <col min="1" max="3" width="4.375" customWidth="1"/>
    <col min="4" max="28" width="5.375" customWidth="1"/>
    <col min="29" max="29" width="12.625" customWidth="1"/>
    <col min="30" max="30" width="10.625" customWidth="1"/>
    <col min="31" max="31" width="5.375" customWidth="1"/>
    <col min="32" max="32" width="17.5" customWidth="1"/>
    <col min="33" max="33" width="12.625" customWidth="1"/>
    <col min="34" max="36" width="7.625" customWidth="1"/>
    <col min="37" max="38" width="3.625" customWidth="1"/>
  </cols>
  <sheetData>
    <row r="1" spans="1:38" ht="17.25" x14ac:dyDescent="0.15">
      <c r="B1" s="1756" t="s">
        <v>204</v>
      </c>
      <c r="C1" s="1756"/>
      <c r="D1" s="1756"/>
      <c r="E1" s="1756"/>
    </row>
    <row r="2" spans="1:38" x14ac:dyDescent="0.15">
      <c r="A2" s="1757"/>
      <c r="B2" s="1759" t="s">
        <v>0</v>
      </c>
      <c r="C2" s="1761" t="s">
        <v>18</v>
      </c>
      <c r="D2" s="1763" t="s">
        <v>1</v>
      </c>
      <c r="E2" s="104" t="s">
        <v>2</v>
      </c>
      <c r="F2" s="104" t="s">
        <v>3</v>
      </c>
      <c r="G2" s="1777" t="s">
        <v>7</v>
      </c>
      <c r="H2" s="1778"/>
      <c r="I2" s="1777" t="s">
        <v>8</v>
      </c>
      <c r="J2" s="1778"/>
      <c r="K2" s="1777" t="s">
        <v>38</v>
      </c>
      <c r="L2" s="1778"/>
      <c r="M2" s="1777" t="s">
        <v>9</v>
      </c>
      <c r="N2" s="1778"/>
      <c r="O2" s="1777" t="s">
        <v>10</v>
      </c>
      <c r="P2" s="1778"/>
      <c r="Q2" s="1777" t="s">
        <v>11</v>
      </c>
      <c r="R2" s="1778"/>
      <c r="S2" s="1777" t="s">
        <v>16</v>
      </c>
      <c r="T2" s="1778"/>
      <c r="U2" s="1777" t="s">
        <v>17</v>
      </c>
      <c r="V2" s="1778"/>
      <c r="W2" s="1777" t="s">
        <v>12</v>
      </c>
      <c r="X2" s="1778"/>
      <c r="Y2" s="1777" t="s">
        <v>13</v>
      </c>
      <c r="Z2" s="1778"/>
      <c r="AA2" s="1777" t="s">
        <v>14</v>
      </c>
      <c r="AB2" s="1778"/>
      <c r="AC2" s="1888" t="s">
        <v>259</v>
      </c>
      <c r="AD2" s="1889"/>
      <c r="AE2" s="285" t="s">
        <v>91</v>
      </c>
      <c r="AF2" s="1886"/>
      <c r="AG2" s="1771" t="s">
        <v>4</v>
      </c>
      <c r="AH2" s="1772"/>
      <c r="AI2" s="1772"/>
      <c r="AJ2" s="1772"/>
      <c r="AK2" s="1772"/>
      <c r="AL2" s="1773"/>
    </row>
    <row r="3" spans="1:38" x14ac:dyDescent="0.15">
      <c r="A3" s="1758"/>
      <c r="B3" s="1760"/>
      <c r="C3" s="1762"/>
      <c r="D3" s="1867"/>
      <c r="E3" s="106" t="s">
        <v>39</v>
      </c>
      <c r="F3" s="106" t="s">
        <v>15</v>
      </c>
      <c r="G3" s="103" t="s">
        <v>5</v>
      </c>
      <c r="H3" s="105" t="s">
        <v>6</v>
      </c>
      <c r="I3" s="103" t="s">
        <v>5</v>
      </c>
      <c r="J3" s="105" t="s">
        <v>6</v>
      </c>
      <c r="K3" s="103" t="s">
        <v>5</v>
      </c>
      <c r="L3" s="105" t="s">
        <v>6</v>
      </c>
      <c r="M3" s="103" t="s">
        <v>5</v>
      </c>
      <c r="N3" s="105" t="s">
        <v>6</v>
      </c>
      <c r="O3" s="103" t="s">
        <v>5</v>
      </c>
      <c r="P3" s="105" t="s">
        <v>6</v>
      </c>
      <c r="Q3" s="103" t="s">
        <v>5</v>
      </c>
      <c r="R3" s="105" t="s">
        <v>6</v>
      </c>
      <c r="S3" s="103" t="s">
        <v>5</v>
      </c>
      <c r="T3" s="105" t="s">
        <v>6</v>
      </c>
      <c r="U3" s="103" t="s">
        <v>5</v>
      </c>
      <c r="V3" s="105" t="s">
        <v>6</v>
      </c>
      <c r="W3" s="103" t="s">
        <v>5</v>
      </c>
      <c r="X3" s="105" t="s">
        <v>6</v>
      </c>
      <c r="Y3" s="103" t="s">
        <v>5</v>
      </c>
      <c r="Z3" s="105" t="s">
        <v>6</v>
      </c>
      <c r="AA3" s="103" t="s">
        <v>5</v>
      </c>
      <c r="AB3" s="105" t="s">
        <v>6</v>
      </c>
      <c r="AC3" s="1062" t="s">
        <v>218</v>
      </c>
      <c r="AD3" s="332" t="s">
        <v>543</v>
      </c>
      <c r="AE3" s="1065" t="s">
        <v>6</v>
      </c>
      <c r="AF3" s="1887"/>
      <c r="AG3" s="1883"/>
      <c r="AH3" s="1884"/>
      <c r="AI3" s="1884"/>
      <c r="AJ3" s="1884"/>
      <c r="AK3" s="1884"/>
      <c r="AL3" s="1885"/>
    </row>
    <row r="4" spans="1:38" ht="13.5" customHeight="1" x14ac:dyDescent="0.15">
      <c r="A4" s="1845" t="s">
        <v>28</v>
      </c>
      <c r="B4" s="51">
        <v>44287</v>
      </c>
      <c r="C4" s="856" t="str">
        <f>IF(B4="","",IF(WEEKDAY(B4)=1,"(日)",IF(WEEKDAY(B4)=2,"(月)",IF(WEEKDAY(B4)=3,"(火)",IF(WEEKDAY(B4)=4,"(水)",IF(WEEKDAY(B4)=5,"(木)",IF(WEEKDAY(B4)=6,"(金)","(土)")))))))</f>
        <v>(木)</v>
      </c>
      <c r="D4" s="69" t="s">
        <v>522</v>
      </c>
      <c r="E4" s="1505" t="s">
        <v>35</v>
      </c>
      <c r="F4" s="436">
        <v>16.7</v>
      </c>
      <c r="G4" s="437">
        <v>17.3</v>
      </c>
      <c r="H4" s="438">
        <v>17.3</v>
      </c>
      <c r="I4" s="439">
        <v>7.41</v>
      </c>
      <c r="J4" s="440">
        <v>3.32</v>
      </c>
      <c r="K4" s="439">
        <v>7.72</v>
      </c>
      <c r="L4" s="440">
        <v>7.59</v>
      </c>
      <c r="M4" s="439">
        <v>35.700000000000003</v>
      </c>
      <c r="N4" s="440">
        <v>35.1</v>
      </c>
      <c r="O4" s="1329" t="s">
        <v>35</v>
      </c>
      <c r="P4" s="1330">
        <v>89.1</v>
      </c>
      <c r="Q4" s="1329" t="s">
        <v>35</v>
      </c>
      <c r="R4" s="1330">
        <v>118.1</v>
      </c>
      <c r="S4" s="1329" t="s">
        <v>35</v>
      </c>
      <c r="T4" s="1330" t="s">
        <v>35</v>
      </c>
      <c r="U4" s="1329" t="s">
        <v>35</v>
      </c>
      <c r="V4" s="1330" t="s">
        <v>35</v>
      </c>
      <c r="W4" s="439" t="s">
        <v>35</v>
      </c>
      <c r="X4" s="440">
        <v>34.1</v>
      </c>
      <c r="Y4" s="443" t="s">
        <v>35</v>
      </c>
      <c r="Z4" s="444">
        <v>261</v>
      </c>
      <c r="AA4" s="441" t="s">
        <v>35</v>
      </c>
      <c r="AB4" s="1262">
        <v>0.28999999999999998</v>
      </c>
      <c r="AC4" s="1063">
        <v>2808</v>
      </c>
      <c r="AD4" s="306" t="s">
        <v>35</v>
      </c>
      <c r="AE4" s="1647">
        <v>4.5</v>
      </c>
      <c r="AF4" s="1098"/>
      <c r="AG4" s="165">
        <v>44294</v>
      </c>
      <c r="AH4" s="128" t="s">
        <v>404</v>
      </c>
      <c r="AI4" s="129">
        <v>14.2</v>
      </c>
      <c r="AJ4" s="130" t="s">
        <v>20</v>
      </c>
      <c r="AK4" s="131"/>
      <c r="AL4" s="132"/>
    </row>
    <row r="5" spans="1:38" x14ac:dyDescent="0.15">
      <c r="A5" s="1846"/>
      <c r="B5" s="52">
        <v>44288</v>
      </c>
      <c r="C5" s="1607" t="str">
        <f>IF(B5="","",IF(WEEKDAY(B5)=1,"(日)",IF(WEEKDAY(B5)=2,"(月)",IF(WEEKDAY(B5)=3,"(火)",IF(WEEKDAY(B5)=4,"(水)",IF(WEEKDAY(B5)=5,"(木)",IF(WEEKDAY(B5)=6,"(金)","(土)")))))))</f>
        <v>(金)</v>
      </c>
      <c r="D5" s="70" t="s">
        <v>566</v>
      </c>
      <c r="E5" s="1506" t="s">
        <v>35</v>
      </c>
      <c r="F5" s="445">
        <v>17.5</v>
      </c>
      <c r="G5" s="446">
        <v>16.399999999999999</v>
      </c>
      <c r="H5" s="447">
        <v>16.5</v>
      </c>
      <c r="I5" s="448">
        <v>7.39</v>
      </c>
      <c r="J5" s="449">
        <v>2.66</v>
      </c>
      <c r="K5" s="448">
        <v>7.68</v>
      </c>
      <c r="L5" s="449">
        <v>7.56</v>
      </c>
      <c r="M5" s="448">
        <v>36.1</v>
      </c>
      <c r="N5" s="449">
        <v>35.299999999999997</v>
      </c>
      <c r="O5" s="496" t="s">
        <v>35</v>
      </c>
      <c r="P5" s="1331">
        <v>89.1</v>
      </c>
      <c r="Q5" s="496" t="s">
        <v>35</v>
      </c>
      <c r="R5" s="1331">
        <v>118.7</v>
      </c>
      <c r="S5" s="496" t="s">
        <v>35</v>
      </c>
      <c r="T5" s="1331" t="s">
        <v>35</v>
      </c>
      <c r="U5" s="496" t="s">
        <v>35</v>
      </c>
      <c r="V5" s="1331" t="s">
        <v>35</v>
      </c>
      <c r="W5" s="448" t="s">
        <v>35</v>
      </c>
      <c r="X5" s="449">
        <v>34</v>
      </c>
      <c r="Y5" s="452" t="s">
        <v>35</v>
      </c>
      <c r="Z5" s="453">
        <v>258</v>
      </c>
      <c r="AA5" s="450" t="s">
        <v>35</v>
      </c>
      <c r="AB5" s="1263">
        <v>0.23</v>
      </c>
      <c r="AC5" s="304">
        <v>2578</v>
      </c>
      <c r="AD5" s="307" t="s">
        <v>35</v>
      </c>
      <c r="AE5" s="1061" t="s">
        <v>35</v>
      </c>
      <c r="AF5" s="1099"/>
      <c r="AG5" s="11" t="s">
        <v>405</v>
      </c>
      <c r="AH5" s="12" t="s">
        <v>406</v>
      </c>
      <c r="AI5" s="13" t="s">
        <v>407</v>
      </c>
      <c r="AJ5" s="14" t="s">
        <v>408</v>
      </c>
      <c r="AK5" s="15" t="s">
        <v>35</v>
      </c>
      <c r="AL5" s="92"/>
    </row>
    <row r="6" spans="1:38" x14ac:dyDescent="0.15">
      <c r="A6" s="1846"/>
      <c r="B6" s="52">
        <v>44289</v>
      </c>
      <c r="C6" s="1607" t="str">
        <f t="shared" ref="C6:C33" si="0">IF(B6="","",IF(WEEKDAY(B6)=1,"(日)",IF(WEEKDAY(B6)=2,"(月)",IF(WEEKDAY(B6)=3,"(火)",IF(WEEKDAY(B6)=4,"(水)",IF(WEEKDAY(B6)=5,"(木)",IF(WEEKDAY(B6)=6,"(金)","(土)")))))))</f>
        <v>(土)</v>
      </c>
      <c r="D6" s="114" t="s">
        <v>566</v>
      </c>
      <c r="E6" s="1507" t="s">
        <v>35</v>
      </c>
      <c r="F6" s="454">
        <v>18</v>
      </c>
      <c r="G6" s="455" t="s">
        <v>35</v>
      </c>
      <c r="H6" s="456" t="s">
        <v>35</v>
      </c>
      <c r="I6" s="457" t="s">
        <v>35</v>
      </c>
      <c r="J6" s="458" t="s">
        <v>35</v>
      </c>
      <c r="K6" s="457" t="s">
        <v>35</v>
      </c>
      <c r="L6" s="458" t="s">
        <v>35</v>
      </c>
      <c r="M6" s="457" t="s">
        <v>35</v>
      </c>
      <c r="N6" s="458" t="s">
        <v>35</v>
      </c>
      <c r="O6" s="1332" t="s">
        <v>35</v>
      </c>
      <c r="P6" s="1333" t="s">
        <v>35</v>
      </c>
      <c r="Q6" s="1332" t="s">
        <v>35</v>
      </c>
      <c r="R6" s="1333" t="s">
        <v>35</v>
      </c>
      <c r="S6" s="1332" t="s">
        <v>35</v>
      </c>
      <c r="T6" s="1333" t="s">
        <v>35</v>
      </c>
      <c r="U6" s="1332" t="s">
        <v>35</v>
      </c>
      <c r="V6" s="1333" t="s">
        <v>35</v>
      </c>
      <c r="W6" s="457" t="s">
        <v>35</v>
      </c>
      <c r="X6" s="458" t="s">
        <v>35</v>
      </c>
      <c r="Y6" s="461" t="s">
        <v>35</v>
      </c>
      <c r="Z6" s="462" t="s">
        <v>35</v>
      </c>
      <c r="AA6" s="459" t="s">
        <v>35</v>
      </c>
      <c r="AB6" s="1264" t="s">
        <v>35</v>
      </c>
      <c r="AC6" s="304">
        <v>2026</v>
      </c>
      <c r="AD6" s="307" t="s">
        <v>35</v>
      </c>
      <c r="AE6" s="1061" t="s">
        <v>35</v>
      </c>
      <c r="AF6" s="1099"/>
      <c r="AG6" s="5" t="s">
        <v>409</v>
      </c>
      <c r="AH6" s="16" t="s">
        <v>20</v>
      </c>
      <c r="AI6" s="479">
        <v>15.2</v>
      </c>
      <c r="AJ6" s="480">
        <v>15.4</v>
      </c>
      <c r="AK6" s="481" t="s">
        <v>35</v>
      </c>
      <c r="AL6" s="93"/>
    </row>
    <row r="7" spans="1:38" x14ac:dyDescent="0.15">
      <c r="A7" s="1846"/>
      <c r="B7" s="52">
        <v>44290</v>
      </c>
      <c r="C7" s="1607" t="str">
        <f t="shared" si="0"/>
        <v>(日)</v>
      </c>
      <c r="D7" s="114" t="s">
        <v>522</v>
      </c>
      <c r="E7" s="1507">
        <v>34.5</v>
      </c>
      <c r="F7" s="454">
        <v>21</v>
      </c>
      <c r="G7" s="455" t="s">
        <v>35</v>
      </c>
      <c r="H7" s="456" t="s">
        <v>35</v>
      </c>
      <c r="I7" s="457" t="s">
        <v>35</v>
      </c>
      <c r="J7" s="458" t="s">
        <v>35</v>
      </c>
      <c r="K7" s="457" t="s">
        <v>35</v>
      </c>
      <c r="L7" s="458" t="s">
        <v>35</v>
      </c>
      <c r="M7" s="457" t="s">
        <v>35</v>
      </c>
      <c r="N7" s="458" t="s">
        <v>35</v>
      </c>
      <c r="O7" s="1332" t="s">
        <v>35</v>
      </c>
      <c r="P7" s="1333" t="s">
        <v>35</v>
      </c>
      <c r="Q7" s="1332" t="s">
        <v>35</v>
      </c>
      <c r="R7" s="1333" t="s">
        <v>35</v>
      </c>
      <c r="S7" s="1332" t="s">
        <v>35</v>
      </c>
      <c r="T7" s="1333" t="s">
        <v>35</v>
      </c>
      <c r="U7" s="1332" t="s">
        <v>35</v>
      </c>
      <c r="V7" s="1333" t="s">
        <v>35</v>
      </c>
      <c r="W7" s="457" t="s">
        <v>35</v>
      </c>
      <c r="X7" s="458" t="s">
        <v>35</v>
      </c>
      <c r="Y7" s="461" t="s">
        <v>35</v>
      </c>
      <c r="Z7" s="462" t="s">
        <v>35</v>
      </c>
      <c r="AA7" s="459" t="s">
        <v>35</v>
      </c>
      <c r="AB7" s="1264" t="s">
        <v>35</v>
      </c>
      <c r="AC7" s="304">
        <v>2348</v>
      </c>
      <c r="AD7" s="307" t="s">
        <v>35</v>
      </c>
      <c r="AE7" s="1061" t="s">
        <v>35</v>
      </c>
      <c r="AF7" s="1099"/>
      <c r="AG7" s="6" t="s">
        <v>410</v>
      </c>
      <c r="AH7" s="17" t="s">
        <v>411</v>
      </c>
      <c r="AI7" s="488">
        <v>4.7</v>
      </c>
      <c r="AJ7" s="489">
        <v>4.4000000000000004</v>
      </c>
      <c r="AK7" s="484" t="s">
        <v>35</v>
      </c>
      <c r="AL7" s="94"/>
    </row>
    <row r="8" spans="1:38" x14ac:dyDescent="0.15">
      <c r="A8" s="1846"/>
      <c r="B8" s="52">
        <v>44291</v>
      </c>
      <c r="C8" s="1607" t="str">
        <f t="shared" si="0"/>
        <v>(月)</v>
      </c>
      <c r="D8" s="71" t="s">
        <v>579</v>
      </c>
      <c r="E8" s="1506">
        <v>12.5</v>
      </c>
      <c r="F8" s="445">
        <v>13.5</v>
      </c>
      <c r="G8" s="446">
        <v>16.8</v>
      </c>
      <c r="H8" s="447">
        <v>16.899999999999999</v>
      </c>
      <c r="I8" s="448">
        <v>34.68</v>
      </c>
      <c r="J8" s="449">
        <v>4.5199999999999996</v>
      </c>
      <c r="K8" s="448">
        <v>7.29</v>
      </c>
      <c r="L8" s="449">
        <v>7.16</v>
      </c>
      <c r="M8" s="448">
        <v>17.399999999999999</v>
      </c>
      <c r="N8" s="449">
        <v>19.5</v>
      </c>
      <c r="O8" s="496" t="s">
        <v>35</v>
      </c>
      <c r="P8" s="1331">
        <v>44</v>
      </c>
      <c r="Q8" s="496" t="s">
        <v>35</v>
      </c>
      <c r="R8" s="1331">
        <v>68.599999999999994</v>
      </c>
      <c r="S8" s="496" t="s">
        <v>35</v>
      </c>
      <c r="T8" s="1331" t="s">
        <v>35</v>
      </c>
      <c r="U8" s="496" t="s">
        <v>35</v>
      </c>
      <c r="V8" s="1331" t="s">
        <v>35</v>
      </c>
      <c r="W8" s="448" t="s">
        <v>35</v>
      </c>
      <c r="X8" s="449">
        <v>23.6</v>
      </c>
      <c r="Y8" s="452" t="s">
        <v>35</v>
      </c>
      <c r="Z8" s="453">
        <v>156</v>
      </c>
      <c r="AA8" s="450" t="s">
        <v>35</v>
      </c>
      <c r="AB8" s="1263">
        <v>0.2</v>
      </c>
      <c r="AC8" s="304">
        <v>4974</v>
      </c>
      <c r="AD8" s="307" t="s">
        <v>35</v>
      </c>
      <c r="AE8" s="1061" t="s">
        <v>35</v>
      </c>
      <c r="AF8" s="1099"/>
      <c r="AG8" s="6" t="s">
        <v>21</v>
      </c>
      <c r="AH8" s="17"/>
      <c r="AI8" s="488">
        <v>7.6</v>
      </c>
      <c r="AJ8" s="489">
        <v>7.5</v>
      </c>
      <c r="AK8" s="487" t="s">
        <v>35</v>
      </c>
      <c r="AL8" s="95"/>
    </row>
    <row r="9" spans="1:38" x14ac:dyDescent="0.15">
      <c r="A9" s="1846"/>
      <c r="B9" s="52">
        <v>44292</v>
      </c>
      <c r="C9" s="1607" t="str">
        <f t="shared" si="0"/>
        <v>(火)</v>
      </c>
      <c r="D9" s="71" t="s">
        <v>522</v>
      </c>
      <c r="E9" s="1506"/>
      <c r="F9" s="445">
        <v>10.7</v>
      </c>
      <c r="G9" s="446">
        <v>12.6</v>
      </c>
      <c r="H9" s="447">
        <v>12.8</v>
      </c>
      <c r="I9" s="448">
        <v>9.77</v>
      </c>
      <c r="J9" s="449">
        <v>2.2400000000000002</v>
      </c>
      <c r="K9" s="448">
        <v>7.44</v>
      </c>
      <c r="L9" s="449">
        <v>7.14</v>
      </c>
      <c r="M9" s="448">
        <v>26.2</v>
      </c>
      <c r="N9" s="449">
        <v>25</v>
      </c>
      <c r="O9" s="496" t="s">
        <v>35</v>
      </c>
      <c r="P9" s="1331">
        <v>57.1</v>
      </c>
      <c r="Q9" s="496" t="s">
        <v>35</v>
      </c>
      <c r="R9" s="1331">
        <v>85</v>
      </c>
      <c r="S9" s="496" t="s">
        <v>35</v>
      </c>
      <c r="T9" s="1331" t="s">
        <v>35</v>
      </c>
      <c r="U9" s="496" t="s">
        <v>35</v>
      </c>
      <c r="V9" s="1331" t="s">
        <v>35</v>
      </c>
      <c r="W9" s="448" t="s">
        <v>35</v>
      </c>
      <c r="X9" s="449">
        <v>26.7</v>
      </c>
      <c r="Y9" s="452" t="s">
        <v>35</v>
      </c>
      <c r="Z9" s="453">
        <v>189</v>
      </c>
      <c r="AA9" s="450" t="s">
        <v>35</v>
      </c>
      <c r="AB9" s="1263">
        <v>0.17</v>
      </c>
      <c r="AC9" s="304">
        <v>3370</v>
      </c>
      <c r="AD9" s="307" t="s">
        <v>35</v>
      </c>
      <c r="AE9" s="1061" t="s">
        <v>35</v>
      </c>
      <c r="AF9" s="1099"/>
      <c r="AG9" s="6" t="s">
        <v>412</v>
      </c>
      <c r="AH9" s="17" t="s">
        <v>22</v>
      </c>
      <c r="AI9" s="488">
        <v>35.200000000000003</v>
      </c>
      <c r="AJ9" s="489">
        <v>35.1</v>
      </c>
      <c r="AK9" s="490" t="s">
        <v>35</v>
      </c>
      <c r="AL9" s="96"/>
    </row>
    <row r="10" spans="1:38" x14ac:dyDescent="0.15">
      <c r="A10" s="1846"/>
      <c r="B10" s="52">
        <v>44293</v>
      </c>
      <c r="C10" s="1607" t="str">
        <f t="shared" si="0"/>
        <v>(水)</v>
      </c>
      <c r="D10" s="71" t="s">
        <v>566</v>
      </c>
      <c r="E10" s="1506"/>
      <c r="F10" s="445">
        <v>13.2</v>
      </c>
      <c r="G10" s="446">
        <v>13.5</v>
      </c>
      <c r="H10" s="447">
        <v>13.5</v>
      </c>
      <c r="I10" s="448">
        <v>4.84</v>
      </c>
      <c r="J10" s="449">
        <v>4.0599999999999996</v>
      </c>
      <c r="K10" s="448">
        <v>7.58</v>
      </c>
      <c r="L10" s="449">
        <v>7.47</v>
      </c>
      <c r="M10" s="448">
        <v>32.799999999999997</v>
      </c>
      <c r="N10" s="449">
        <v>30.6</v>
      </c>
      <c r="O10" s="496" t="s">
        <v>35</v>
      </c>
      <c r="P10" s="1331">
        <v>79</v>
      </c>
      <c r="Q10" s="496" t="s">
        <v>35</v>
      </c>
      <c r="R10" s="1331">
        <v>107.3</v>
      </c>
      <c r="S10" s="496" t="s">
        <v>35</v>
      </c>
      <c r="T10" s="1331" t="s">
        <v>35</v>
      </c>
      <c r="U10" s="496" t="s">
        <v>35</v>
      </c>
      <c r="V10" s="1331" t="s">
        <v>35</v>
      </c>
      <c r="W10" s="448" t="s">
        <v>35</v>
      </c>
      <c r="X10" s="449">
        <v>31.2</v>
      </c>
      <c r="Y10" s="452" t="s">
        <v>35</v>
      </c>
      <c r="Z10" s="453">
        <v>245</v>
      </c>
      <c r="AA10" s="450" t="s">
        <v>35</v>
      </c>
      <c r="AB10" s="1263">
        <v>0.34</v>
      </c>
      <c r="AC10" s="304">
        <v>1914</v>
      </c>
      <c r="AD10" s="307" t="s">
        <v>35</v>
      </c>
      <c r="AE10" s="1061" t="s">
        <v>35</v>
      </c>
      <c r="AF10" s="1099"/>
      <c r="AG10" s="6" t="s">
        <v>413</v>
      </c>
      <c r="AH10" s="17" t="s">
        <v>23</v>
      </c>
      <c r="AI10" s="1233">
        <v>92.1</v>
      </c>
      <c r="AJ10" s="1234">
        <v>86.5</v>
      </c>
      <c r="AK10" s="490" t="s">
        <v>35</v>
      </c>
      <c r="AL10" s="96"/>
    </row>
    <row r="11" spans="1:38" x14ac:dyDescent="0.15">
      <c r="A11" s="1846"/>
      <c r="B11" s="52">
        <v>44294</v>
      </c>
      <c r="C11" s="1607" t="str">
        <f t="shared" si="0"/>
        <v>(木)</v>
      </c>
      <c r="D11" s="70" t="s">
        <v>566</v>
      </c>
      <c r="E11" s="1506"/>
      <c r="F11" s="445">
        <v>14.2</v>
      </c>
      <c r="G11" s="446">
        <v>15.2</v>
      </c>
      <c r="H11" s="447">
        <v>15.4</v>
      </c>
      <c r="I11" s="448">
        <v>4.7</v>
      </c>
      <c r="J11" s="449">
        <v>4.4000000000000004</v>
      </c>
      <c r="K11" s="448">
        <v>7.6</v>
      </c>
      <c r="L11" s="449">
        <v>7.5</v>
      </c>
      <c r="M11" s="448">
        <v>35.200000000000003</v>
      </c>
      <c r="N11" s="449">
        <v>35.1</v>
      </c>
      <c r="O11" s="496">
        <v>92.1</v>
      </c>
      <c r="P11" s="1331">
        <v>86.5</v>
      </c>
      <c r="Q11" s="496">
        <v>118.9</v>
      </c>
      <c r="R11" s="1331">
        <v>115.3</v>
      </c>
      <c r="S11" s="496">
        <v>77.2</v>
      </c>
      <c r="T11" s="1331">
        <v>77.2</v>
      </c>
      <c r="U11" s="496">
        <v>41.7</v>
      </c>
      <c r="V11" s="1331">
        <v>38.1</v>
      </c>
      <c r="W11" s="448">
        <v>34.4</v>
      </c>
      <c r="X11" s="449">
        <v>33.9</v>
      </c>
      <c r="Y11" s="452">
        <v>238</v>
      </c>
      <c r="Z11" s="453">
        <v>278</v>
      </c>
      <c r="AA11" s="450">
        <v>0.44</v>
      </c>
      <c r="AB11" s="1263">
        <v>0.35</v>
      </c>
      <c r="AC11" s="304">
        <v>2083</v>
      </c>
      <c r="AD11" s="307" t="s">
        <v>35</v>
      </c>
      <c r="AE11" s="1061">
        <v>4.2</v>
      </c>
      <c r="AF11" s="1099"/>
      <c r="AG11" s="6" t="s">
        <v>414</v>
      </c>
      <c r="AH11" s="17" t="s">
        <v>23</v>
      </c>
      <c r="AI11" s="1233">
        <v>118.9</v>
      </c>
      <c r="AJ11" s="1234">
        <v>115.3</v>
      </c>
      <c r="AK11" s="490" t="s">
        <v>35</v>
      </c>
      <c r="AL11" s="96"/>
    </row>
    <row r="12" spans="1:38" x14ac:dyDescent="0.15">
      <c r="A12" s="1846"/>
      <c r="B12" s="310">
        <v>44295</v>
      </c>
      <c r="C12" s="1607" t="str">
        <f t="shared" si="0"/>
        <v>(金)</v>
      </c>
      <c r="D12" s="71" t="s">
        <v>566</v>
      </c>
      <c r="E12" s="1506"/>
      <c r="F12" s="445">
        <v>12.8</v>
      </c>
      <c r="G12" s="446">
        <v>14.9</v>
      </c>
      <c r="H12" s="447">
        <v>15.1</v>
      </c>
      <c r="I12" s="448">
        <v>7.18</v>
      </c>
      <c r="J12" s="449">
        <v>3.11</v>
      </c>
      <c r="K12" s="448">
        <v>7.59</v>
      </c>
      <c r="L12" s="449">
        <v>7.39</v>
      </c>
      <c r="M12" s="448">
        <v>32.4</v>
      </c>
      <c r="N12" s="449">
        <v>30.7</v>
      </c>
      <c r="O12" s="496" t="s">
        <v>35</v>
      </c>
      <c r="P12" s="1331">
        <v>86.1</v>
      </c>
      <c r="Q12" s="496" t="s">
        <v>35</v>
      </c>
      <c r="R12" s="1331">
        <v>105.1</v>
      </c>
      <c r="S12" s="496" t="s">
        <v>35</v>
      </c>
      <c r="T12" s="1331" t="s">
        <v>35</v>
      </c>
      <c r="U12" s="496" t="s">
        <v>35</v>
      </c>
      <c r="V12" s="1331" t="s">
        <v>35</v>
      </c>
      <c r="W12" s="448" t="s">
        <v>35</v>
      </c>
      <c r="X12" s="449">
        <v>29.7</v>
      </c>
      <c r="Y12" s="452" t="s">
        <v>35</v>
      </c>
      <c r="Z12" s="453">
        <v>249</v>
      </c>
      <c r="AA12" s="450" t="s">
        <v>35</v>
      </c>
      <c r="AB12" s="1263">
        <v>0.23</v>
      </c>
      <c r="AC12" s="304">
        <v>3073</v>
      </c>
      <c r="AD12" s="307" t="s">
        <v>35</v>
      </c>
      <c r="AE12" s="1061" t="s">
        <v>35</v>
      </c>
      <c r="AF12" s="1099"/>
      <c r="AG12" s="6" t="s">
        <v>415</v>
      </c>
      <c r="AH12" s="17" t="s">
        <v>23</v>
      </c>
      <c r="AI12" s="1233">
        <v>77.2</v>
      </c>
      <c r="AJ12" s="1234">
        <v>77.2</v>
      </c>
      <c r="AK12" s="490" t="s">
        <v>35</v>
      </c>
      <c r="AL12" s="96"/>
    </row>
    <row r="13" spans="1:38" x14ac:dyDescent="0.15">
      <c r="A13" s="1846"/>
      <c r="B13" s="52">
        <v>44296</v>
      </c>
      <c r="C13" s="1607" t="str">
        <f t="shared" si="0"/>
        <v>(土)</v>
      </c>
      <c r="D13" s="71" t="s">
        <v>522</v>
      </c>
      <c r="E13" s="1506"/>
      <c r="F13" s="445">
        <v>9.5</v>
      </c>
      <c r="G13" s="446" t="s">
        <v>35</v>
      </c>
      <c r="H13" s="447" t="s">
        <v>35</v>
      </c>
      <c r="I13" s="448" t="s">
        <v>35</v>
      </c>
      <c r="J13" s="449" t="s">
        <v>35</v>
      </c>
      <c r="K13" s="448" t="s">
        <v>35</v>
      </c>
      <c r="L13" s="449" t="s">
        <v>35</v>
      </c>
      <c r="M13" s="448" t="s">
        <v>35</v>
      </c>
      <c r="N13" s="449" t="s">
        <v>35</v>
      </c>
      <c r="O13" s="496" t="s">
        <v>35</v>
      </c>
      <c r="P13" s="1331" t="s">
        <v>35</v>
      </c>
      <c r="Q13" s="496" t="s">
        <v>35</v>
      </c>
      <c r="R13" s="1331" t="s">
        <v>35</v>
      </c>
      <c r="S13" s="496" t="s">
        <v>35</v>
      </c>
      <c r="T13" s="1331" t="s">
        <v>35</v>
      </c>
      <c r="U13" s="496" t="s">
        <v>35</v>
      </c>
      <c r="V13" s="1331" t="s">
        <v>35</v>
      </c>
      <c r="W13" s="448" t="s">
        <v>35</v>
      </c>
      <c r="X13" s="449" t="s">
        <v>35</v>
      </c>
      <c r="Y13" s="452" t="s">
        <v>35</v>
      </c>
      <c r="Z13" s="453" t="s">
        <v>35</v>
      </c>
      <c r="AA13" s="450" t="s">
        <v>35</v>
      </c>
      <c r="AB13" s="1263" t="s">
        <v>35</v>
      </c>
      <c r="AC13" s="304">
        <v>2509</v>
      </c>
      <c r="AD13" s="307" t="s">
        <v>35</v>
      </c>
      <c r="AE13" s="1061" t="s">
        <v>35</v>
      </c>
      <c r="AF13" s="1099"/>
      <c r="AG13" s="6" t="s">
        <v>416</v>
      </c>
      <c r="AH13" s="17" t="s">
        <v>23</v>
      </c>
      <c r="AI13" s="1233">
        <v>41.7</v>
      </c>
      <c r="AJ13" s="1234">
        <v>38.1</v>
      </c>
      <c r="AK13" s="490" t="s">
        <v>35</v>
      </c>
      <c r="AL13" s="96"/>
    </row>
    <row r="14" spans="1:38" x14ac:dyDescent="0.15">
      <c r="A14" s="1846"/>
      <c r="B14" s="52">
        <v>44297</v>
      </c>
      <c r="C14" s="1607" t="str">
        <f t="shared" si="0"/>
        <v>(日)</v>
      </c>
      <c r="D14" s="71" t="s">
        <v>566</v>
      </c>
      <c r="E14" s="1506"/>
      <c r="F14" s="445">
        <v>13.9</v>
      </c>
      <c r="G14" s="446" t="s">
        <v>35</v>
      </c>
      <c r="H14" s="447" t="s">
        <v>35</v>
      </c>
      <c r="I14" s="448" t="s">
        <v>35</v>
      </c>
      <c r="J14" s="449" t="s">
        <v>35</v>
      </c>
      <c r="K14" s="448" t="s">
        <v>35</v>
      </c>
      <c r="L14" s="449" t="s">
        <v>35</v>
      </c>
      <c r="M14" s="448" t="s">
        <v>35</v>
      </c>
      <c r="N14" s="449" t="s">
        <v>35</v>
      </c>
      <c r="O14" s="496" t="s">
        <v>35</v>
      </c>
      <c r="P14" s="1331" t="s">
        <v>35</v>
      </c>
      <c r="Q14" s="496" t="s">
        <v>35</v>
      </c>
      <c r="R14" s="1331" t="s">
        <v>35</v>
      </c>
      <c r="S14" s="496" t="s">
        <v>35</v>
      </c>
      <c r="T14" s="1331" t="s">
        <v>35</v>
      </c>
      <c r="U14" s="496" t="s">
        <v>35</v>
      </c>
      <c r="V14" s="1331" t="s">
        <v>35</v>
      </c>
      <c r="W14" s="448" t="s">
        <v>35</v>
      </c>
      <c r="X14" s="449" t="s">
        <v>35</v>
      </c>
      <c r="Y14" s="452" t="s">
        <v>35</v>
      </c>
      <c r="Z14" s="453" t="s">
        <v>35</v>
      </c>
      <c r="AA14" s="450" t="s">
        <v>35</v>
      </c>
      <c r="AB14" s="1263" t="s">
        <v>35</v>
      </c>
      <c r="AC14" s="304">
        <v>2144</v>
      </c>
      <c r="AD14" s="307" t="s">
        <v>35</v>
      </c>
      <c r="AE14" s="1061" t="s">
        <v>35</v>
      </c>
      <c r="AF14" s="1099"/>
      <c r="AG14" s="6" t="s">
        <v>417</v>
      </c>
      <c r="AH14" s="17" t="s">
        <v>23</v>
      </c>
      <c r="AI14" s="482">
        <v>34.4</v>
      </c>
      <c r="AJ14" s="483">
        <v>33.9</v>
      </c>
      <c r="AK14" s="484" t="s">
        <v>35</v>
      </c>
      <c r="AL14" s="94"/>
    </row>
    <row r="15" spans="1:38" x14ac:dyDescent="0.15">
      <c r="A15" s="1846"/>
      <c r="B15" s="52">
        <v>44298</v>
      </c>
      <c r="C15" s="1607" t="str">
        <f t="shared" si="0"/>
        <v>(月)</v>
      </c>
      <c r="D15" s="71" t="s">
        <v>566</v>
      </c>
      <c r="E15" s="1506"/>
      <c r="F15" s="445">
        <v>17.2</v>
      </c>
      <c r="G15" s="446">
        <v>14.2</v>
      </c>
      <c r="H15" s="447">
        <v>14.1</v>
      </c>
      <c r="I15" s="448">
        <v>5.07</v>
      </c>
      <c r="J15" s="449">
        <v>3.92</v>
      </c>
      <c r="K15" s="448">
        <v>7.72</v>
      </c>
      <c r="L15" s="449">
        <v>7.53</v>
      </c>
      <c r="M15" s="448">
        <v>35.299999999999997</v>
      </c>
      <c r="N15" s="449">
        <v>35.9</v>
      </c>
      <c r="O15" s="496" t="s">
        <v>35</v>
      </c>
      <c r="P15" s="1331">
        <v>83.1</v>
      </c>
      <c r="Q15" s="496" t="s">
        <v>35</v>
      </c>
      <c r="R15" s="1331">
        <v>119.9</v>
      </c>
      <c r="S15" s="496" t="s">
        <v>35</v>
      </c>
      <c r="T15" s="1331" t="s">
        <v>35</v>
      </c>
      <c r="U15" s="496" t="s">
        <v>35</v>
      </c>
      <c r="V15" s="1331" t="s">
        <v>35</v>
      </c>
      <c r="W15" s="448" t="s">
        <v>35</v>
      </c>
      <c r="X15" s="449">
        <v>32.4</v>
      </c>
      <c r="Y15" s="452" t="s">
        <v>35</v>
      </c>
      <c r="Z15" s="453">
        <v>269</v>
      </c>
      <c r="AA15" s="450" t="s">
        <v>35</v>
      </c>
      <c r="AB15" s="1263">
        <v>0.32</v>
      </c>
      <c r="AC15" s="304">
        <v>2189</v>
      </c>
      <c r="AD15" s="307" t="s">
        <v>35</v>
      </c>
      <c r="AE15" s="1061" t="s">
        <v>35</v>
      </c>
      <c r="AF15" s="1099"/>
      <c r="AG15" s="6" t="s">
        <v>418</v>
      </c>
      <c r="AH15" s="17" t="s">
        <v>23</v>
      </c>
      <c r="AI15" s="491">
        <v>238</v>
      </c>
      <c r="AJ15" s="492">
        <v>278</v>
      </c>
      <c r="AK15" s="493" t="s">
        <v>35</v>
      </c>
      <c r="AL15" s="25"/>
    </row>
    <row r="16" spans="1:38" x14ac:dyDescent="0.15">
      <c r="A16" s="1846"/>
      <c r="B16" s="52">
        <v>44299</v>
      </c>
      <c r="C16" s="1607" t="str">
        <f t="shared" si="0"/>
        <v>(火)</v>
      </c>
      <c r="D16" s="71" t="s">
        <v>522</v>
      </c>
      <c r="E16" s="1506">
        <v>1</v>
      </c>
      <c r="F16" s="445">
        <v>16.899999999999999</v>
      </c>
      <c r="G16" s="446">
        <v>15.1</v>
      </c>
      <c r="H16" s="447">
        <v>15.3</v>
      </c>
      <c r="I16" s="448">
        <v>6.52</v>
      </c>
      <c r="J16" s="449">
        <v>2.85</v>
      </c>
      <c r="K16" s="448">
        <v>7.62</v>
      </c>
      <c r="L16" s="449">
        <v>7.42</v>
      </c>
      <c r="M16" s="448">
        <v>35.1</v>
      </c>
      <c r="N16" s="449">
        <v>35.799999999999997</v>
      </c>
      <c r="O16" s="496" t="s">
        <v>35</v>
      </c>
      <c r="P16" s="1331">
        <v>84.1</v>
      </c>
      <c r="Q16" s="496" t="s">
        <v>35</v>
      </c>
      <c r="R16" s="1331">
        <v>121.7</v>
      </c>
      <c r="S16" s="496" t="s">
        <v>35</v>
      </c>
      <c r="T16" s="1331" t="s">
        <v>35</v>
      </c>
      <c r="U16" s="496" t="s">
        <v>35</v>
      </c>
      <c r="V16" s="1331" t="s">
        <v>35</v>
      </c>
      <c r="W16" s="448" t="s">
        <v>35</v>
      </c>
      <c r="X16" s="449">
        <v>38.799999999999997</v>
      </c>
      <c r="Y16" s="452" t="s">
        <v>35</v>
      </c>
      <c r="Z16" s="453">
        <v>230</v>
      </c>
      <c r="AA16" s="450" t="s">
        <v>35</v>
      </c>
      <c r="AB16" s="1263">
        <v>0.25</v>
      </c>
      <c r="AC16" s="304">
        <v>2678</v>
      </c>
      <c r="AD16" s="307" t="s">
        <v>35</v>
      </c>
      <c r="AE16" s="1061" t="s">
        <v>35</v>
      </c>
      <c r="AF16" s="1099"/>
      <c r="AG16" s="6" t="s">
        <v>419</v>
      </c>
      <c r="AH16" s="17" t="s">
        <v>23</v>
      </c>
      <c r="AI16" s="485">
        <v>0.44</v>
      </c>
      <c r="AJ16" s="486">
        <v>0.35</v>
      </c>
      <c r="AK16" s="487" t="s">
        <v>35</v>
      </c>
      <c r="AL16" s="95"/>
    </row>
    <row r="17" spans="1:38" x14ac:dyDescent="0.15">
      <c r="A17" s="1846"/>
      <c r="B17" s="52">
        <v>44300</v>
      </c>
      <c r="C17" s="1607" t="str">
        <f t="shared" si="0"/>
        <v>(水)</v>
      </c>
      <c r="D17" s="71" t="s">
        <v>522</v>
      </c>
      <c r="E17" s="1506">
        <v>12</v>
      </c>
      <c r="F17" s="445">
        <v>20.6</v>
      </c>
      <c r="G17" s="446">
        <v>16.2</v>
      </c>
      <c r="H17" s="447">
        <v>16</v>
      </c>
      <c r="I17" s="448">
        <v>6.01</v>
      </c>
      <c r="J17" s="449">
        <v>3.89</v>
      </c>
      <c r="K17" s="448">
        <v>7.69</v>
      </c>
      <c r="L17" s="449">
        <v>7.49</v>
      </c>
      <c r="M17" s="448">
        <v>35.1</v>
      </c>
      <c r="N17" s="449">
        <v>35.700000000000003</v>
      </c>
      <c r="O17" s="496" t="s">
        <v>35</v>
      </c>
      <c r="P17" s="1331">
        <v>86.1</v>
      </c>
      <c r="Q17" s="496" t="s">
        <v>35</v>
      </c>
      <c r="R17" s="1331">
        <v>121.7</v>
      </c>
      <c r="S17" s="496" t="s">
        <v>35</v>
      </c>
      <c r="T17" s="1331" t="s">
        <v>35</v>
      </c>
      <c r="U17" s="496" t="s">
        <v>35</v>
      </c>
      <c r="V17" s="1331" t="s">
        <v>35</v>
      </c>
      <c r="W17" s="448" t="s">
        <v>35</v>
      </c>
      <c r="X17" s="449">
        <v>36</v>
      </c>
      <c r="Y17" s="452" t="s">
        <v>35</v>
      </c>
      <c r="Z17" s="453">
        <v>214</v>
      </c>
      <c r="AA17" s="450" t="s">
        <v>35</v>
      </c>
      <c r="AB17" s="1263">
        <v>0.28000000000000003</v>
      </c>
      <c r="AC17" s="304">
        <v>2792</v>
      </c>
      <c r="AD17" s="307" t="s">
        <v>35</v>
      </c>
      <c r="AE17" s="1061" t="s">
        <v>35</v>
      </c>
      <c r="AF17" s="1099"/>
      <c r="AG17" s="6" t="s">
        <v>24</v>
      </c>
      <c r="AH17" s="17" t="s">
        <v>23</v>
      </c>
      <c r="AI17" s="446">
        <v>3.7</v>
      </c>
      <c r="AJ17" s="494">
        <v>2.7</v>
      </c>
      <c r="AK17" s="487" t="s">
        <v>35</v>
      </c>
      <c r="AL17" s="95"/>
    </row>
    <row r="18" spans="1:38" x14ac:dyDescent="0.15">
      <c r="A18" s="1846"/>
      <c r="B18" s="52">
        <v>44301</v>
      </c>
      <c r="C18" s="1607" t="str">
        <f t="shared" si="0"/>
        <v>(木)</v>
      </c>
      <c r="D18" s="71" t="s">
        <v>566</v>
      </c>
      <c r="E18" s="1506">
        <v>1</v>
      </c>
      <c r="F18" s="445">
        <v>11.2</v>
      </c>
      <c r="G18" s="446">
        <v>13.9</v>
      </c>
      <c r="H18" s="447">
        <v>13.7</v>
      </c>
      <c r="I18" s="448">
        <v>13.6</v>
      </c>
      <c r="J18" s="449">
        <v>4.2699999999999996</v>
      </c>
      <c r="K18" s="448">
        <v>7.56</v>
      </c>
      <c r="L18" s="449">
        <v>7.42</v>
      </c>
      <c r="M18" s="448">
        <v>26.1</v>
      </c>
      <c r="N18" s="449">
        <v>28.2</v>
      </c>
      <c r="O18" s="496" t="s">
        <v>35</v>
      </c>
      <c r="P18" s="1331">
        <v>66</v>
      </c>
      <c r="Q18" s="496" t="s">
        <v>35</v>
      </c>
      <c r="R18" s="1331">
        <v>97.2</v>
      </c>
      <c r="S18" s="496" t="s">
        <v>35</v>
      </c>
      <c r="T18" s="1331" t="s">
        <v>35</v>
      </c>
      <c r="U18" s="496" t="s">
        <v>35</v>
      </c>
      <c r="V18" s="1331" t="s">
        <v>35</v>
      </c>
      <c r="W18" s="448" t="s">
        <v>35</v>
      </c>
      <c r="X18" s="449">
        <v>25.1</v>
      </c>
      <c r="Y18" s="452" t="s">
        <v>35</v>
      </c>
      <c r="Z18" s="453">
        <v>220</v>
      </c>
      <c r="AA18" s="450" t="s">
        <v>35</v>
      </c>
      <c r="AB18" s="1263">
        <v>0.24</v>
      </c>
      <c r="AC18" s="304">
        <v>3474</v>
      </c>
      <c r="AD18" s="307" t="s">
        <v>35</v>
      </c>
      <c r="AE18" s="1061">
        <v>2.57</v>
      </c>
      <c r="AF18" s="1099"/>
      <c r="AG18" s="6" t="s">
        <v>25</v>
      </c>
      <c r="AH18" s="17" t="s">
        <v>23</v>
      </c>
      <c r="AI18" s="446">
        <v>1.2</v>
      </c>
      <c r="AJ18" s="494">
        <v>0.6</v>
      </c>
      <c r="AK18" s="487" t="s">
        <v>35</v>
      </c>
      <c r="AL18" s="95"/>
    </row>
    <row r="19" spans="1:38" x14ac:dyDescent="0.15">
      <c r="A19" s="1846"/>
      <c r="B19" s="52">
        <v>44302</v>
      </c>
      <c r="C19" s="1607" t="str">
        <f t="shared" si="0"/>
        <v>(金)</v>
      </c>
      <c r="D19" s="71" t="s">
        <v>522</v>
      </c>
      <c r="E19" s="1506"/>
      <c r="F19" s="445">
        <v>16.899999999999999</v>
      </c>
      <c r="G19" s="446">
        <v>14.7</v>
      </c>
      <c r="H19" s="447">
        <v>15</v>
      </c>
      <c r="I19" s="448">
        <v>9.58</v>
      </c>
      <c r="J19" s="449">
        <v>2.79</v>
      </c>
      <c r="K19" s="448">
        <v>7.54</v>
      </c>
      <c r="L19" s="449">
        <v>7.3</v>
      </c>
      <c r="M19" s="448">
        <v>30.2</v>
      </c>
      <c r="N19" s="449">
        <v>29.5</v>
      </c>
      <c r="O19" s="496" t="s">
        <v>35</v>
      </c>
      <c r="P19" s="1331">
        <v>73.599999999999994</v>
      </c>
      <c r="Q19" s="496" t="s">
        <v>35</v>
      </c>
      <c r="R19" s="1331">
        <v>102.3</v>
      </c>
      <c r="S19" s="496" t="s">
        <v>35</v>
      </c>
      <c r="T19" s="1331" t="s">
        <v>35</v>
      </c>
      <c r="U19" s="496" t="s">
        <v>35</v>
      </c>
      <c r="V19" s="1331" t="s">
        <v>35</v>
      </c>
      <c r="W19" s="448" t="s">
        <v>35</v>
      </c>
      <c r="X19" s="449">
        <v>26.2</v>
      </c>
      <c r="Y19" s="452" t="s">
        <v>35</v>
      </c>
      <c r="Z19" s="453">
        <v>229</v>
      </c>
      <c r="AA19" s="450" t="s">
        <v>35</v>
      </c>
      <c r="AB19" s="1263">
        <v>0.22</v>
      </c>
      <c r="AC19" s="304">
        <v>3423</v>
      </c>
      <c r="AD19" s="307" t="s">
        <v>35</v>
      </c>
      <c r="AE19" s="1061" t="s">
        <v>35</v>
      </c>
      <c r="AF19" s="1099"/>
      <c r="AG19" s="6" t="s">
        <v>420</v>
      </c>
      <c r="AH19" s="17" t="s">
        <v>23</v>
      </c>
      <c r="AI19" s="446">
        <v>9.6999999999999993</v>
      </c>
      <c r="AJ19" s="494">
        <v>9.8000000000000007</v>
      </c>
      <c r="AK19" s="487" t="s">
        <v>35</v>
      </c>
      <c r="AL19" s="95"/>
    </row>
    <row r="20" spans="1:38" x14ac:dyDescent="0.15">
      <c r="A20" s="1846"/>
      <c r="B20" s="52">
        <v>44303</v>
      </c>
      <c r="C20" s="1607" t="str">
        <f t="shared" si="0"/>
        <v>(土)</v>
      </c>
      <c r="D20" s="71" t="s">
        <v>522</v>
      </c>
      <c r="E20" s="1506">
        <v>13.5</v>
      </c>
      <c r="F20" s="445">
        <v>17</v>
      </c>
      <c r="G20" s="446" t="s">
        <v>35</v>
      </c>
      <c r="H20" s="447" t="s">
        <v>35</v>
      </c>
      <c r="I20" s="448" t="s">
        <v>35</v>
      </c>
      <c r="J20" s="449" t="s">
        <v>35</v>
      </c>
      <c r="K20" s="448" t="s">
        <v>35</v>
      </c>
      <c r="L20" s="449" t="s">
        <v>35</v>
      </c>
      <c r="M20" s="448" t="s">
        <v>35</v>
      </c>
      <c r="N20" s="449" t="s">
        <v>35</v>
      </c>
      <c r="O20" s="496" t="s">
        <v>35</v>
      </c>
      <c r="P20" s="1331" t="s">
        <v>35</v>
      </c>
      <c r="Q20" s="496" t="s">
        <v>35</v>
      </c>
      <c r="R20" s="1331" t="s">
        <v>35</v>
      </c>
      <c r="S20" s="496" t="s">
        <v>35</v>
      </c>
      <c r="T20" s="1331" t="s">
        <v>35</v>
      </c>
      <c r="U20" s="496" t="s">
        <v>35</v>
      </c>
      <c r="V20" s="1331" t="s">
        <v>35</v>
      </c>
      <c r="W20" s="448" t="s">
        <v>35</v>
      </c>
      <c r="X20" s="449" t="s">
        <v>35</v>
      </c>
      <c r="Y20" s="452" t="s">
        <v>35</v>
      </c>
      <c r="Z20" s="453" t="s">
        <v>35</v>
      </c>
      <c r="AA20" s="450" t="s">
        <v>35</v>
      </c>
      <c r="AB20" s="1263" t="s">
        <v>35</v>
      </c>
      <c r="AC20" s="304">
        <v>3388</v>
      </c>
      <c r="AD20" s="307" t="s">
        <v>35</v>
      </c>
      <c r="AE20" s="1061" t="s">
        <v>35</v>
      </c>
      <c r="AF20" s="1099"/>
      <c r="AG20" s="6" t="s">
        <v>421</v>
      </c>
      <c r="AH20" s="17" t="s">
        <v>23</v>
      </c>
      <c r="AI20" s="450">
        <v>0.157</v>
      </c>
      <c r="AJ20" s="203">
        <v>0.128</v>
      </c>
      <c r="AK20" s="495" t="s">
        <v>35</v>
      </c>
      <c r="AL20" s="97"/>
    </row>
    <row r="21" spans="1:38" x14ac:dyDescent="0.15">
      <c r="A21" s="1846"/>
      <c r="B21" s="52">
        <v>44304</v>
      </c>
      <c r="C21" s="1607" t="str">
        <f t="shared" si="0"/>
        <v>(日)</v>
      </c>
      <c r="D21" s="71" t="s">
        <v>566</v>
      </c>
      <c r="E21" s="1506">
        <v>3</v>
      </c>
      <c r="F21" s="445">
        <v>18.399999999999999</v>
      </c>
      <c r="G21" s="446" t="s">
        <v>35</v>
      </c>
      <c r="H21" s="447" t="s">
        <v>35</v>
      </c>
      <c r="I21" s="448" t="s">
        <v>35</v>
      </c>
      <c r="J21" s="449" t="s">
        <v>35</v>
      </c>
      <c r="K21" s="448" t="s">
        <v>35</v>
      </c>
      <c r="L21" s="449" t="s">
        <v>35</v>
      </c>
      <c r="M21" s="448" t="s">
        <v>35</v>
      </c>
      <c r="N21" s="449" t="s">
        <v>35</v>
      </c>
      <c r="O21" s="496" t="s">
        <v>35</v>
      </c>
      <c r="P21" s="1331" t="s">
        <v>35</v>
      </c>
      <c r="Q21" s="496" t="s">
        <v>35</v>
      </c>
      <c r="R21" s="1331" t="s">
        <v>35</v>
      </c>
      <c r="S21" s="496" t="s">
        <v>35</v>
      </c>
      <c r="T21" s="1331" t="s">
        <v>35</v>
      </c>
      <c r="U21" s="496" t="s">
        <v>35</v>
      </c>
      <c r="V21" s="1331" t="s">
        <v>35</v>
      </c>
      <c r="W21" s="448" t="s">
        <v>35</v>
      </c>
      <c r="X21" s="449" t="s">
        <v>35</v>
      </c>
      <c r="Y21" s="452" t="s">
        <v>35</v>
      </c>
      <c r="Z21" s="453" t="s">
        <v>35</v>
      </c>
      <c r="AA21" s="450" t="s">
        <v>35</v>
      </c>
      <c r="AB21" s="1263" t="s">
        <v>35</v>
      </c>
      <c r="AC21" s="304">
        <v>3767</v>
      </c>
      <c r="AD21" s="307" t="s">
        <v>35</v>
      </c>
      <c r="AE21" s="1061" t="s">
        <v>35</v>
      </c>
      <c r="AF21" s="1099"/>
      <c r="AG21" s="6" t="s">
        <v>284</v>
      </c>
      <c r="AH21" s="17" t="s">
        <v>23</v>
      </c>
      <c r="AI21" s="450">
        <v>4.03</v>
      </c>
      <c r="AJ21" s="203">
        <v>3.92</v>
      </c>
      <c r="AK21" s="487" t="s">
        <v>35</v>
      </c>
      <c r="AL21" s="95"/>
    </row>
    <row r="22" spans="1:38" x14ac:dyDescent="0.15">
      <c r="A22" s="1846"/>
      <c r="B22" s="52">
        <v>44305</v>
      </c>
      <c r="C22" s="1607" t="str">
        <f t="shared" si="0"/>
        <v>(月)</v>
      </c>
      <c r="D22" s="71" t="s">
        <v>566</v>
      </c>
      <c r="E22" s="1506"/>
      <c r="F22" s="445">
        <v>17.399999999999999</v>
      </c>
      <c r="G22" s="446">
        <v>14.7</v>
      </c>
      <c r="H22" s="447">
        <v>15.1</v>
      </c>
      <c r="I22" s="448">
        <v>16.920000000000002</v>
      </c>
      <c r="J22" s="449">
        <v>3.57</v>
      </c>
      <c r="K22" s="448">
        <v>7.48</v>
      </c>
      <c r="L22" s="449">
        <v>7.22</v>
      </c>
      <c r="M22" s="448">
        <v>28.2</v>
      </c>
      <c r="N22" s="449">
        <v>26.3</v>
      </c>
      <c r="O22" s="496" t="s">
        <v>35</v>
      </c>
      <c r="P22" s="1331">
        <v>61.6</v>
      </c>
      <c r="Q22" s="496" t="s">
        <v>35</v>
      </c>
      <c r="R22" s="1331">
        <v>92.2</v>
      </c>
      <c r="S22" s="496" t="s">
        <v>35</v>
      </c>
      <c r="T22" s="1331" t="s">
        <v>35</v>
      </c>
      <c r="U22" s="496" t="s">
        <v>35</v>
      </c>
      <c r="V22" s="1331" t="s">
        <v>35</v>
      </c>
      <c r="W22" s="448" t="s">
        <v>35</v>
      </c>
      <c r="X22" s="449">
        <v>26.6</v>
      </c>
      <c r="Y22" s="452" t="s">
        <v>35</v>
      </c>
      <c r="Z22" s="453">
        <v>203</v>
      </c>
      <c r="AA22" s="450" t="s">
        <v>35</v>
      </c>
      <c r="AB22" s="1263">
        <v>0.22</v>
      </c>
      <c r="AC22" s="304">
        <v>4187</v>
      </c>
      <c r="AD22" s="307">
        <v>9990</v>
      </c>
      <c r="AE22" s="1061" t="s">
        <v>35</v>
      </c>
      <c r="AF22" s="1099"/>
      <c r="AG22" s="6" t="s">
        <v>422</v>
      </c>
      <c r="AH22" s="17" t="s">
        <v>23</v>
      </c>
      <c r="AI22" s="450">
        <v>4.4000000000000004</v>
      </c>
      <c r="AJ22" s="203">
        <v>4.2</v>
      </c>
      <c r="AK22" s="487" t="s">
        <v>35</v>
      </c>
      <c r="AL22" s="95"/>
    </row>
    <row r="23" spans="1:38" x14ac:dyDescent="0.15">
      <c r="A23" s="1846"/>
      <c r="B23" s="52">
        <v>44306</v>
      </c>
      <c r="C23" s="1607" t="str">
        <f t="shared" si="0"/>
        <v>(火)</v>
      </c>
      <c r="D23" s="71" t="s">
        <v>566</v>
      </c>
      <c r="E23" s="1506"/>
      <c r="F23" s="445">
        <v>20</v>
      </c>
      <c r="G23" s="446">
        <v>16.2</v>
      </c>
      <c r="H23" s="447">
        <v>16.2</v>
      </c>
      <c r="I23" s="448">
        <v>13.97</v>
      </c>
      <c r="J23" s="449">
        <v>3.19</v>
      </c>
      <c r="K23" s="448">
        <v>7.45</v>
      </c>
      <c r="L23" s="449">
        <v>7.26</v>
      </c>
      <c r="M23" s="448">
        <v>31</v>
      </c>
      <c r="N23" s="449">
        <v>31.4</v>
      </c>
      <c r="O23" s="496" t="s">
        <v>35</v>
      </c>
      <c r="P23" s="1331">
        <v>72.099999999999994</v>
      </c>
      <c r="Q23" s="496" t="s">
        <v>35</v>
      </c>
      <c r="R23" s="1331">
        <v>106.3</v>
      </c>
      <c r="S23" s="496" t="s">
        <v>35</v>
      </c>
      <c r="T23" s="1331" t="s">
        <v>35</v>
      </c>
      <c r="U23" s="496" t="s">
        <v>35</v>
      </c>
      <c r="V23" s="1331" t="s">
        <v>35</v>
      </c>
      <c r="W23" s="448" t="s">
        <v>35</v>
      </c>
      <c r="X23" s="449">
        <v>33</v>
      </c>
      <c r="Y23" s="452" t="s">
        <v>35</v>
      </c>
      <c r="Z23" s="453">
        <v>238</v>
      </c>
      <c r="AA23" s="450" t="s">
        <v>35</v>
      </c>
      <c r="AB23" s="1263">
        <v>0.19</v>
      </c>
      <c r="AC23" s="304">
        <v>4396</v>
      </c>
      <c r="AD23" s="307" t="s">
        <v>35</v>
      </c>
      <c r="AE23" s="1061" t="s">
        <v>35</v>
      </c>
      <c r="AF23" s="1099"/>
      <c r="AG23" s="6" t="s">
        <v>423</v>
      </c>
      <c r="AH23" s="17" t="s">
        <v>23</v>
      </c>
      <c r="AI23" s="450">
        <v>0.106</v>
      </c>
      <c r="AJ23" s="202">
        <v>0.09</v>
      </c>
      <c r="AK23" s="495" t="s">
        <v>35</v>
      </c>
      <c r="AL23" s="97"/>
    </row>
    <row r="24" spans="1:38" x14ac:dyDescent="0.15">
      <c r="A24" s="1846"/>
      <c r="B24" s="52">
        <v>44307</v>
      </c>
      <c r="C24" s="1607" t="str">
        <f t="shared" si="0"/>
        <v>(水)</v>
      </c>
      <c r="D24" s="71" t="s">
        <v>566</v>
      </c>
      <c r="E24" s="1506"/>
      <c r="F24" s="445">
        <v>19.100000000000001</v>
      </c>
      <c r="G24" s="446">
        <v>17.600000000000001</v>
      </c>
      <c r="H24" s="447">
        <v>17.5</v>
      </c>
      <c r="I24" s="448">
        <v>16.809999999999999</v>
      </c>
      <c r="J24" s="449">
        <v>3.6</v>
      </c>
      <c r="K24" s="448">
        <v>7.45</v>
      </c>
      <c r="L24" s="449">
        <v>7.28</v>
      </c>
      <c r="M24" s="448">
        <v>32</v>
      </c>
      <c r="N24" s="449">
        <v>32.5</v>
      </c>
      <c r="O24" s="496" t="s">
        <v>35</v>
      </c>
      <c r="P24" s="1331">
        <v>71.099999999999994</v>
      </c>
      <c r="Q24" s="496" t="s">
        <v>35</v>
      </c>
      <c r="R24" s="1331">
        <v>107.3</v>
      </c>
      <c r="S24" s="496" t="s">
        <v>35</v>
      </c>
      <c r="T24" s="1331" t="s">
        <v>35</v>
      </c>
      <c r="U24" s="496" t="s">
        <v>35</v>
      </c>
      <c r="V24" s="1331" t="s">
        <v>35</v>
      </c>
      <c r="W24" s="448" t="s">
        <v>35</v>
      </c>
      <c r="X24" s="449">
        <v>34</v>
      </c>
      <c r="Y24" s="452" t="s">
        <v>35</v>
      </c>
      <c r="Z24" s="453">
        <v>234</v>
      </c>
      <c r="AA24" s="450" t="s">
        <v>35</v>
      </c>
      <c r="AB24" s="1263">
        <v>0.22</v>
      </c>
      <c r="AC24" s="304">
        <v>4554</v>
      </c>
      <c r="AD24" s="307" t="s">
        <v>35</v>
      </c>
      <c r="AE24" s="1061" t="s">
        <v>35</v>
      </c>
      <c r="AF24" s="1099"/>
      <c r="AG24" s="6" t="s">
        <v>424</v>
      </c>
      <c r="AH24" s="17" t="s">
        <v>23</v>
      </c>
      <c r="AI24" s="450" t="s">
        <v>523</v>
      </c>
      <c r="AJ24" s="203" t="s">
        <v>523</v>
      </c>
      <c r="AK24" s="487" t="s">
        <v>35</v>
      </c>
      <c r="AL24" s="95"/>
    </row>
    <row r="25" spans="1:38" x14ac:dyDescent="0.15">
      <c r="A25" s="1846"/>
      <c r="B25" s="52">
        <v>44308</v>
      </c>
      <c r="C25" s="1607" t="str">
        <f t="shared" si="0"/>
        <v>(木)</v>
      </c>
      <c r="D25" s="71" t="s">
        <v>566</v>
      </c>
      <c r="E25" s="1506"/>
      <c r="F25" s="445">
        <v>20.5</v>
      </c>
      <c r="G25" s="446">
        <v>17.899999999999999</v>
      </c>
      <c r="H25" s="447">
        <v>17.600000000000001</v>
      </c>
      <c r="I25" s="448">
        <v>18.600000000000001</v>
      </c>
      <c r="J25" s="449">
        <v>3.77</v>
      </c>
      <c r="K25" s="448">
        <v>7.46</v>
      </c>
      <c r="L25" s="449">
        <v>7.28</v>
      </c>
      <c r="M25" s="448">
        <v>32.299999999999997</v>
      </c>
      <c r="N25" s="449">
        <v>31.4</v>
      </c>
      <c r="O25" s="496" t="s">
        <v>35</v>
      </c>
      <c r="P25" s="1331">
        <v>70.7</v>
      </c>
      <c r="Q25" s="496" t="s">
        <v>35</v>
      </c>
      <c r="R25" s="1331">
        <v>105.7</v>
      </c>
      <c r="S25" s="496" t="s">
        <v>35</v>
      </c>
      <c r="T25" s="1331" t="s">
        <v>35</v>
      </c>
      <c r="U25" s="496" t="s">
        <v>35</v>
      </c>
      <c r="V25" s="1331" t="s">
        <v>35</v>
      </c>
      <c r="W25" s="448" t="s">
        <v>35</v>
      </c>
      <c r="X25" s="449">
        <v>39</v>
      </c>
      <c r="Y25" s="452" t="s">
        <v>35</v>
      </c>
      <c r="Z25" s="453">
        <v>203</v>
      </c>
      <c r="AA25" s="450" t="s">
        <v>35</v>
      </c>
      <c r="AB25" s="1263">
        <v>0.25</v>
      </c>
      <c r="AC25" s="304">
        <v>4512</v>
      </c>
      <c r="AD25" s="307">
        <v>9970</v>
      </c>
      <c r="AE25" s="1061">
        <v>2.17</v>
      </c>
      <c r="AF25" s="1099"/>
      <c r="AG25" s="6" t="s">
        <v>425</v>
      </c>
      <c r="AH25" s="17" t="s">
        <v>23</v>
      </c>
      <c r="AI25" s="446">
        <v>27</v>
      </c>
      <c r="AJ25" s="494">
        <v>25.8</v>
      </c>
      <c r="AK25" s="490" t="s">
        <v>35</v>
      </c>
      <c r="AL25" s="96"/>
    </row>
    <row r="26" spans="1:38" x14ac:dyDescent="0.15">
      <c r="A26" s="1846"/>
      <c r="B26" s="52">
        <v>44309</v>
      </c>
      <c r="C26" s="1607" t="str">
        <f t="shared" si="0"/>
        <v>(金)</v>
      </c>
      <c r="D26" s="71" t="s">
        <v>566</v>
      </c>
      <c r="E26" s="1506"/>
      <c r="F26" s="445">
        <v>13.9</v>
      </c>
      <c r="G26" s="446">
        <v>15.7</v>
      </c>
      <c r="H26" s="447">
        <v>15.6</v>
      </c>
      <c r="I26" s="448">
        <v>15.89</v>
      </c>
      <c r="J26" s="449">
        <v>3.82</v>
      </c>
      <c r="K26" s="448">
        <v>7.6</v>
      </c>
      <c r="L26" s="449">
        <v>7.33</v>
      </c>
      <c r="M26" s="448">
        <v>33</v>
      </c>
      <c r="N26" s="449">
        <v>33</v>
      </c>
      <c r="O26" s="496" t="s">
        <v>35</v>
      </c>
      <c r="P26" s="1331">
        <v>67</v>
      </c>
      <c r="Q26" s="496" t="s">
        <v>35</v>
      </c>
      <c r="R26" s="1331">
        <v>105.3</v>
      </c>
      <c r="S26" s="496" t="s">
        <v>35</v>
      </c>
      <c r="T26" s="1331" t="s">
        <v>35</v>
      </c>
      <c r="U26" s="496" t="s">
        <v>35</v>
      </c>
      <c r="V26" s="1331" t="s">
        <v>35</v>
      </c>
      <c r="W26" s="448" t="s">
        <v>35</v>
      </c>
      <c r="X26" s="449">
        <v>41.3</v>
      </c>
      <c r="Y26" s="452" t="s">
        <v>35</v>
      </c>
      <c r="Z26" s="453">
        <v>219</v>
      </c>
      <c r="AA26" s="450" t="s">
        <v>35</v>
      </c>
      <c r="AB26" s="1263">
        <v>0.17</v>
      </c>
      <c r="AC26" s="304">
        <v>4483</v>
      </c>
      <c r="AD26" s="307">
        <v>9940</v>
      </c>
      <c r="AE26" s="1061" t="s">
        <v>35</v>
      </c>
      <c r="AF26" s="1099"/>
      <c r="AG26" s="6" t="s">
        <v>27</v>
      </c>
      <c r="AH26" s="17" t="s">
        <v>23</v>
      </c>
      <c r="AI26" s="446">
        <v>30.9</v>
      </c>
      <c r="AJ26" s="494">
        <v>29.3</v>
      </c>
      <c r="AK26" s="490" t="s">
        <v>35</v>
      </c>
      <c r="AL26" s="96"/>
    </row>
    <row r="27" spans="1:38" x14ac:dyDescent="0.15">
      <c r="A27" s="1846"/>
      <c r="B27" s="52">
        <v>44310</v>
      </c>
      <c r="C27" s="1607" t="str">
        <f t="shared" si="0"/>
        <v>(土)</v>
      </c>
      <c r="D27" s="71" t="s">
        <v>566</v>
      </c>
      <c r="E27" s="1506"/>
      <c r="F27" s="445">
        <v>15.6</v>
      </c>
      <c r="G27" s="446" t="s">
        <v>35</v>
      </c>
      <c r="H27" s="447" t="s">
        <v>35</v>
      </c>
      <c r="I27" s="448" t="s">
        <v>35</v>
      </c>
      <c r="J27" s="449" t="s">
        <v>35</v>
      </c>
      <c r="K27" s="448" t="s">
        <v>35</v>
      </c>
      <c r="L27" s="449" t="s">
        <v>35</v>
      </c>
      <c r="M27" s="448" t="s">
        <v>35</v>
      </c>
      <c r="N27" s="449" t="s">
        <v>35</v>
      </c>
      <c r="O27" s="496" t="s">
        <v>35</v>
      </c>
      <c r="P27" s="1331" t="s">
        <v>35</v>
      </c>
      <c r="Q27" s="496" t="s">
        <v>35</v>
      </c>
      <c r="R27" s="1331" t="s">
        <v>35</v>
      </c>
      <c r="S27" s="496" t="s">
        <v>35</v>
      </c>
      <c r="T27" s="1331" t="s">
        <v>35</v>
      </c>
      <c r="U27" s="496" t="s">
        <v>35</v>
      </c>
      <c r="V27" s="1331" t="s">
        <v>35</v>
      </c>
      <c r="W27" s="448" t="s">
        <v>35</v>
      </c>
      <c r="X27" s="449" t="s">
        <v>35</v>
      </c>
      <c r="Y27" s="452" t="s">
        <v>35</v>
      </c>
      <c r="Z27" s="453" t="s">
        <v>35</v>
      </c>
      <c r="AA27" s="450" t="s">
        <v>35</v>
      </c>
      <c r="AB27" s="1263" t="s">
        <v>35</v>
      </c>
      <c r="AC27" s="304">
        <v>4369</v>
      </c>
      <c r="AD27" s="307" t="s">
        <v>35</v>
      </c>
      <c r="AE27" s="1061" t="s">
        <v>35</v>
      </c>
      <c r="AF27" s="1099"/>
      <c r="AG27" s="6" t="s">
        <v>426</v>
      </c>
      <c r="AH27" s="17" t="s">
        <v>411</v>
      </c>
      <c r="AI27" s="496">
        <v>9</v>
      </c>
      <c r="AJ27" s="497">
        <v>6</v>
      </c>
      <c r="AK27" s="498" t="s">
        <v>35</v>
      </c>
      <c r="AL27" s="98"/>
    </row>
    <row r="28" spans="1:38" x14ac:dyDescent="0.15">
      <c r="A28" s="1846"/>
      <c r="B28" s="52">
        <v>44311</v>
      </c>
      <c r="C28" s="1607" t="str">
        <f t="shared" si="0"/>
        <v>(日)</v>
      </c>
      <c r="D28" s="71" t="s">
        <v>522</v>
      </c>
      <c r="E28" s="1506"/>
      <c r="F28" s="445">
        <v>19.399999999999999</v>
      </c>
      <c r="G28" s="446" t="s">
        <v>35</v>
      </c>
      <c r="H28" s="447" t="s">
        <v>35</v>
      </c>
      <c r="I28" s="448" t="s">
        <v>35</v>
      </c>
      <c r="J28" s="449" t="s">
        <v>35</v>
      </c>
      <c r="K28" s="448" t="s">
        <v>35</v>
      </c>
      <c r="L28" s="449" t="s">
        <v>35</v>
      </c>
      <c r="M28" s="448" t="s">
        <v>35</v>
      </c>
      <c r="N28" s="449" t="s">
        <v>35</v>
      </c>
      <c r="O28" s="496" t="s">
        <v>35</v>
      </c>
      <c r="P28" s="1331" t="s">
        <v>35</v>
      </c>
      <c r="Q28" s="496" t="s">
        <v>35</v>
      </c>
      <c r="R28" s="1331" t="s">
        <v>35</v>
      </c>
      <c r="S28" s="496" t="s">
        <v>35</v>
      </c>
      <c r="T28" s="1331" t="s">
        <v>35</v>
      </c>
      <c r="U28" s="496" t="s">
        <v>35</v>
      </c>
      <c r="V28" s="1331" t="s">
        <v>35</v>
      </c>
      <c r="W28" s="448" t="s">
        <v>35</v>
      </c>
      <c r="X28" s="449" t="s">
        <v>35</v>
      </c>
      <c r="Y28" s="452" t="s">
        <v>35</v>
      </c>
      <c r="Z28" s="453" t="s">
        <v>35</v>
      </c>
      <c r="AA28" s="450" t="s">
        <v>35</v>
      </c>
      <c r="AB28" s="1263" t="s">
        <v>35</v>
      </c>
      <c r="AC28" s="304">
        <v>4851</v>
      </c>
      <c r="AD28" s="307" t="s">
        <v>35</v>
      </c>
      <c r="AE28" s="1061" t="s">
        <v>35</v>
      </c>
      <c r="AF28" s="1099"/>
      <c r="AG28" s="6" t="s">
        <v>427</v>
      </c>
      <c r="AH28" s="17" t="s">
        <v>23</v>
      </c>
      <c r="AI28" s="496">
        <v>12</v>
      </c>
      <c r="AJ28" s="497">
        <v>6</v>
      </c>
      <c r="AK28" s="498" t="s">
        <v>35</v>
      </c>
      <c r="AL28" s="98"/>
    </row>
    <row r="29" spans="1:38" x14ac:dyDescent="0.15">
      <c r="A29" s="1846"/>
      <c r="B29" s="52">
        <v>44312</v>
      </c>
      <c r="C29" s="1607" t="str">
        <f t="shared" si="0"/>
        <v>(月)</v>
      </c>
      <c r="D29" s="71" t="s">
        <v>566</v>
      </c>
      <c r="E29" s="1506"/>
      <c r="F29" s="445">
        <v>12.6</v>
      </c>
      <c r="G29" s="446">
        <v>16</v>
      </c>
      <c r="H29" s="447">
        <v>16.100000000000001</v>
      </c>
      <c r="I29" s="448">
        <v>17.91</v>
      </c>
      <c r="J29" s="449">
        <v>3.4</v>
      </c>
      <c r="K29" s="448">
        <v>7.5</v>
      </c>
      <c r="L29" s="449">
        <v>7.22</v>
      </c>
      <c r="M29" s="448">
        <v>30.8</v>
      </c>
      <c r="N29" s="449">
        <v>30.4</v>
      </c>
      <c r="O29" s="496" t="s">
        <v>35</v>
      </c>
      <c r="P29" s="1331">
        <v>63.1</v>
      </c>
      <c r="Q29" s="496" t="s">
        <v>35</v>
      </c>
      <c r="R29" s="1331">
        <v>100.5</v>
      </c>
      <c r="S29" s="496" t="s">
        <v>35</v>
      </c>
      <c r="T29" s="1331" t="s">
        <v>35</v>
      </c>
      <c r="U29" s="496" t="s">
        <v>35</v>
      </c>
      <c r="V29" s="1331" t="s">
        <v>35</v>
      </c>
      <c r="W29" s="448" t="s">
        <v>35</v>
      </c>
      <c r="X29" s="449">
        <v>46.6</v>
      </c>
      <c r="Y29" s="452" t="s">
        <v>35</v>
      </c>
      <c r="Z29" s="453">
        <v>222</v>
      </c>
      <c r="AA29" s="450" t="s">
        <v>35</v>
      </c>
      <c r="AB29" s="1263">
        <v>0.16</v>
      </c>
      <c r="AC29" s="304">
        <v>5362</v>
      </c>
      <c r="AD29" s="307">
        <v>9990</v>
      </c>
      <c r="AE29" s="1061" t="s">
        <v>35</v>
      </c>
      <c r="AF29" s="1099"/>
      <c r="AG29" s="18"/>
      <c r="AH29" s="8"/>
      <c r="AI29" s="499"/>
      <c r="AJ29" s="500"/>
      <c r="AK29" s="500"/>
      <c r="AL29" s="8"/>
    </row>
    <row r="30" spans="1:38" x14ac:dyDescent="0.15">
      <c r="A30" s="1846"/>
      <c r="B30" s="52">
        <v>44313</v>
      </c>
      <c r="C30" s="1607" t="str">
        <f t="shared" si="0"/>
        <v>(火)</v>
      </c>
      <c r="D30" s="71" t="s">
        <v>566</v>
      </c>
      <c r="E30" s="1506"/>
      <c r="F30" s="445">
        <v>15.3</v>
      </c>
      <c r="G30" s="446">
        <v>15.5</v>
      </c>
      <c r="H30" s="447">
        <v>15.6</v>
      </c>
      <c r="I30" s="448">
        <v>16.420000000000002</v>
      </c>
      <c r="J30" s="449">
        <v>3.66</v>
      </c>
      <c r="K30" s="448">
        <v>7.49</v>
      </c>
      <c r="L30" s="449">
        <v>7.21</v>
      </c>
      <c r="M30" s="448">
        <v>31.7</v>
      </c>
      <c r="N30" s="449">
        <v>31.6</v>
      </c>
      <c r="O30" s="496" t="s">
        <v>35</v>
      </c>
      <c r="P30" s="1331">
        <v>65.099999999999994</v>
      </c>
      <c r="Q30" s="496" t="s">
        <v>35</v>
      </c>
      <c r="R30" s="1331">
        <v>103.3</v>
      </c>
      <c r="S30" s="496" t="s">
        <v>35</v>
      </c>
      <c r="T30" s="1331" t="s">
        <v>35</v>
      </c>
      <c r="U30" s="496" t="s">
        <v>35</v>
      </c>
      <c r="V30" s="1331" t="s">
        <v>35</v>
      </c>
      <c r="W30" s="448" t="s">
        <v>35</v>
      </c>
      <c r="X30" s="449">
        <v>42.8</v>
      </c>
      <c r="Y30" s="452" t="s">
        <v>35</v>
      </c>
      <c r="Z30" s="453">
        <v>222</v>
      </c>
      <c r="AA30" s="450" t="s">
        <v>35</v>
      </c>
      <c r="AB30" s="1263">
        <v>0.2</v>
      </c>
      <c r="AC30" s="304">
        <v>5399</v>
      </c>
      <c r="AD30" s="307" t="s">
        <v>35</v>
      </c>
      <c r="AE30" s="1061" t="s">
        <v>35</v>
      </c>
      <c r="AF30" s="1099"/>
      <c r="AG30" s="18"/>
      <c r="AH30" s="8"/>
      <c r="AI30" s="499"/>
      <c r="AJ30" s="500"/>
      <c r="AK30" s="500"/>
      <c r="AL30" s="8"/>
    </row>
    <row r="31" spans="1:38" x14ac:dyDescent="0.15">
      <c r="A31" s="1846"/>
      <c r="B31" s="52">
        <v>44314</v>
      </c>
      <c r="C31" s="1607" t="str">
        <f t="shared" si="0"/>
        <v>(水)</v>
      </c>
      <c r="D31" s="71" t="s">
        <v>566</v>
      </c>
      <c r="E31" s="1506"/>
      <c r="F31" s="445">
        <v>21</v>
      </c>
      <c r="G31" s="446">
        <v>16.399999999999999</v>
      </c>
      <c r="H31" s="447">
        <v>16.399999999999999</v>
      </c>
      <c r="I31" s="448">
        <v>15.38</v>
      </c>
      <c r="J31" s="449">
        <v>4.05</v>
      </c>
      <c r="K31" s="448">
        <v>7.41</v>
      </c>
      <c r="L31" s="449">
        <v>7.2</v>
      </c>
      <c r="M31" s="448">
        <v>30.9</v>
      </c>
      <c r="N31" s="449">
        <v>30</v>
      </c>
      <c r="O31" s="496" t="s">
        <v>35</v>
      </c>
      <c r="P31" s="1331">
        <v>64.599999999999994</v>
      </c>
      <c r="Q31" s="496" t="s">
        <v>35</v>
      </c>
      <c r="R31" s="1331">
        <v>102.1</v>
      </c>
      <c r="S31" s="496" t="s">
        <v>35</v>
      </c>
      <c r="T31" s="1331" t="s">
        <v>35</v>
      </c>
      <c r="U31" s="496" t="s">
        <v>35</v>
      </c>
      <c r="V31" s="1331" t="s">
        <v>35</v>
      </c>
      <c r="W31" s="448" t="s">
        <v>35</v>
      </c>
      <c r="X31" s="449">
        <v>34.9</v>
      </c>
      <c r="Y31" s="452" t="s">
        <v>35</v>
      </c>
      <c r="Z31" s="453">
        <v>227</v>
      </c>
      <c r="AA31" s="450" t="s">
        <v>35</v>
      </c>
      <c r="AB31" s="1263">
        <v>0.24</v>
      </c>
      <c r="AC31" s="304">
        <v>5325</v>
      </c>
      <c r="AD31" s="307">
        <v>9950</v>
      </c>
      <c r="AE31" s="1061">
        <v>2.61</v>
      </c>
      <c r="AF31" s="1099"/>
      <c r="AG31" s="20"/>
      <c r="AH31" s="3"/>
      <c r="AI31" s="501"/>
      <c r="AJ31" s="502"/>
      <c r="AK31" s="502"/>
      <c r="AL31" s="3"/>
    </row>
    <row r="32" spans="1:38" x14ac:dyDescent="0.15">
      <c r="A32" s="1846"/>
      <c r="B32" s="52">
        <v>44315</v>
      </c>
      <c r="C32" s="1607" t="str">
        <f t="shared" si="0"/>
        <v>(木)</v>
      </c>
      <c r="D32" s="71" t="s">
        <v>579</v>
      </c>
      <c r="E32" s="1506">
        <v>37</v>
      </c>
      <c r="F32" s="445">
        <v>18.3</v>
      </c>
      <c r="G32" s="446" t="s">
        <v>35</v>
      </c>
      <c r="H32" s="447" t="s">
        <v>35</v>
      </c>
      <c r="I32" s="448" t="s">
        <v>35</v>
      </c>
      <c r="J32" s="449" t="s">
        <v>35</v>
      </c>
      <c r="K32" s="448" t="s">
        <v>35</v>
      </c>
      <c r="L32" s="449" t="s">
        <v>35</v>
      </c>
      <c r="M32" s="448" t="s">
        <v>35</v>
      </c>
      <c r="N32" s="449" t="s">
        <v>35</v>
      </c>
      <c r="O32" s="496" t="s">
        <v>35</v>
      </c>
      <c r="P32" s="1331" t="s">
        <v>35</v>
      </c>
      <c r="Q32" s="496" t="s">
        <v>35</v>
      </c>
      <c r="R32" s="1331" t="s">
        <v>35</v>
      </c>
      <c r="S32" s="496" t="s">
        <v>35</v>
      </c>
      <c r="T32" s="1331" t="s">
        <v>35</v>
      </c>
      <c r="U32" s="496" t="s">
        <v>35</v>
      </c>
      <c r="V32" s="1331" t="s">
        <v>35</v>
      </c>
      <c r="W32" s="448" t="s">
        <v>35</v>
      </c>
      <c r="X32" s="449" t="s">
        <v>35</v>
      </c>
      <c r="Y32" s="452" t="s">
        <v>35</v>
      </c>
      <c r="Z32" s="453" t="s">
        <v>35</v>
      </c>
      <c r="AA32" s="450" t="s">
        <v>35</v>
      </c>
      <c r="AB32" s="1263" t="s">
        <v>35</v>
      </c>
      <c r="AC32" s="304">
        <v>5834</v>
      </c>
      <c r="AD32" s="307" t="s">
        <v>35</v>
      </c>
      <c r="AE32" s="1061" t="s">
        <v>35</v>
      </c>
      <c r="AF32" s="1099"/>
      <c r="AG32" s="28" t="s">
        <v>428</v>
      </c>
      <c r="AH32" s="2" t="s">
        <v>35</v>
      </c>
      <c r="AI32" s="503" t="s">
        <v>35</v>
      </c>
      <c r="AJ32" s="503" t="s">
        <v>35</v>
      </c>
      <c r="AK32" s="503" t="s">
        <v>35</v>
      </c>
      <c r="AL32" s="99" t="s">
        <v>35</v>
      </c>
    </row>
    <row r="33" spans="1:38" x14ac:dyDescent="0.15">
      <c r="A33" s="1846"/>
      <c r="B33" s="100">
        <v>44316</v>
      </c>
      <c r="C33" s="1607" t="str">
        <f t="shared" si="0"/>
        <v>(金)</v>
      </c>
      <c r="D33" s="71" t="s">
        <v>566</v>
      </c>
      <c r="E33" s="1506"/>
      <c r="F33" s="445">
        <v>21</v>
      </c>
      <c r="G33" s="446">
        <v>17.399999999999999</v>
      </c>
      <c r="H33" s="447">
        <v>17.100000000000001</v>
      </c>
      <c r="I33" s="448">
        <v>21.9</v>
      </c>
      <c r="J33" s="449">
        <v>4.0999999999999996</v>
      </c>
      <c r="K33" s="448">
        <v>7.19</v>
      </c>
      <c r="L33" s="449">
        <v>6.86</v>
      </c>
      <c r="M33" s="448">
        <v>18.8</v>
      </c>
      <c r="N33" s="449">
        <v>18.100000000000001</v>
      </c>
      <c r="O33" s="496" t="s">
        <v>35</v>
      </c>
      <c r="P33" s="1331">
        <v>35.5</v>
      </c>
      <c r="Q33" s="496" t="s">
        <v>35</v>
      </c>
      <c r="R33" s="1331">
        <v>61</v>
      </c>
      <c r="S33" s="496" t="s">
        <v>35</v>
      </c>
      <c r="T33" s="1331" t="s">
        <v>35</v>
      </c>
      <c r="U33" s="496" t="s">
        <v>35</v>
      </c>
      <c r="V33" s="1331" t="s">
        <v>35</v>
      </c>
      <c r="W33" s="448" t="s">
        <v>35</v>
      </c>
      <c r="X33" s="449">
        <v>21.7</v>
      </c>
      <c r="Y33" s="452" t="s">
        <v>35</v>
      </c>
      <c r="Z33" s="453">
        <v>144</v>
      </c>
      <c r="AA33" s="450" t="s">
        <v>35</v>
      </c>
      <c r="AB33" s="1263">
        <v>0.18</v>
      </c>
      <c r="AC33" s="304">
        <v>5828</v>
      </c>
      <c r="AD33" s="307">
        <v>9960</v>
      </c>
      <c r="AE33" s="1061" t="s">
        <v>35</v>
      </c>
      <c r="AF33" s="1099"/>
      <c r="AG33" s="10" t="s">
        <v>35</v>
      </c>
      <c r="AH33" s="2" t="s">
        <v>35</v>
      </c>
      <c r="AI33" s="503" t="s">
        <v>35</v>
      </c>
      <c r="AJ33" s="503" t="s">
        <v>35</v>
      </c>
      <c r="AK33" s="503" t="s">
        <v>35</v>
      </c>
      <c r="AL33" s="99" t="s">
        <v>35</v>
      </c>
    </row>
    <row r="34" spans="1:38" s="1" customFormat="1" ht="14.25" customHeight="1" x14ac:dyDescent="0.15">
      <c r="A34" s="1846"/>
      <c r="B34" s="1743" t="s">
        <v>388</v>
      </c>
      <c r="C34" s="1744"/>
      <c r="D34" s="1527"/>
      <c r="E34" s="1494">
        <f>MAX(E4:E33)</f>
        <v>37</v>
      </c>
      <c r="F34" s="335">
        <f t="shared" ref="F34:AC34" si="1">IF(COUNT(F4:F33)=0,"",MAX(F4:F33))</f>
        <v>21</v>
      </c>
      <c r="G34" s="336">
        <f t="shared" si="1"/>
        <v>17.899999999999999</v>
      </c>
      <c r="H34" s="337">
        <f t="shared" si="1"/>
        <v>17.600000000000001</v>
      </c>
      <c r="I34" s="338">
        <f t="shared" si="1"/>
        <v>34.68</v>
      </c>
      <c r="J34" s="339">
        <f t="shared" si="1"/>
        <v>4.5199999999999996</v>
      </c>
      <c r="K34" s="338">
        <f t="shared" si="1"/>
        <v>7.72</v>
      </c>
      <c r="L34" s="339">
        <f t="shared" si="1"/>
        <v>7.59</v>
      </c>
      <c r="M34" s="338">
        <f t="shared" si="1"/>
        <v>36.1</v>
      </c>
      <c r="N34" s="339">
        <f t="shared" si="1"/>
        <v>35.9</v>
      </c>
      <c r="O34" s="1200">
        <f t="shared" si="1"/>
        <v>92.1</v>
      </c>
      <c r="P34" s="1201">
        <f t="shared" si="1"/>
        <v>89.1</v>
      </c>
      <c r="Q34" s="1200">
        <f t="shared" si="1"/>
        <v>118.9</v>
      </c>
      <c r="R34" s="1201">
        <f t="shared" si="1"/>
        <v>121.7</v>
      </c>
      <c r="S34" s="1200">
        <f t="shared" si="1"/>
        <v>77.2</v>
      </c>
      <c r="T34" s="1208">
        <f t="shared" si="1"/>
        <v>77.2</v>
      </c>
      <c r="U34" s="1200">
        <f t="shared" si="1"/>
        <v>41.7</v>
      </c>
      <c r="V34" s="1208">
        <f t="shared" si="1"/>
        <v>38.1</v>
      </c>
      <c r="W34" s="338">
        <f t="shared" si="1"/>
        <v>34.4</v>
      </c>
      <c r="X34" s="540">
        <f t="shared" si="1"/>
        <v>46.6</v>
      </c>
      <c r="Y34" s="596">
        <f t="shared" si="1"/>
        <v>238</v>
      </c>
      <c r="Z34" s="597">
        <f t="shared" si="1"/>
        <v>278</v>
      </c>
      <c r="AA34" s="598">
        <f t="shared" si="1"/>
        <v>0.44</v>
      </c>
      <c r="AB34" s="800">
        <f t="shared" si="1"/>
        <v>0.35</v>
      </c>
      <c r="AC34" s="794">
        <f t="shared" si="1"/>
        <v>5834</v>
      </c>
      <c r="AD34" s="318">
        <f t="shared" ref="AD34:AE34" si="2">MAX(AD4:AD33)</f>
        <v>9990</v>
      </c>
      <c r="AE34" s="375">
        <f t="shared" si="2"/>
        <v>4.5</v>
      </c>
      <c r="AF34" s="349"/>
      <c r="AG34" s="10" t="s">
        <v>35</v>
      </c>
      <c r="AH34" s="2" t="s">
        <v>35</v>
      </c>
      <c r="AI34" s="503" t="s">
        <v>35</v>
      </c>
      <c r="AJ34" s="503" t="s">
        <v>35</v>
      </c>
      <c r="AK34" s="503" t="s">
        <v>35</v>
      </c>
      <c r="AL34" s="99" t="s">
        <v>35</v>
      </c>
    </row>
    <row r="35" spans="1:38" s="1" customFormat="1" ht="13.5" customHeight="1" x14ac:dyDescent="0.15">
      <c r="A35" s="1846"/>
      <c r="B35" s="1735" t="s">
        <v>389</v>
      </c>
      <c r="C35" s="1736"/>
      <c r="D35" s="1528"/>
      <c r="E35" s="1529"/>
      <c r="F35" s="340">
        <f t="shared" ref="F35:AB35" si="3">IF(COUNT(F4:F33)=0,"",MIN(F4:F33))</f>
        <v>9.5</v>
      </c>
      <c r="G35" s="341">
        <f t="shared" si="3"/>
        <v>12.6</v>
      </c>
      <c r="H35" s="342">
        <f t="shared" si="3"/>
        <v>12.8</v>
      </c>
      <c r="I35" s="343">
        <f t="shared" si="3"/>
        <v>4.7</v>
      </c>
      <c r="J35" s="386">
        <f t="shared" si="3"/>
        <v>2.2400000000000002</v>
      </c>
      <c r="K35" s="343">
        <f t="shared" si="3"/>
        <v>7.19</v>
      </c>
      <c r="L35" s="386">
        <f t="shared" si="3"/>
        <v>6.86</v>
      </c>
      <c r="M35" s="343">
        <f t="shared" si="3"/>
        <v>17.399999999999999</v>
      </c>
      <c r="N35" s="386">
        <f t="shared" si="3"/>
        <v>18.100000000000001</v>
      </c>
      <c r="O35" s="1202">
        <f t="shared" si="3"/>
        <v>92.1</v>
      </c>
      <c r="P35" s="1203">
        <f t="shared" si="3"/>
        <v>35.5</v>
      </c>
      <c r="Q35" s="1202">
        <f t="shared" si="3"/>
        <v>118.9</v>
      </c>
      <c r="R35" s="1203">
        <f t="shared" si="3"/>
        <v>61</v>
      </c>
      <c r="S35" s="1202">
        <f t="shared" si="3"/>
        <v>77.2</v>
      </c>
      <c r="T35" s="1203">
        <f t="shared" si="3"/>
        <v>77.2</v>
      </c>
      <c r="U35" s="1202">
        <f t="shared" si="3"/>
        <v>41.7</v>
      </c>
      <c r="V35" s="1209">
        <f t="shared" si="3"/>
        <v>38.1</v>
      </c>
      <c r="W35" s="343">
        <f t="shared" si="3"/>
        <v>34.4</v>
      </c>
      <c r="X35" s="653">
        <f t="shared" si="3"/>
        <v>21.7</v>
      </c>
      <c r="Y35" s="602">
        <f t="shared" si="3"/>
        <v>238</v>
      </c>
      <c r="Z35" s="599">
        <f t="shared" si="3"/>
        <v>144</v>
      </c>
      <c r="AA35" s="602">
        <f t="shared" si="3"/>
        <v>0.44</v>
      </c>
      <c r="AB35" s="802">
        <f t="shared" si="3"/>
        <v>0.16</v>
      </c>
      <c r="AC35" s="1534"/>
      <c r="AD35" s="1526"/>
      <c r="AE35" s="377">
        <f t="shared" ref="AE35" si="4">MIN(AE4:AE33)</f>
        <v>2.17</v>
      </c>
      <c r="AF35" s="350"/>
      <c r="AG35" s="10" t="s">
        <v>35</v>
      </c>
      <c r="AH35" s="2" t="s">
        <v>35</v>
      </c>
      <c r="AI35" s="503" t="s">
        <v>35</v>
      </c>
      <c r="AJ35" s="503" t="s">
        <v>35</v>
      </c>
      <c r="AK35" s="503" t="s">
        <v>35</v>
      </c>
      <c r="AL35" s="99" t="s">
        <v>35</v>
      </c>
    </row>
    <row r="36" spans="1:38" s="1" customFormat="1" ht="13.5" customHeight="1" x14ac:dyDescent="0.15">
      <c r="A36" s="1846"/>
      <c r="B36" s="1735" t="s">
        <v>390</v>
      </c>
      <c r="C36" s="1736"/>
      <c r="D36" s="1528"/>
      <c r="E36" s="1530"/>
      <c r="F36" s="541">
        <f t="shared" ref="F36:AB36" si="5">IF(COUNT(F4:F33)=0,"",AVERAGE(F4:F33))</f>
        <v>16.443333333333335</v>
      </c>
      <c r="G36" s="341">
        <f t="shared" si="5"/>
        <v>15.628571428571425</v>
      </c>
      <c r="H36" s="340">
        <f t="shared" si="5"/>
        <v>15.657142857142858</v>
      </c>
      <c r="I36" s="343">
        <f t="shared" si="5"/>
        <v>12.883333333333331</v>
      </c>
      <c r="J36" s="386">
        <f t="shared" si="5"/>
        <v>3.5804761904761904</v>
      </c>
      <c r="K36" s="343">
        <f t="shared" si="5"/>
        <v>7.5266666666666682</v>
      </c>
      <c r="L36" s="386">
        <f t="shared" si="5"/>
        <v>7.3252380952380962</v>
      </c>
      <c r="M36" s="343">
        <f t="shared" si="5"/>
        <v>30.776190476190479</v>
      </c>
      <c r="N36" s="386">
        <f t="shared" si="5"/>
        <v>30.528571428571428</v>
      </c>
      <c r="O36" s="1202">
        <f t="shared" si="5"/>
        <v>92.1</v>
      </c>
      <c r="P36" s="1203">
        <f t="shared" si="5"/>
        <v>71.17142857142855</v>
      </c>
      <c r="Q36" s="1202">
        <f t="shared" si="5"/>
        <v>118.9</v>
      </c>
      <c r="R36" s="1203">
        <f t="shared" si="5"/>
        <v>103.07619047619048</v>
      </c>
      <c r="S36" s="1202">
        <f t="shared" si="5"/>
        <v>77.2</v>
      </c>
      <c r="T36" s="1203">
        <f t="shared" si="5"/>
        <v>77.2</v>
      </c>
      <c r="U36" s="1202">
        <f t="shared" si="5"/>
        <v>41.7</v>
      </c>
      <c r="V36" s="1203">
        <f t="shared" si="5"/>
        <v>38.1</v>
      </c>
      <c r="W36" s="1252">
        <f t="shared" si="5"/>
        <v>34.4</v>
      </c>
      <c r="X36" s="653">
        <f t="shared" si="5"/>
        <v>32.933333333333337</v>
      </c>
      <c r="Y36" s="602">
        <f t="shared" si="5"/>
        <v>238</v>
      </c>
      <c r="Z36" s="665">
        <f t="shared" si="5"/>
        <v>224.28571428571428</v>
      </c>
      <c r="AA36" s="602">
        <f t="shared" si="5"/>
        <v>0.44</v>
      </c>
      <c r="AB36" s="802">
        <f t="shared" si="5"/>
        <v>0.23571428571428577</v>
      </c>
      <c r="AC36" s="1534"/>
      <c r="AD36" s="1526"/>
      <c r="AE36" s="381">
        <f t="shared" ref="AE36" si="6">AVERAGE(AE4:AE33)</f>
        <v>3.21</v>
      </c>
      <c r="AF36" s="1068"/>
      <c r="AG36" s="10" t="s">
        <v>35</v>
      </c>
      <c r="AH36" s="2" t="s">
        <v>35</v>
      </c>
      <c r="AI36" s="2" t="s">
        <v>35</v>
      </c>
      <c r="AJ36" s="2" t="s">
        <v>35</v>
      </c>
      <c r="AK36" s="2" t="s">
        <v>35</v>
      </c>
      <c r="AL36" s="99" t="s">
        <v>35</v>
      </c>
    </row>
    <row r="37" spans="1:38" s="1" customFormat="1" ht="13.5" customHeight="1" x14ac:dyDescent="0.15">
      <c r="A37" s="1847"/>
      <c r="B37" s="1765" t="s">
        <v>391</v>
      </c>
      <c r="C37" s="1738"/>
      <c r="D37" s="1528"/>
      <c r="E37" s="1497">
        <f>SUM(E4:E33)</f>
        <v>114.5</v>
      </c>
      <c r="F37" s="1536"/>
      <c r="G37" s="1537"/>
      <c r="H37" s="1539"/>
      <c r="I37" s="1538"/>
      <c r="J37" s="1540"/>
      <c r="K37" s="1541"/>
      <c r="L37" s="1532"/>
      <c r="M37" s="1532"/>
      <c r="N37" s="1540"/>
      <c r="O37" s="1542"/>
      <c r="P37" s="1543"/>
      <c r="Q37" s="1542"/>
      <c r="R37" s="1545"/>
      <c r="S37" s="1544"/>
      <c r="T37" s="1545"/>
      <c r="U37" s="1544"/>
      <c r="V37" s="1543"/>
      <c r="W37" s="1546"/>
      <c r="X37" s="1547"/>
      <c r="Y37" s="1548"/>
      <c r="Z37" s="1549"/>
      <c r="AA37" s="1548"/>
      <c r="AB37" s="1533"/>
      <c r="AC37" s="595">
        <f>SUM(AC4:AC33)</f>
        <v>110638</v>
      </c>
      <c r="AD37" s="1460">
        <f>SUM(AD4:AD33)</f>
        <v>59800</v>
      </c>
      <c r="AE37" s="1535"/>
      <c r="AF37" s="1077"/>
      <c r="AG37" s="205"/>
      <c r="AH37" s="207"/>
      <c r="AI37" s="207"/>
      <c r="AJ37" s="207"/>
      <c r="AK37" s="207"/>
      <c r="AL37" s="206"/>
    </row>
    <row r="38" spans="1:38" ht="13.5" customHeight="1" x14ac:dyDescent="0.15">
      <c r="A38" s="1845" t="s">
        <v>263</v>
      </c>
      <c r="B38" s="320">
        <v>44317</v>
      </c>
      <c r="C38" s="856" t="str">
        <f>IF(B38="","",IF(WEEKDAY(B38)=1,"(日)",IF(WEEKDAY(B38)=2,"(月)",IF(WEEKDAY(B38)=3,"(火)",IF(WEEKDAY(B38)=4,"(水)",IF(WEEKDAY(B38)=5,"(木)",IF(WEEKDAY(B38)=6,"(金)","(土)")))))))</f>
        <v>(土)</v>
      </c>
      <c r="D38" s="69" t="s">
        <v>566</v>
      </c>
      <c r="E38" s="1492">
        <v>7.5</v>
      </c>
      <c r="F38" s="57">
        <v>19.8</v>
      </c>
      <c r="G38" s="59" t="s">
        <v>35</v>
      </c>
      <c r="H38" s="60" t="s">
        <v>35</v>
      </c>
      <c r="I38" s="53" t="s">
        <v>35</v>
      </c>
      <c r="J38" s="54" t="s">
        <v>35</v>
      </c>
      <c r="K38" s="53" t="s">
        <v>35</v>
      </c>
      <c r="L38" s="54" t="s">
        <v>35</v>
      </c>
      <c r="M38" s="53" t="s">
        <v>35</v>
      </c>
      <c r="N38" s="54" t="s">
        <v>35</v>
      </c>
      <c r="O38" s="1197" t="s">
        <v>35</v>
      </c>
      <c r="P38" s="1198" t="s">
        <v>35</v>
      </c>
      <c r="Q38" s="1197" t="s">
        <v>35</v>
      </c>
      <c r="R38" s="1198" t="s">
        <v>35</v>
      </c>
      <c r="S38" s="1197" t="s">
        <v>35</v>
      </c>
      <c r="T38" s="1198" t="s">
        <v>35</v>
      </c>
      <c r="U38" s="1197" t="s">
        <v>35</v>
      </c>
      <c r="V38" s="1198" t="s">
        <v>35</v>
      </c>
      <c r="W38" s="53" t="s">
        <v>35</v>
      </c>
      <c r="X38" s="54" t="s">
        <v>35</v>
      </c>
      <c r="Y38" s="55" t="s">
        <v>35</v>
      </c>
      <c r="Z38" s="56" t="s">
        <v>35</v>
      </c>
      <c r="AA38" s="64" t="s">
        <v>35</v>
      </c>
      <c r="AB38" s="796" t="s">
        <v>35</v>
      </c>
      <c r="AC38" s="606">
        <v>5467</v>
      </c>
      <c r="AD38" s="1067" t="s">
        <v>35</v>
      </c>
      <c r="AE38" s="1088" t="s">
        <v>35</v>
      </c>
      <c r="AF38" s="1100"/>
      <c r="AG38" s="107">
        <v>44322</v>
      </c>
      <c r="AH38" s="4" t="s">
        <v>29</v>
      </c>
      <c r="AI38" s="29">
        <v>16.5</v>
      </c>
      <c r="AJ38" s="26" t="s">
        <v>20</v>
      </c>
      <c r="AK38" s="27"/>
      <c r="AL38" s="101"/>
    </row>
    <row r="39" spans="1:38" x14ac:dyDescent="0.15">
      <c r="A39" s="1846"/>
      <c r="B39" s="320">
        <v>44318</v>
      </c>
      <c r="C39" s="1607" t="str">
        <f>IF(B39="","",IF(WEEKDAY(B39)=1,"(日)",IF(WEEKDAY(B39)=2,"(月)",IF(WEEKDAY(B39)=3,"(火)",IF(WEEKDAY(B39)=4,"(水)",IF(WEEKDAY(B39)=5,"(木)",IF(WEEKDAY(B39)=6,"(金)","(土)")))))))</f>
        <v>(日)</v>
      </c>
      <c r="D39" s="70" t="s">
        <v>566</v>
      </c>
      <c r="E39" s="1493" t="s">
        <v>35</v>
      </c>
      <c r="F39" s="58">
        <v>19.3</v>
      </c>
      <c r="G39" s="22" t="s">
        <v>35</v>
      </c>
      <c r="H39" s="61" t="s">
        <v>35</v>
      </c>
      <c r="I39" s="62" t="s">
        <v>35</v>
      </c>
      <c r="J39" s="63" t="s">
        <v>35</v>
      </c>
      <c r="K39" s="62" t="s">
        <v>35</v>
      </c>
      <c r="L39" s="63" t="s">
        <v>35</v>
      </c>
      <c r="M39" s="62" t="s">
        <v>35</v>
      </c>
      <c r="N39" s="63" t="s">
        <v>35</v>
      </c>
      <c r="O39" s="49" t="s">
        <v>35</v>
      </c>
      <c r="P39" s="1199" t="s">
        <v>35</v>
      </c>
      <c r="Q39" s="49" t="s">
        <v>35</v>
      </c>
      <c r="R39" s="1199" t="s">
        <v>35</v>
      </c>
      <c r="S39" s="49" t="s">
        <v>35</v>
      </c>
      <c r="T39" s="1199" t="s">
        <v>35</v>
      </c>
      <c r="U39" s="49" t="s">
        <v>35</v>
      </c>
      <c r="V39" s="1199" t="s">
        <v>35</v>
      </c>
      <c r="W39" s="62" t="s">
        <v>35</v>
      </c>
      <c r="X39" s="63" t="s">
        <v>35</v>
      </c>
      <c r="Y39" s="67" t="s">
        <v>35</v>
      </c>
      <c r="Z39" s="68" t="s">
        <v>35</v>
      </c>
      <c r="AA39" s="23" t="s">
        <v>35</v>
      </c>
      <c r="AB39" s="798" t="s">
        <v>35</v>
      </c>
      <c r="AC39" s="608">
        <v>5569</v>
      </c>
      <c r="AD39" s="307" t="s">
        <v>35</v>
      </c>
      <c r="AE39" s="1061" t="s">
        <v>35</v>
      </c>
      <c r="AF39" s="1099"/>
      <c r="AG39" s="11" t="s">
        <v>30</v>
      </c>
      <c r="AH39" s="12" t="s">
        <v>31</v>
      </c>
      <c r="AI39" s="13" t="s">
        <v>32</v>
      </c>
      <c r="AJ39" s="14" t="s">
        <v>33</v>
      </c>
      <c r="AK39" s="15" t="s">
        <v>35</v>
      </c>
      <c r="AL39" s="92"/>
    </row>
    <row r="40" spans="1:38" x14ac:dyDescent="0.15">
      <c r="A40" s="1846"/>
      <c r="B40" s="52">
        <v>44319</v>
      </c>
      <c r="C40" s="1607" t="str">
        <f t="shared" ref="C40:C68" si="7">IF(B40="","",IF(WEEKDAY(B40)=1,"(日)",IF(WEEKDAY(B40)=2,"(月)",IF(WEEKDAY(B40)=3,"(火)",IF(WEEKDAY(B40)=4,"(水)",IF(WEEKDAY(B40)=5,"(木)",IF(WEEKDAY(B40)=6,"(金)","(土)")))))))</f>
        <v>(月)</v>
      </c>
      <c r="D40" s="71" t="s">
        <v>566</v>
      </c>
      <c r="E40" s="1493">
        <v>0.5</v>
      </c>
      <c r="F40" s="58">
        <v>18.600000000000001</v>
      </c>
      <c r="G40" s="22" t="s">
        <v>35</v>
      </c>
      <c r="H40" s="61" t="s">
        <v>35</v>
      </c>
      <c r="I40" s="62" t="s">
        <v>35</v>
      </c>
      <c r="J40" s="63" t="s">
        <v>35</v>
      </c>
      <c r="K40" s="62" t="s">
        <v>35</v>
      </c>
      <c r="L40" s="63" t="s">
        <v>35</v>
      </c>
      <c r="M40" s="62" t="s">
        <v>35</v>
      </c>
      <c r="N40" s="63" t="s">
        <v>35</v>
      </c>
      <c r="O40" s="49" t="s">
        <v>35</v>
      </c>
      <c r="P40" s="1199" t="s">
        <v>35</v>
      </c>
      <c r="Q40" s="49" t="s">
        <v>35</v>
      </c>
      <c r="R40" s="1199" t="s">
        <v>35</v>
      </c>
      <c r="S40" s="49" t="s">
        <v>35</v>
      </c>
      <c r="T40" s="1199" t="s">
        <v>35</v>
      </c>
      <c r="U40" s="49" t="s">
        <v>35</v>
      </c>
      <c r="V40" s="1199" t="s">
        <v>35</v>
      </c>
      <c r="W40" s="62" t="s">
        <v>35</v>
      </c>
      <c r="X40" s="63" t="s">
        <v>35</v>
      </c>
      <c r="Y40" s="67" t="s">
        <v>35</v>
      </c>
      <c r="Z40" s="68" t="s">
        <v>35</v>
      </c>
      <c r="AA40" s="818" t="s">
        <v>35</v>
      </c>
      <c r="AB40" s="798" t="s">
        <v>35</v>
      </c>
      <c r="AC40" s="608">
        <v>5648</v>
      </c>
      <c r="AD40" s="307" t="s">
        <v>35</v>
      </c>
      <c r="AE40" s="1061" t="s">
        <v>35</v>
      </c>
      <c r="AF40" s="1099"/>
      <c r="AG40" s="5" t="s">
        <v>265</v>
      </c>
      <c r="AH40" s="16" t="s">
        <v>20</v>
      </c>
      <c r="AI40" s="479">
        <v>17.3</v>
      </c>
      <c r="AJ40" s="480">
        <v>17.3</v>
      </c>
      <c r="AK40" s="481" t="s">
        <v>35</v>
      </c>
      <c r="AL40" s="504"/>
    </row>
    <row r="41" spans="1:38" x14ac:dyDescent="0.15">
      <c r="A41" s="1846"/>
      <c r="B41" s="52">
        <v>44320</v>
      </c>
      <c r="C41" s="1607" t="str">
        <f t="shared" si="7"/>
        <v>(火)</v>
      </c>
      <c r="D41" s="71" t="s">
        <v>566</v>
      </c>
      <c r="E41" s="1493" t="s">
        <v>35</v>
      </c>
      <c r="F41" s="58">
        <v>21.2</v>
      </c>
      <c r="G41" s="22" t="s">
        <v>35</v>
      </c>
      <c r="H41" s="61" t="s">
        <v>35</v>
      </c>
      <c r="I41" s="62" t="s">
        <v>35</v>
      </c>
      <c r="J41" s="63" t="s">
        <v>35</v>
      </c>
      <c r="K41" s="62" t="s">
        <v>35</v>
      </c>
      <c r="L41" s="63" t="s">
        <v>35</v>
      </c>
      <c r="M41" s="62" t="s">
        <v>35</v>
      </c>
      <c r="N41" s="63" t="s">
        <v>35</v>
      </c>
      <c r="O41" s="49" t="s">
        <v>35</v>
      </c>
      <c r="P41" s="1199" t="s">
        <v>35</v>
      </c>
      <c r="Q41" s="49" t="s">
        <v>35</v>
      </c>
      <c r="R41" s="1199" t="s">
        <v>35</v>
      </c>
      <c r="S41" s="49" t="s">
        <v>35</v>
      </c>
      <c r="T41" s="1199" t="s">
        <v>35</v>
      </c>
      <c r="U41" s="49" t="s">
        <v>35</v>
      </c>
      <c r="V41" s="1199" t="s">
        <v>35</v>
      </c>
      <c r="W41" s="62" t="s">
        <v>35</v>
      </c>
      <c r="X41" s="63" t="s">
        <v>35</v>
      </c>
      <c r="Y41" s="67" t="s">
        <v>35</v>
      </c>
      <c r="Z41" s="68" t="s">
        <v>35</v>
      </c>
      <c r="AA41" s="818" t="s">
        <v>35</v>
      </c>
      <c r="AB41" s="798" t="s">
        <v>35</v>
      </c>
      <c r="AC41" s="608">
        <v>5300</v>
      </c>
      <c r="AD41" s="307" t="s">
        <v>35</v>
      </c>
      <c r="AE41" s="1061" t="s">
        <v>35</v>
      </c>
      <c r="AF41" s="1099"/>
      <c r="AG41" s="6" t="s">
        <v>266</v>
      </c>
      <c r="AH41" s="17" t="s">
        <v>267</v>
      </c>
      <c r="AI41" s="488">
        <v>12.2</v>
      </c>
      <c r="AJ41" s="489">
        <v>4.4000000000000004</v>
      </c>
      <c r="AK41" s="484" t="s">
        <v>35</v>
      </c>
      <c r="AL41" s="505"/>
    </row>
    <row r="42" spans="1:38" x14ac:dyDescent="0.15">
      <c r="A42" s="1846"/>
      <c r="B42" s="52">
        <v>44321</v>
      </c>
      <c r="C42" s="1607" t="str">
        <f t="shared" si="7"/>
        <v>(水)</v>
      </c>
      <c r="D42" s="111" t="s">
        <v>566</v>
      </c>
      <c r="E42" s="1493">
        <v>4.5</v>
      </c>
      <c r="F42" s="58">
        <v>20.7</v>
      </c>
      <c r="G42" s="22" t="s">
        <v>35</v>
      </c>
      <c r="H42" s="61" t="s">
        <v>35</v>
      </c>
      <c r="I42" s="62" t="s">
        <v>35</v>
      </c>
      <c r="J42" s="63" t="s">
        <v>35</v>
      </c>
      <c r="K42" s="62" t="s">
        <v>35</v>
      </c>
      <c r="L42" s="63" t="s">
        <v>35</v>
      </c>
      <c r="M42" s="62" t="s">
        <v>35</v>
      </c>
      <c r="N42" s="63" t="s">
        <v>35</v>
      </c>
      <c r="O42" s="49" t="s">
        <v>35</v>
      </c>
      <c r="P42" s="1199" t="s">
        <v>35</v>
      </c>
      <c r="Q42" s="49" t="s">
        <v>35</v>
      </c>
      <c r="R42" s="1199" t="s">
        <v>35</v>
      </c>
      <c r="S42" s="49" t="s">
        <v>35</v>
      </c>
      <c r="T42" s="1199" t="s">
        <v>35</v>
      </c>
      <c r="U42" s="49" t="s">
        <v>35</v>
      </c>
      <c r="V42" s="1199" t="s">
        <v>35</v>
      </c>
      <c r="W42" s="62" t="s">
        <v>35</v>
      </c>
      <c r="X42" s="63" t="s">
        <v>35</v>
      </c>
      <c r="Y42" s="67" t="s">
        <v>35</v>
      </c>
      <c r="Z42" s="68" t="s">
        <v>35</v>
      </c>
      <c r="AA42" s="818" t="s">
        <v>35</v>
      </c>
      <c r="AB42" s="798" t="s">
        <v>35</v>
      </c>
      <c r="AC42" s="608">
        <v>5263</v>
      </c>
      <c r="AD42" s="307" t="s">
        <v>35</v>
      </c>
      <c r="AE42" s="1061" t="s">
        <v>35</v>
      </c>
      <c r="AF42" s="1099"/>
      <c r="AG42" s="6" t="s">
        <v>21</v>
      </c>
      <c r="AH42" s="17"/>
      <c r="AI42" s="488">
        <v>7.4</v>
      </c>
      <c r="AJ42" s="489">
        <v>7.2</v>
      </c>
      <c r="AK42" s="487" t="s">
        <v>35</v>
      </c>
      <c r="AL42" s="506"/>
    </row>
    <row r="43" spans="1:38" x14ac:dyDescent="0.15">
      <c r="A43" s="1846"/>
      <c r="B43" s="52">
        <v>44322</v>
      </c>
      <c r="C43" s="1607" t="str">
        <f t="shared" si="7"/>
        <v>(木)</v>
      </c>
      <c r="D43" s="71" t="s">
        <v>522</v>
      </c>
      <c r="E43" s="1493">
        <v>6</v>
      </c>
      <c r="F43" s="58">
        <v>16.5</v>
      </c>
      <c r="G43" s="22">
        <v>17.3</v>
      </c>
      <c r="H43" s="61">
        <v>17.3</v>
      </c>
      <c r="I43" s="62">
        <v>12.2</v>
      </c>
      <c r="J43" s="63">
        <v>4.4000000000000004</v>
      </c>
      <c r="K43" s="62">
        <v>7.4</v>
      </c>
      <c r="L43" s="63">
        <v>7.2</v>
      </c>
      <c r="M43" s="62">
        <v>27.8</v>
      </c>
      <c r="N43" s="63">
        <v>28.2</v>
      </c>
      <c r="O43" s="49">
        <v>71</v>
      </c>
      <c r="P43" s="1199">
        <v>66</v>
      </c>
      <c r="Q43" s="49">
        <v>93</v>
      </c>
      <c r="R43" s="1199">
        <v>97</v>
      </c>
      <c r="S43" s="49">
        <v>63</v>
      </c>
      <c r="T43" s="1199">
        <v>66</v>
      </c>
      <c r="U43" s="1225">
        <v>30</v>
      </c>
      <c r="V43" s="1217">
        <v>31</v>
      </c>
      <c r="W43" s="62">
        <v>21.7</v>
      </c>
      <c r="X43" s="63">
        <v>29.8</v>
      </c>
      <c r="Y43" s="67">
        <v>226</v>
      </c>
      <c r="Z43" s="68">
        <v>250</v>
      </c>
      <c r="AA43" s="818">
        <v>0.71</v>
      </c>
      <c r="AB43" s="798">
        <v>0.28999999999999998</v>
      </c>
      <c r="AC43" s="608">
        <v>5276</v>
      </c>
      <c r="AD43" s="307">
        <v>10020</v>
      </c>
      <c r="AE43" s="1061">
        <v>2.36</v>
      </c>
      <c r="AF43" s="1099"/>
      <c r="AG43" s="6" t="s">
        <v>268</v>
      </c>
      <c r="AH43" s="17" t="s">
        <v>22</v>
      </c>
      <c r="AI43" s="488">
        <v>27.8</v>
      </c>
      <c r="AJ43" s="489">
        <v>28.2</v>
      </c>
      <c r="AK43" s="490" t="s">
        <v>35</v>
      </c>
      <c r="AL43" s="507"/>
    </row>
    <row r="44" spans="1:38" x14ac:dyDescent="0.15">
      <c r="A44" s="1846"/>
      <c r="B44" s="52">
        <v>44323</v>
      </c>
      <c r="C44" s="1607" t="str">
        <f t="shared" si="7"/>
        <v>(金)</v>
      </c>
      <c r="D44" s="71" t="s">
        <v>522</v>
      </c>
      <c r="E44" s="1493">
        <v>2</v>
      </c>
      <c r="F44" s="58">
        <v>19.5</v>
      </c>
      <c r="G44" s="22">
        <v>19.2</v>
      </c>
      <c r="H44" s="61">
        <v>19.3</v>
      </c>
      <c r="I44" s="62">
        <v>12.6</v>
      </c>
      <c r="J44" s="63">
        <v>4.0999999999999996</v>
      </c>
      <c r="K44" s="62">
        <v>7.3</v>
      </c>
      <c r="L44" s="63">
        <v>7.1</v>
      </c>
      <c r="M44" s="62">
        <v>27</v>
      </c>
      <c r="N44" s="63">
        <v>26.5</v>
      </c>
      <c r="O44" s="49" t="s">
        <v>35</v>
      </c>
      <c r="P44" s="1199">
        <v>61</v>
      </c>
      <c r="Q44" s="49" t="s">
        <v>35</v>
      </c>
      <c r="R44" s="1199">
        <v>89</v>
      </c>
      <c r="S44" s="49" t="s">
        <v>35</v>
      </c>
      <c r="T44" s="1199" t="s">
        <v>35</v>
      </c>
      <c r="U44" s="49" t="s">
        <v>35</v>
      </c>
      <c r="V44" s="1226" t="s">
        <v>35</v>
      </c>
      <c r="W44" s="62" t="s">
        <v>35</v>
      </c>
      <c r="X44" s="63">
        <v>27</v>
      </c>
      <c r="Y44" s="67" t="s">
        <v>35</v>
      </c>
      <c r="Z44" s="68">
        <v>207</v>
      </c>
      <c r="AA44" s="818" t="s">
        <v>35</v>
      </c>
      <c r="AB44" s="798">
        <v>0.25</v>
      </c>
      <c r="AC44" s="608">
        <v>5283</v>
      </c>
      <c r="AD44" s="307">
        <v>10130</v>
      </c>
      <c r="AE44" s="1061" t="s">
        <v>35</v>
      </c>
      <c r="AF44" s="1099"/>
      <c r="AG44" s="6" t="s">
        <v>269</v>
      </c>
      <c r="AH44" s="17" t="s">
        <v>23</v>
      </c>
      <c r="AI44" s="1233">
        <v>71</v>
      </c>
      <c r="AJ44" s="1234">
        <v>66</v>
      </c>
      <c r="AK44" s="490" t="s">
        <v>35</v>
      </c>
      <c r="AL44" s="507"/>
    </row>
    <row r="45" spans="1:38" x14ac:dyDescent="0.15">
      <c r="A45" s="1846"/>
      <c r="B45" s="52">
        <v>44324</v>
      </c>
      <c r="C45" s="1607" t="str">
        <f t="shared" si="7"/>
        <v>(土)</v>
      </c>
      <c r="D45" s="71" t="s">
        <v>566</v>
      </c>
      <c r="E45" s="1493" t="s">
        <v>35</v>
      </c>
      <c r="F45" s="58">
        <v>22.8</v>
      </c>
      <c r="G45" s="22" t="s">
        <v>35</v>
      </c>
      <c r="H45" s="61" t="s">
        <v>35</v>
      </c>
      <c r="I45" s="62" t="s">
        <v>35</v>
      </c>
      <c r="J45" s="63" t="s">
        <v>35</v>
      </c>
      <c r="K45" s="62" t="s">
        <v>35</v>
      </c>
      <c r="L45" s="63" t="s">
        <v>35</v>
      </c>
      <c r="M45" s="62" t="s">
        <v>35</v>
      </c>
      <c r="N45" s="63" t="s">
        <v>35</v>
      </c>
      <c r="O45" s="49" t="s">
        <v>35</v>
      </c>
      <c r="P45" s="1199" t="s">
        <v>35</v>
      </c>
      <c r="Q45" s="49" t="s">
        <v>35</v>
      </c>
      <c r="R45" s="1199" t="s">
        <v>35</v>
      </c>
      <c r="S45" s="49" t="s">
        <v>35</v>
      </c>
      <c r="T45" s="1199" t="s">
        <v>35</v>
      </c>
      <c r="U45" s="49" t="s">
        <v>35</v>
      </c>
      <c r="V45" s="1226" t="s">
        <v>35</v>
      </c>
      <c r="W45" s="62" t="s">
        <v>35</v>
      </c>
      <c r="X45" s="63" t="s">
        <v>35</v>
      </c>
      <c r="Y45" s="67" t="s">
        <v>35</v>
      </c>
      <c r="Z45" s="68" t="s">
        <v>35</v>
      </c>
      <c r="AA45" s="818" t="s">
        <v>35</v>
      </c>
      <c r="AB45" s="798" t="s">
        <v>35</v>
      </c>
      <c r="AC45" s="608">
        <v>5155</v>
      </c>
      <c r="AD45" s="307" t="s">
        <v>35</v>
      </c>
      <c r="AE45" s="1061" t="s">
        <v>35</v>
      </c>
      <c r="AF45" s="1099"/>
      <c r="AG45" s="6" t="s">
        <v>270</v>
      </c>
      <c r="AH45" s="17" t="s">
        <v>23</v>
      </c>
      <c r="AI45" s="1233">
        <v>93</v>
      </c>
      <c r="AJ45" s="1234">
        <v>97</v>
      </c>
      <c r="AK45" s="490" t="s">
        <v>35</v>
      </c>
      <c r="AL45" s="507"/>
    </row>
    <row r="46" spans="1:38" x14ac:dyDescent="0.15">
      <c r="A46" s="1846"/>
      <c r="B46" s="52">
        <v>44325</v>
      </c>
      <c r="C46" s="1607" t="str">
        <f t="shared" si="7"/>
        <v>(日)</v>
      </c>
      <c r="D46" s="71" t="s">
        <v>522</v>
      </c>
      <c r="E46" s="1493" t="s">
        <v>35</v>
      </c>
      <c r="F46" s="58">
        <v>23.5</v>
      </c>
      <c r="G46" s="22" t="s">
        <v>35</v>
      </c>
      <c r="H46" s="61" t="s">
        <v>35</v>
      </c>
      <c r="I46" s="62" t="s">
        <v>35</v>
      </c>
      <c r="J46" s="63" t="s">
        <v>35</v>
      </c>
      <c r="K46" s="62" t="s">
        <v>35</v>
      </c>
      <c r="L46" s="63" t="s">
        <v>35</v>
      </c>
      <c r="M46" s="62" t="s">
        <v>35</v>
      </c>
      <c r="N46" s="63" t="s">
        <v>35</v>
      </c>
      <c r="O46" s="49" t="s">
        <v>35</v>
      </c>
      <c r="P46" s="1199" t="s">
        <v>35</v>
      </c>
      <c r="Q46" s="49" t="s">
        <v>35</v>
      </c>
      <c r="R46" s="1199" t="s">
        <v>35</v>
      </c>
      <c r="S46" s="49" t="s">
        <v>35</v>
      </c>
      <c r="T46" s="1199" t="s">
        <v>35</v>
      </c>
      <c r="U46" s="49" t="s">
        <v>35</v>
      </c>
      <c r="V46" s="1226" t="s">
        <v>35</v>
      </c>
      <c r="W46" s="62" t="s">
        <v>35</v>
      </c>
      <c r="X46" s="63" t="s">
        <v>35</v>
      </c>
      <c r="Y46" s="67" t="s">
        <v>35</v>
      </c>
      <c r="Z46" s="68" t="s">
        <v>35</v>
      </c>
      <c r="AA46" s="818" t="s">
        <v>35</v>
      </c>
      <c r="AB46" s="798" t="s">
        <v>35</v>
      </c>
      <c r="AC46" s="608">
        <v>4666</v>
      </c>
      <c r="AD46" s="307" t="s">
        <v>35</v>
      </c>
      <c r="AE46" s="1061" t="s">
        <v>35</v>
      </c>
      <c r="AF46" s="1099"/>
      <c r="AG46" s="6" t="s">
        <v>271</v>
      </c>
      <c r="AH46" s="17" t="s">
        <v>23</v>
      </c>
      <c r="AI46" s="1233">
        <v>63</v>
      </c>
      <c r="AJ46" s="1234">
        <v>66</v>
      </c>
      <c r="AK46" s="490" t="s">
        <v>35</v>
      </c>
      <c r="AL46" s="507"/>
    </row>
    <row r="47" spans="1:38" x14ac:dyDescent="0.15">
      <c r="A47" s="1846"/>
      <c r="B47" s="52">
        <v>44326</v>
      </c>
      <c r="C47" s="1607" t="str">
        <f t="shared" si="7"/>
        <v>(月)</v>
      </c>
      <c r="D47" s="111" t="s">
        <v>566</v>
      </c>
      <c r="E47" s="1493" t="s">
        <v>35</v>
      </c>
      <c r="F47" s="58">
        <v>21.8</v>
      </c>
      <c r="G47" s="22">
        <v>20.9</v>
      </c>
      <c r="H47" s="61">
        <v>20.8</v>
      </c>
      <c r="I47" s="62">
        <v>10.5</v>
      </c>
      <c r="J47" s="63">
        <v>3.6</v>
      </c>
      <c r="K47" s="62">
        <v>7.5</v>
      </c>
      <c r="L47" s="63">
        <v>7.2</v>
      </c>
      <c r="M47" s="62">
        <v>30.8</v>
      </c>
      <c r="N47" s="63">
        <v>30.6</v>
      </c>
      <c r="O47" s="49" t="s">
        <v>35</v>
      </c>
      <c r="P47" s="1199">
        <v>73</v>
      </c>
      <c r="Q47" s="49" t="s">
        <v>35</v>
      </c>
      <c r="R47" s="1199">
        <v>104</v>
      </c>
      <c r="S47" s="49" t="s">
        <v>35</v>
      </c>
      <c r="T47" s="1199" t="s">
        <v>35</v>
      </c>
      <c r="U47" s="49" t="s">
        <v>35</v>
      </c>
      <c r="V47" s="1226" t="s">
        <v>35</v>
      </c>
      <c r="W47" s="62" t="s">
        <v>35</v>
      </c>
      <c r="X47" s="63">
        <v>30.1</v>
      </c>
      <c r="Y47" s="67" t="s">
        <v>35</v>
      </c>
      <c r="Z47" s="68">
        <v>219</v>
      </c>
      <c r="AA47" s="818" t="s">
        <v>35</v>
      </c>
      <c r="AB47" s="798">
        <v>0.24</v>
      </c>
      <c r="AC47" s="608">
        <v>4881</v>
      </c>
      <c r="AD47" s="307">
        <v>20100</v>
      </c>
      <c r="AE47" s="1061" t="s">
        <v>35</v>
      </c>
      <c r="AF47" s="1099"/>
      <c r="AG47" s="6" t="s">
        <v>272</v>
      </c>
      <c r="AH47" s="17" t="s">
        <v>23</v>
      </c>
      <c r="AI47" s="1233">
        <v>30</v>
      </c>
      <c r="AJ47" s="1234">
        <v>31</v>
      </c>
      <c r="AK47" s="490" t="s">
        <v>35</v>
      </c>
      <c r="AL47" s="507"/>
    </row>
    <row r="48" spans="1:38" x14ac:dyDescent="0.15">
      <c r="A48" s="1846"/>
      <c r="B48" s="310">
        <v>44327</v>
      </c>
      <c r="C48" s="1607" t="str">
        <f t="shared" si="7"/>
        <v>(火)</v>
      </c>
      <c r="D48" s="71" t="s">
        <v>522</v>
      </c>
      <c r="E48" s="1493" t="s">
        <v>35</v>
      </c>
      <c r="F48" s="58">
        <v>17.100000000000001</v>
      </c>
      <c r="G48" s="22">
        <v>20.3</v>
      </c>
      <c r="H48" s="61">
        <v>20.3</v>
      </c>
      <c r="I48" s="62">
        <v>9.6999999999999993</v>
      </c>
      <c r="J48" s="63">
        <v>3.9</v>
      </c>
      <c r="K48" s="62">
        <v>7.5</v>
      </c>
      <c r="L48" s="63">
        <v>7.3</v>
      </c>
      <c r="M48" s="62">
        <v>32.4</v>
      </c>
      <c r="N48" s="63">
        <v>31.6</v>
      </c>
      <c r="O48" s="49" t="s">
        <v>35</v>
      </c>
      <c r="P48" s="1199">
        <v>76</v>
      </c>
      <c r="Q48" s="49" t="s">
        <v>35</v>
      </c>
      <c r="R48" s="1199">
        <v>107</v>
      </c>
      <c r="S48" s="49" t="s">
        <v>35</v>
      </c>
      <c r="T48" s="1199" t="s">
        <v>35</v>
      </c>
      <c r="U48" s="49" t="s">
        <v>35</v>
      </c>
      <c r="V48" s="1226" t="s">
        <v>35</v>
      </c>
      <c r="W48" s="62" t="s">
        <v>35</v>
      </c>
      <c r="X48" s="63">
        <v>33.4</v>
      </c>
      <c r="Y48" s="67" t="s">
        <v>35</v>
      </c>
      <c r="Z48" s="68">
        <v>252</v>
      </c>
      <c r="AA48" s="818" t="s">
        <v>35</v>
      </c>
      <c r="AB48" s="798">
        <v>0.27</v>
      </c>
      <c r="AC48" s="608">
        <v>4811</v>
      </c>
      <c r="AD48" s="307">
        <v>20050</v>
      </c>
      <c r="AE48" s="1061" t="s">
        <v>35</v>
      </c>
      <c r="AF48" s="1099"/>
      <c r="AG48" s="6" t="s">
        <v>273</v>
      </c>
      <c r="AH48" s="17" t="s">
        <v>23</v>
      </c>
      <c r="AI48" s="482">
        <v>21.7</v>
      </c>
      <c r="AJ48" s="483">
        <v>29.8</v>
      </c>
      <c r="AK48" s="484" t="s">
        <v>35</v>
      </c>
      <c r="AL48" s="505"/>
    </row>
    <row r="49" spans="1:38" x14ac:dyDescent="0.15">
      <c r="A49" s="1846"/>
      <c r="B49" s="310">
        <v>44328</v>
      </c>
      <c r="C49" s="1607" t="str">
        <f t="shared" si="7"/>
        <v>(水)</v>
      </c>
      <c r="D49" s="71" t="s">
        <v>522</v>
      </c>
      <c r="E49" s="1493" t="s">
        <v>35</v>
      </c>
      <c r="F49" s="58">
        <v>18.600000000000001</v>
      </c>
      <c r="G49" s="22">
        <v>17.8</v>
      </c>
      <c r="H49" s="61">
        <v>17.8</v>
      </c>
      <c r="I49" s="62">
        <v>10.7</v>
      </c>
      <c r="J49" s="63">
        <v>3.1</v>
      </c>
      <c r="K49" s="62">
        <v>7.5</v>
      </c>
      <c r="L49" s="63">
        <v>7.3</v>
      </c>
      <c r="M49" s="62">
        <v>33</v>
      </c>
      <c r="N49" s="63">
        <v>32.6</v>
      </c>
      <c r="O49" s="49" t="s">
        <v>35</v>
      </c>
      <c r="P49" s="1199">
        <v>76</v>
      </c>
      <c r="Q49" s="49" t="s">
        <v>35</v>
      </c>
      <c r="R49" s="1199">
        <v>108</v>
      </c>
      <c r="S49" s="49" t="s">
        <v>35</v>
      </c>
      <c r="T49" s="1199" t="s">
        <v>35</v>
      </c>
      <c r="U49" s="49" t="s">
        <v>35</v>
      </c>
      <c r="V49" s="1226" t="s">
        <v>35</v>
      </c>
      <c r="W49" s="62" t="s">
        <v>35</v>
      </c>
      <c r="X49" s="63">
        <v>36.700000000000003</v>
      </c>
      <c r="Y49" s="67" t="s">
        <v>35</v>
      </c>
      <c r="Z49" s="68">
        <v>235</v>
      </c>
      <c r="AA49" s="818" t="s">
        <v>35</v>
      </c>
      <c r="AB49" s="798">
        <v>0.28000000000000003</v>
      </c>
      <c r="AC49" s="608">
        <v>4628</v>
      </c>
      <c r="AD49" s="307">
        <v>10080</v>
      </c>
      <c r="AE49" s="1061" t="s">
        <v>35</v>
      </c>
      <c r="AF49" s="1099"/>
      <c r="AG49" s="6" t="s">
        <v>274</v>
      </c>
      <c r="AH49" s="17" t="s">
        <v>23</v>
      </c>
      <c r="AI49" s="491">
        <v>226</v>
      </c>
      <c r="AJ49" s="492">
        <v>250</v>
      </c>
      <c r="AK49" s="493" t="s">
        <v>35</v>
      </c>
      <c r="AL49" s="508"/>
    </row>
    <row r="50" spans="1:38" x14ac:dyDescent="0.15">
      <c r="A50" s="1846"/>
      <c r="B50" s="310">
        <v>44329</v>
      </c>
      <c r="C50" s="1607" t="str">
        <f t="shared" si="7"/>
        <v>(木)</v>
      </c>
      <c r="D50" s="71" t="s">
        <v>522</v>
      </c>
      <c r="E50" s="1493">
        <v>3</v>
      </c>
      <c r="F50" s="58">
        <v>16.899999999999999</v>
      </c>
      <c r="G50" s="22">
        <v>18.399999999999999</v>
      </c>
      <c r="H50" s="61">
        <v>18.399999999999999</v>
      </c>
      <c r="I50" s="62">
        <v>8.9</v>
      </c>
      <c r="J50" s="63">
        <v>4.2</v>
      </c>
      <c r="K50" s="62">
        <v>7.5</v>
      </c>
      <c r="L50" s="63">
        <v>7.3</v>
      </c>
      <c r="M50" s="62">
        <v>31.3</v>
      </c>
      <c r="N50" s="63">
        <v>33</v>
      </c>
      <c r="O50" s="49" t="s">
        <v>35</v>
      </c>
      <c r="P50" s="1199">
        <v>78</v>
      </c>
      <c r="Q50" s="49" t="s">
        <v>35</v>
      </c>
      <c r="R50" s="1199">
        <v>109</v>
      </c>
      <c r="S50" s="49" t="s">
        <v>35</v>
      </c>
      <c r="T50" s="1199" t="s">
        <v>35</v>
      </c>
      <c r="U50" s="49" t="s">
        <v>35</v>
      </c>
      <c r="V50" s="1226" t="s">
        <v>35</v>
      </c>
      <c r="W50" s="62" t="s">
        <v>35</v>
      </c>
      <c r="X50" s="63">
        <v>39.9</v>
      </c>
      <c r="Y50" s="67" t="s">
        <v>35</v>
      </c>
      <c r="Z50" s="68">
        <v>240</v>
      </c>
      <c r="AA50" s="818" t="s">
        <v>35</v>
      </c>
      <c r="AB50" s="798">
        <v>0.35</v>
      </c>
      <c r="AC50" s="608">
        <v>3949</v>
      </c>
      <c r="AD50" s="307">
        <v>19930</v>
      </c>
      <c r="AE50" s="1061">
        <v>3</v>
      </c>
      <c r="AF50" s="1099"/>
      <c r="AG50" s="6" t="s">
        <v>275</v>
      </c>
      <c r="AH50" s="17" t="s">
        <v>23</v>
      </c>
      <c r="AI50" s="485">
        <v>0.71</v>
      </c>
      <c r="AJ50" s="1350">
        <v>0.28999999999999998</v>
      </c>
      <c r="AK50" s="487" t="s">
        <v>35</v>
      </c>
      <c r="AL50" s="506"/>
    </row>
    <row r="51" spans="1:38" x14ac:dyDescent="0.15">
      <c r="A51" s="1846"/>
      <c r="B51" s="310">
        <v>44330</v>
      </c>
      <c r="C51" s="1607" t="str">
        <f t="shared" si="7"/>
        <v>(金)</v>
      </c>
      <c r="D51" s="71" t="s">
        <v>566</v>
      </c>
      <c r="E51" s="1493" t="s">
        <v>35</v>
      </c>
      <c r="F51" s="58">
        <v>21.3</v>
      </c>
      <c r="G51" s="22">
        <v>18.899999999999999</v>
      </c>
      <c r="H51" s="61">
        <v>18.7</v>
      </c>
      <c r="I51" s="62">
        <v>8.5</v>
      </c>
      <c r="J51" s="63">
        <v>3.9</v>
      </c>
      <c r="K51" s="62">
        <v>7.4</v>
      </c>
      <c r="L51" s="63">
        <v>7.3</v>
      </c>
      <c r="M51" s="62">
        <v>31.2</v>
      </c>
      <c r="N51" s="63">
        <v>30.3</v>
      </c>
      <c r="O51" s="49" t="s">
        <v>35</v>
      </c>
      <c r="P51" s="1199">
        <v>76</v>
      </c>
      <c r="Q51" s="49" t="s">
        <v>35</v>
      </c>
      <c r="R51" s="1199">
        <v>106</v>
      </c>
      <c r="S51" s="49" t="s">
        <v>35</v>
      </c>
      <c r="T51" s="1199" t="s">
        <v>35</v>
      </c>
      <c r="U51" s="49" t="s">
        <v>35</v>
      </c>
      <c r="V51" s="1226" t="s">
        <v>35</v>
      </c>
      <c r="W51" s="62" t="s">
        <v>35</v>
      </c>
      <c r="X51" s="63">
        <v>36</v>
      </c>
      <c r="Y51" s="67" t="s">
        <v>35</v>
      </c>
      <c r="Z51" s="68">
        <v>250</v>
      </c>
      <c r="AA51" s="818" t="s">
        <v>35</v>
      </c>
      <c r="AB51" s="798">
        <v>0.36</v>
      </c>
      <c r="AC51" s="608">
        <v>3802</v>
      </c>
      <c r="AD51" s="307">
        <v>9990</v>
      </c>
      <c r="AE51" s="1061" t="s">
        <v>35</v>
      </c>
      <c r="AF51" s="1099"/>
      <c r="AG51" s="6" t="s">
        <v>24</v>
      </c>
      <c r="AH51" s="17" t="s">
        <v>23</v>
      </c>
      <c r="AI51" s="446">
        <v>5.0999999999999996</v>
      </c>
      <c r="AJ51" s="494">
        <v>3.3</v>
      </c>
      <c r="AK51" s="509" t="s">
        <v>35</v>
      </c>
      <c r="AL51" s="506"/>
    </row>
    <row r="52" spans="1:38" x14ac:dyDescent="0.15">
      <c r="A52" s="1846"/>
      <c r="B52" s="52">
        <v>44331</v>
      </c>
      <c r="C52" s="1607" t="str">
        <f t="shared" si="7"/>
        <v>(土)</v>
      </c>
      <c r="D52" s="71" t="s">
        <v>522</v>
      </c>
      <c r="E52" s="1493" t="s">
        <v>35</v>
      </c>
      <c r="F52" s="58">
        <v>24.1</v>
      </c>
      <c r="G52" s="22" t="s">
        <v>35</v>
      </c>
      <c r="H52" s="61" t="s">
        <v>35</v>
      </c>
      <c r="I52" s="62" t="s">
        <v>35</v>
      </c>
      <c r="J52" s="63" t="s">
        <v>35</v>
      </c>
      <c r="K52" s="62" t="s">
        <v>35</v>
      </c>
      <c r="L52" s="63" t="s">
        <v>35</v>
      </c>
      <c r="M52" s="62" t="s">
        <v>35</v>
      </c>
      <c r="N52" s="63" t="s">
        <v>35</v>
      </c>
      <c r="O52" s="49" t="s">
        <v>35</v>
      </c>
      <c r="P52" s="1199" t="s">
        <v>35</v>
      </c>
      <c r="Q52" s="49" t="s">
        <v>35</v>
      </c>
      <c r="R52" s="1199" t="s">
        <v>35</v>
      </c>
      <c r="S52" s="49" t="s">
        <v>35</v>
      </c>
      <c r="T52" s="1199" t="s">
        <v>35</v>
      </c>
      <c r="U52" s="49" t="s">
        <v>35</v>
      </c>
      <c r="V52" s="1226" t="s">
        <v>35</v>
      </c>
      <c r="W52" s="62" t="s">
        <v>35</v>
      </c>
      <c r="X52" s="63" t="s">
        <v>35</v>
      </c>
      <c r="Y52" s="67" t="s">
        <v>35</v>
      </c>
      <c r="Z52" s="68" t="s">
        <v>35</v>
      </c>
      <c r="AA52" s="818" t="s">
        <v>35</v>
      </c>
      <c r="AB52" s="798" t="s">
        <v>35</v>
      </c>
      <c r="AC52" s="608">
        <v>3670</v>
      </c>
      <c r="AD52" s="307" t="s">
        <v>35</v>
      </c>
      <c r="AE52" s="1061" t="s">
        <v>35</v>
      </c>
      <c r="AF52" s="1099"/>
      <c r="AG52" s="6" t="s">
        <v>25</v>
      </c>
      <c r="AH52" s="17" t="s">
        <v>23</v>
      </c>
      <c r="AI52" s="446">
        <v>2.1</v>
      </c>
      <c r="AJ52" s="494">
        <v>0.8</v>
      </c>
      <c r="AK52" s="509" t="s">
        <v>35</v>
      </c>
      <c r="AL52" s="506"/>
    </row>
    <row r="53" spans="1:38" x14ac:dyDescent="0.15">
      <c r="A53" s="1846"/>
      <c r="B53" s="52">
        <v>44332</v>
      </c>
      <c r="C53" s="1607" t="str">
        <f t="shared" si="7"/>
        <v>(日)</v>
      </c>
      <c r="D53" s="111" t="s">
        <v>566</v>
      </c>
      <c r="E53" s="1493" t="s">
        <v>35</v>
      </c>
      <c r="F53" s="58">
        <v>22.5</v>
      </c>
      <c r="G53" s="22" t="s">
        <v>35</v>
      </c>
      <c r="H53" s="61" t="s">
        <v>35</v>
      </c>
      <c r="I53" s="62" t="s">
        <v>35</v>
      </c>
      <c r="J53" s="63" t="s">
        <v>35</v>
      </c>
      <c r="K53" s="62" t="s">
        <v>35</v>
      </c>
      <c r="L53" s="63" t="s">
        <v>35</v>
      </c>
      <c r="M53" s="62" t="s">
        <v>35</v>
      </c>
      <c r="N53" s="63" t="s">
        <v>35</v>
      </c>
      <c r="O53" s="49" t="s">
        <v>35</v>
      </c>
      <c r="P53" s="1199" t="s">
        <v>35</v>
      </c>
      <c r="Q53" s="49" t="s">
        <v>35</v>
      </c>
      <c r="R53" s="1199" t="s">
        <v>35</v>
      </c>
      <c r="S53" s="49" t="s">
        <v>35</v>
      </c>
      <c r="T53" s="1199" t="s">
        <v>35</v>
      </c>
      <c r="U53" s="49" t="s">
        <v>35</v>
      </c>
      <c r="V53" s="1226" t="s">
        <v>35</v>
      </c>
      <c r="W53" s="62" t="s">
        <v>35</v>
      </c>
      <c r="X53" s="63" t="s">
        <v>35</v>
      </c>
      <c r="Y53" s="67" t="s">
        <v>35</v>
      </c>
      <c r="Z53" s="68" t="s">
        <v>35</v>
      </c>
      <c r="AA53" s="818" t="s">
        <v>35</v>
      </c>
      <c r="AB53" s="798" t="s">
        <v>35</v>
      </c>
      <c r="AC53" s="608">
        <v>3634</v>
      </c>
      <c r="AD53" s="307" t="s">
        <v>35</v>
      </c>
      <c r="AE53" s="1061" t="s">
        <v>35</v>
      </c>
      <c r="AF53" s="1099"/>
      <c r="AG53" s="6" t="s">
        <v>276</v>
      </c>
      <c r="AH53" s="17" t="s">
        <v>23</v>
      </c>
      <c r="AI53" s="446">
        <v>8.1</v>
      </c>
      <c r="AJ53" s="494">
        <v>9.1999999999999993</v>
      </c>
      <c r="AK53" s="509" t="s">
        <v>35</v>
      </c>
      <c r="AL53" s="506"/>
    </row>
    <row r="54" spans="1:38" x14ac:dyDescent="0.15">
      <c r="A54" s="1846"/>
      <c r="B54" s="52">
        <v>44333</v>
      </c>
      <c r="C54" s="1607" t="str">
        <f t="shared" si="7"/>
        <v>(月)</v>
      </c>
      <c r="D54" s="71" t="s">
        <v>579</v>
      </c>
      <c r="E54" s="1493">
        <v>0.5</v>
      </c>
      <c r="F54" s="58">
        <v>25.1</v>
      </c>
      <c r="G54" s="22">
        <v>21.1</v>
      </c>
      <c r="H54" s="61">
        <v>21</v>
      </c>
      <c r="I54" s="62">
        <v>12.3</v>
      </c>
      <c r="J54" s="63">
        <v>4</v>
      </c>
      <c r="K54" s="62">
        <v>7.6</v>
      </c>
      <c r="L54" s="63">
        <v>7.3</v>
      </c>
      <c r="M54" s="62">
        <v>32.1</v>
      </c>
      <c r="N54" s="63">
        <v>31.8</v>
      </c>
      <c r="O54" s="49" t="s">
        <v>35</v>
      </c>
      <c r="P54" s="1199">
        <v>81</v>
      </c>
      <c r="Q54" s="49" t="s">
        <v>35</v>
      </c>
      <c r="R54" s="1199">
        <v>108</v>
      </c>
      <c r="S54" s="49" t="s">
        <v>35</v>
      </c>
      <c r="T54" s="1199" t="s">
        <v>35</v>
      </c>
      <c r="U54" s="49" t="s">
        <v>35</v>
      </c>
      <c r="V54" s="1226" t="s">
        <v>35</v>
      </c>
      <c r="W54" s="62" t="s">
        <v>35</v>
      </c>
      <c r="X54" s="63">
        <v>34</v>
      </c>
      <c r="Y54" s="67" t="s">
        <v>35</v>
      </c>
      <c r="Z54" s="68">
        <v>203</v>
      </c>
      <c r="AA54" s="818" t="s">
        <v>35</v>
      </c>
      <c r="AB54" s="798">
        <v>0.42</v>
      </c>
      <c r="AC54" s="608">
        <v>3668</v>
      </c>
      <c r="AD54" s="307" t="s">
        <v>35</v>
      </c>
      <c r="AE54" s="1061" t="s">
        <v>35</v>
      </c>
      <c r="AF54" s="1099"/>
      <c r="AG54" s="6" t="s">
        <v>277</v>
      </c>
      <c r="AH54" s="17" t="s">
        <v>23</v>
      </c>
      <c r="AI54" s="450">
        <v>0.11</v>
      </c>
      <c r="AJ54" s="1618">
        <v>0</v>
      </c>
      <c r="AK54" s="495" t="s">
        <v>35</v>
      </c>
      <c r="AL54" s="510"/>
    </row>
    <row r="55" spans="1:38" x14ac:dyDescent="0.15">
      <c r="A55" s="1846"/>
      <c r="B55" s="52">
        <v>44334</v>
      </c>
      <c r="C55" s="1607" t="str">
        <f t="shared" si="7"/>
        <v>(火)</v>
      </c>
      <c r="D55" s="71" t="s">
        <v>579</v>
      </c>
      <c r="E55" s="1493">
        <v>2</v>
      </c>
      <c r="F55" s="58">
        <v>20.9</v>
      </c>
      <c r="G55" s="22">
        <v>21.9</v>
      </c>
      <c r="H55" s="61">
        <v>22</v>
      </c>
      <c r="I55" s="62">
        <v>9.1999999999999993</v>
      </c>
      <c r="J55" s="63">
        <v>3.8</v>
      </c>
      <c r="K55" s="62">
        <v>7.4</v>
      </c>
      <c r="L55" s="63">
        <v>7.3</v>
      </c>
      <c r="M55" s="62">
        <v>33</v>
      </c>
      <c r="N55" s="63">
        <v>32.299999999999997</v>
      </c>
      <c r="O55" s="49" t="s">
        <v>35</v>
      </c>
      <c r="P55" s="1199">
        <v>82</v>
      </c>
      <c r="Q55" s="49" t="s">
        <v>35</v>
      </c>
      <c r="R55" s="1199">
        <v>108</v>
      </c>
      <c r="S55" s="49" t="s">
        <v>35</v>
      </c>
      <c r="T55" s="1199" t="s">
        <v>35</v>
      </c>
      <c r="U55" s="49" t="s">
        <v>35</v>
      </c>
      <c r="V55" s="1226" t="s">
        <v>35</v>
      </c>
      <c r="W55" s="62" t="s">
        <v>35</v>
      </c>
      <c r="X55" s="63">
        <v>33.1</v>
      </c>
      <c r="Y55" s="67" t="s">
        <v>35</v>
      </c>
      <c r="Z55" s="68">
        <v>254</v>
      </c>
      <c r="AA55" s="818" t="s">
        <v>35</v>
      </c>
      <c r="AB55" s="798">
        <v>0.41</v>
      </c>
      <c r="AC55" s="608">
        <v>3648</v>
      </c>
      <c r="AD55" s="307">
        <v>9980</v>
      </c>
      <c r="AE55" s="1061" t="s">
        <v>35</v>
      </c>
      <c r="AF55" s="1099"/>
      <c r="AG55" s="6" t="s">
        <v>284</v>
      </c>
      <c r="AH55" s="17" t="s">
        <v>23</v>
      </c>
      <c r="AI55" s="450">
        <v>1.83</v>
      </c>
      <c r="AJ55" s="203">
        <v>2.08</v>
      </c>
      <c r="AK55" s="487" t="s">
        <v>35</v>
      </c>
      <c r="AL55" s="506"/>
    </row>
    <row r="56" spans="1:38" x14ac:dyDescent="0.15">
      <c r="A56" s="1846"/>
      <c r="B56" s="52">
        <v>44335</v>
      </c>
      <c r="C56" s="1607" t="str">
        <f t="shared" si="7"/>
        <v>(水)</v>
      </c>
      <c r="D56" s="71" t="s">
        <v>522</v>
      </c>
      <c r="E56" s="1493">
        <v>11</v>
      </c>
      <c r="F56" s="58">
        <v>17</v>
      </c>
      <c r="G56" s="22">
        <v>19.899999999999999</v>
      </c>
      <c r="H56" s="61">
        <v>20.3</v>
      </c>
      <c r="I56" s="62">
        <v>8.6</v>
      </c>
      <c r="J56" s="63">
        <v>3.3</v>
      </c>
      <c r="K56" s="62">
        <v>7.4</v>
      </c>
      <c r="L56" s="63">
        <v>7.4</v>
      </c>
      <c r="M56" s="62">
        <v>32.700000000000003</v>
      </c>
      <c r="N56" s="63">
        <v>32.700000000000003</v>
      </c>
      <c r="O56" s="49" t="s">
        <v>35</v>
      </c>
      <c r="P56" s="1199">
        <v>83</v>
      </c>
      <c r="Q56" s="49" t="s">
        <v>35</v>
      </c>
      <c r="R56" s="1199">
        <v>111</v>
      </c>
      <c r="S56" s="49" t="s">
        <v>35</v>
      </c>
      <c r="T56" s="1199" t="s">
        <v>35</v>
      </c>
      <c r="U56" s="49" t="s">
        <v>35</v>
      </c>
      <c r="V56" s="1226" t="s">
        <v>35</v>
      </c>
      <c r="W56" s="62" t="s">
        <v>35</v>
      </c>
      <c r="X56" s="63">
        <v>35</v>
      </c>
      <c r="Y56" s="67" t="s">
        <v>35</v>
      </c>
      <c r="Z56" s="68">
        <v>237</v>
      </c>
      <c r="AA56" s="818" t="s">
        <v>35</v>
      </c>
      <c r="AB56" s="798">
        <v>0.37</v>
      </c>
      <c r="AC56" s="608">
        <v>3609</v>
      </c>
      <c r="AD56" s="307">
        <v>9900</v>
      </c>
      <c r="AE56" s="1061" t="s">
        <v>35</v>
      </c>
      <c r="AF56" s="1099"/>
      <c r="AG56" s="6" t="s">
        <v>278</v>
      </c>
      <c r="AH56" s="17" t="s">
        <v>23</v>
      </c>
      <c r="AI56" s="450">
        <v>2.31</v>
      </c>
      <c r="AJ56" s="203">
        <v>2.36</v>
      </c>
      <c r="AK56" s="487" t="s">
        <v>35</v>
      </c>
      <c r="AL56" s="506"/>
    </row>
    <row r="57" spans="1:38" x14ac:dyDescent="0.15">
      <c r="A57" s="1846"/>
      <c r="B57" s="52">
        <v>44336</v>
      </c>
      <c r="C57" s="1607" t="str">
        <f t="shared" si="7"/>
        <v>(木)</v>
      </c>
      <c r="D57" s="71" t="s">
        <v>522</v>
      </c>
      <c r="E57" s="1493">
        <v>8.5</v>
      </c>
      <c r="F57" s="58">
        <v>19.5</v>
      </c>
      <c r="G57" s="22">
        <v>19.100000000000001</v>
      </c>
      <c r="H57" s="61">
        <v>19.100000000000001</v>
      </c>
      <c r="I57" s="62">
        <v>14.2</v>
      </c>
      <c r="J57" s="63">
        <v>4.0999999999999996</v>
      </c>
      <c r="K57" s="62">
        <v>7.2</v>
      </c>
      <c r="L57" s="63">
        <v>7.1</v>
      </c>
      <c r="M57" s="62">
        <v>22.4</v>
      </c>
      <c r="N57" s="63">
        <v>21.6</v>
      </c>
      <c r="O57" s="49" t="s">
        <v>35</v>
      </c>
      <c r="P57" s="1199">
        <v>55</v>
      </c>
      <c r="Q57" s="49" t="s">
        <v>35</v>
      </c>
      <c r="R57" s="1199">
        <v>77</v>
      </c>
      <c r="S57" s="49" t="s">
        <v>35</v>
      </c>
      <c r="T57" s="1199" t="s">
        <v>35</v>
      </c>
      <c r="U57" s="49" t="s">
        <v>35</v>
      </c>
      <c r="V57" s="1226" t="s">
        <v>35</v>
      </c>
      <c r="W57" s="62" t="s">
        <v>35</v>
      </c>
      <c r="X57" s="63">
        <v>25.1</v>
      </c>
      <c r="Y57" s="67" t="s">
        <v>35</v>
      </c>
      <c r="Z57" s="68">
        <v>169</v>
      </c>
      <c r="AA57" s="818" t="s">
        <v>35</v>
      </c>
      <c r="AB57" s="798">
        <v>0.31</v>
      </c>
      <c r="AC57" s="608">
        <v>4244</v>
      </c>
      <c r="AD57" s="307" t="s">
        <v>35</v>
      </c>
      <c r="AE57" s="1061">
        <v>1.99</v>
      </c>
      <c r="AF57" s="1099"/>
      <c r="AG57" s="6" t="s">
        <v>279</v>
      </c>
      <c r="AH57" s="17" t="s">
        <v>23</v>
      </c>
      <c r="AI57" s="450">
        <v>0.11799999999999999</v>
      </c>
      <c r="AJ57" s="203">
        <v>4.1000000000000002E-2</v>
      </c>
      <c r="AK57" s="495" t="s">
        <v>35</v>
      </c>
      <c r="AL57" s="510"/>
    </row>
    <row r="58" spans="1:38" x14ac:dyDescent="0.15">
      <c r="A58" s="1846"/>
      <c r="B58" s="52">
        <v>44337</v>
      </c>
      <c r="C58" s="1607" t="str">
        <f t="shared" si="7"/>
        <v>(金)</v>
      </c>
      <c r="D58" s="111" t="s">
        <v>522</v>
      </c>
      <c r="E58" s="1493">
        <v>4</v>
      </c>
      <c r="F58" s="58">
        <v>24.6</v>
      </c>
      <c r="G58" s="22">
        <v>20.2</v>
      </c>
      <c r="H58" s="61">
        <v>20.2</v>
      </c>
      <c r="I58" s="62">
        <v>14.2</v>
      </c>
      <c r="J58" s="63">
        <v>2.8</v>
      </c>
      <c r="K58" s="62">
        <v>7.3</v>
      </c>
      <c r="L58" s="63">
        <v>7.1</v>
      </c>
      <c r="M58" s="62">
        <v>24</v>
      </c>
      <c r="N58" s="63">
        <v>23.8</v>
      </c>
      <c r="O58" s="49" t="s">
        <v>35</v>
      </c>
      <c r="P58" s="1199">
        <v>58</v>
      </c>
      <c r="Q58" s="49" t="s">
        <v>35</v>
      </c>
      <c r="R58" s="1199">
        <v>81</v>
      </c>
      <c r="S58" s="49" t="s">
        <v>35</v>
      </c>
      <c r="T58" s="1199" t="s">
        <v>35</v>
      </c>
      <c r="U58" s="49" t="s">
        <v>35</v>
      </c>
      <c r="V58" s="1226" t="s">
        <v>35</v>
      </c>
      <c r="W58" s="62" t="s">
        <v>35</v>
      </c>
      <c r="X58" s="63">
        <v>27</v>
      </c>
      <c r="Y58" s="67" t="s">
        <v>35</v>
      </c>
      <c r="Z58" s="68">
        <v>161</v>
      </c>
      <c r="AA58" s="818" t="s">
        <v>35</v>
      </c>
      <c r="AB58" s="798">
        <v>0.24</v>
      </c>
      <c r="AC58" s="608">
        <v>3675</v>
      </c>
      <c r="AD58" s="307">
        <v>10020</v>
      </c>
      <c r="AE58" s="1061" t="s">
        <v>35</v>
      </c>
      <c r="AF58" s="1099"/>
      <c r="AG58" s="6" t="s">
        <v>280</v>
      </c>
      <c r="AH58" s="17" t="s">
        <v>23</v>
      </c>
      <c r="AI58" s="450" t="s">
        <v>523</v>
      </c>
      <c r="AJ58" s="203" t="s">
        <v>523</v>
      </c>
      <c r="AK58" s="487" t="s">
        <v>35</v>
      </c>
      <c r="AL58" s="506"/>
    </row>
    <row r="59" spans="1:38" x14ac:dyDescent="0.15">
      <c r="A59" s="1846"/>
      <c r="B59" s="52">
        <v>44338</v>
      </c>
      <c r="C59" s="1607" t="str">
        <f t="shared" si="7"/>
        <v>(土)</v>
      </c>
      <c r="D59" s="71" t="s">
        <v>522</v>
      </c>
      <c r="E59" s="1493">
        <v>1.5</v>
      </c>
      <c r="F59" s="58">
        <v>20.3</v>
      </c>
      <c r="G59" s="22" t="s">
        <v>35</v>
      </c>
      <c r="H59" s="61" t="s">
        <v>35</v>
      </c>
      <c r="I59" s="62" t="s">
        <v>35</v>
      </c>
      <c r="J59" s="63" t="s">
        <v>35</v>
      </c>
      <c r="K59" s="62" t="s">
        <v>35</v>
      </c>
      <c r="L59" s="63" t="s">
        <v>35</v>
      </c>
      <c r="M59" s="62" t="s">
        <v>35</v>
      </c>
      <c r="N59" s="63" t="s">
        <v>35</v>
      </c>
      <c r="O59" s="49" t="s">
        <v>35</v>
      </c>
      <c r="P59" s="1199" t="s">
        <v>35</v>
      </c>
      <c r="Q59" s="49" t="s">
        <v>35</v>
      </c>
      <c r="R59" s="1199" t="s">
        <v>35</v>
      </c>
      <c r="S59" s="49" t="s">
        <v>35</v>
      </c>
      <c r="T59" s="1199" t="s">
        <v>35</v>
      </c>
      <c r="U59" s="49" t="s">
        <v>35</v>
      </c>
      <c r="V59" s="1226" t="s">
        <v>35</v>
      </c>
      <c r="W59" s="62" t="s">
        <v>35</v>
      </c>
      <c r="X59" s="63" t="s">
        <v>35</v>
      </c>
      <c r="Y59" s="67" t="s">
        <v>35</v>
      </c>
      <c r="Z59" s="68" t="s">
        <v>35</v>
      </c>
      <c r="AA59" s="818" t="s">
        <v>35</v>
      </c>
      <c r="AB59" s="798" t="s">
        <v>35</v>
      </c>
      <c r="AC59" s="608">
        <v>2467</v>
      </c>
      <c r="AD59" s="307" t="s">
        <v>35</v>
      </c>
      <c r="AE59" s="1061" t="s">
        <v>35</v>
      </c>
      <c r="AF59" s="1099"/>
      <c r="AG59" s="6" t="s">
        <v>281</v>
      </c>
      <c r="AH59" s="17" t="s">
        <v>23</v>
      </c>
      <c r="AI59" s="446">
        <v>19.399999999999999</v>
      </c>
      <c r="AJ59" s="494">
        <v>19.899999999999999</v>
      </c>
      <c r="AK59" s="490" t="s">
        <v>35</v>
      </c>
      <c r="AL59" s="507"/>
    </row>
    <row r="60" spans="1:38" x14ac:dyDescent="0.15">
      <c r="A60" s="1846"/>
      <c r="B60" s="52">
        <v>44339</v>
      </c>
      <c r="C60" s="1607" t="str">
        <f t="shared" si="7"/>
        <v>(日)</v>
      </c>
      <c r="D60" s="71" t="s">
        <v>566</v>
      </c>
      <c r="E60" s="1493">
        <v>1.5</v>
      </c>
      <c r="F60" s="58">
        <v>20.3</v>
      </c>
      <c r="G60" s="22" t="s">
        <v>35</v>
      </c>
      <c r="H60" s="61" t="s">
        <v>35</v>
      </c>
      <c r="I60" s="62" t="s">
        <v>35</v>
      </c>
      <c r="J60" s="63" t="s">
        <v>35</v>
      </c>
      <c r="K60" s="62" t="s">
        <v>35</v>
      </c>
      <c r="L60" s="63" t="s">
        <v>35</v>
      </c>
      <c r="M60" s="62" t="s">
        <v>35</v>
      </c>
      <c r="N60" s="63" t="s">
        <v>35</v>
      </c>
      <c r="O60" s="49" t="s">
        <v>35</v>
      </c>
      <c r="P60" s="1199" t="s">
        <v>35</v>
      </c>
      <c r="Q60" s="49" t="s">
        <v>35</v>
      </c>
      <c r="R60" s="1199" t="s">
        <v>35</v>
      </c>
      <c r="S60" s="49" t="s">
        <v>35</v>
      </c>
      <c r="T60" s="1199" t="s">
        <v>35</v>
      </c>
      <c r="U60" s="49" t="s">
        <v>35</v>
      </c>
      <c r="V60" s="1226" t="s">
        <v>35</v>
      </c>
      <c r="W60" s="62" t="s">
        <v>35</v>
      </c>
      <c r="X60" s="63" t="s">
        <v>35</v>
      </c>
      <c r="Y60" s="67" t="s">
        <v>35</v>
      </c>
      <c r="Z60" s="68" t="s">
        <v>35</v>
      </c>
      <c r="AA60" s="818" t="s">
        <v>35</v>
      </c>
      <c r="AB60" s="798" t="s">
        <v>35</v>
      </c>
      <c r="AC60" s="608">
        <v>2236</v>
      </c>
      <c r="AD60" s="307" t="s">
        <v>35</v>
      </c>
      <c r="AE60" s="1061" t="s">
        <v>35</v>
      </c>
      <c r="AF60" s="1099"/>
      <c r="AG60" s="6" t="s">
        <v>27</v>
      </c>
      <c r="AH60" s="17" t="s">
        <v>23</v>
      </c>
      <c r="AI60" s="446">
        <v>24.6</v>
      </c>
      <c r="AJ60" s="494">
        <v>23.5</v>
      </c>
      <c r="AK60" s="490" t="s">
        <v>35</v>
      </c>
      <c r="AL60" s="507"/>
    </row>
    <row r="61" spans="1:38" x14ac:dyDescent="0.15">
      <c r="A61" s="1846"/>
      <c r="B61" s="52">
        <v>44340</v>
      </c>
      <c r="C61" s="1607" t="str">
        <f t="shared" si="7"/>
        <v>(月)</v>
      </c>
      <c r="D61" s="71" t="s">
        <v>566</v>
      </c>
      <c r="E61" s="1493" t="s">
        <v>35</v>
      </c>
      <c r="F61" s="58">
        <v>24.5</v>
      </c>
      <c r="G61" s="22">
        <v>21.4</v>
      </c>
      <c r="H61" s="61">
        <v>21.5</v>
      </c>
      <c r="I61" s="62">
        <v>10.8</v>
      </c>
      <c r="J61" s="63">
        <v>5.6</v>
      </c>
      <c r="K61" s="62">
        <v>7.3</v>
      </c>
      <c r="L61" s="63">
        <v>7.3</v>
      </c>
      <c r="M61" s="62">
        <v>27.2</v>
      </c>
      <c r="N61" s="63">
        <v>26.6</v>
      </c>
      <c r="O61" s="49" t="s">
        <v>35</v>
      </c>
      <c r="P61" s="1199">
        <v>75</v>
      </c>
      <c r="Q61" s="49" t="s">
        <v>35</v>
      </c>
      <c r="R61" s="1199">
        <v>95</v>
      </c>
      <c r="S61" s="49" t="s">
        <v>35</v>
      </c>
      <c r="T61" s="1199" t="s">
        <v>35</v>
      </c>
      <c r="U61" s="49" t="s">
        <v>35</v>
      </c>
      <c r="V61" s="1226" t="s">
        <v>35</v>
      </c>
      <c r="W61" s="62" t="s">
        <v>35</v>
      </c>
      <c r="X61" s="63">
        <v>22.6</v>
      </c>
      <c r="Y61" s="67" t="s">
        <v>35</v>
      </c>
      <c r="Z61" s="68">
        <v>210</v>
      </c>
      <c r="AA61" s="818" t="s">
        <v>35</v>
      </c>
      <c r="AB61" s="798">
        <v>0.46</v>
      </c>
      <c r="AC61" s="608">
        <v>2460</v>
      </c>
      <c r="AD61" s="307" t="s">
        <v>35</v>
      </c>
      <c r="AE61" s="1061" t="s">
        <v>35</v>
      </c>
      <c r="AF61" s="1099"/>
      <c r="AG61" s="6" t="s">
        <v>282</v>
      </c>
      <c r="AH61" s="17" t="s">
        <v>267</v>
      </c>
      <c r="AI61" s="496">
        <v>10</v>
      </c>
      <c r="AJ61" s="497">
        <v>5</v>
      </c>
      <c r="AK61" s="498" t="s">
        <v>35</v>
      </c>
      <c r="AL61" s="511"/>
    </row>
    <row r="62" spans="1:38" x14ac:dyDescent="0.15">
      <c r="A62" s="1846"/>
      <c r="B62" s="52">
        <v>44341</v>
      </c>
      <c r="C62" s="1607" t="str">
        <f t="shared" si="7"/>
        <v>(火)</v>
      </c>
      <c r="D62" s="71" t="s">
        <v>566</v>
      </c>
      <c r="E62" s="1493" t="s">
        <v>35</v>
      </c>
      <c r="F62" s="58">
        <v>23.3</v>
      </c>
      <c r="G62" s="22">
        <v>22.1</v>
      </c>
      <c r="H62" s="61">
        <v>22.1</v>
      </c>
      <c r="I62" s="62">
        <v>9.4</v>
      </c>
      <c r="J62" s="63">
        <v>3.7</v>
      </c>
      <c r="K62" s="62">
        <v>7.4</v>
      </c>
      <c r="L62" s="63">
        <v>7.3</v>
      </c>
      <c r="M62" s="62">
        <v>28.8</v>
      </c>
      <c r="N62" s="63">
        <v>29.7</v>
      </c>
      <c r="O62" s="49" t="s">
        <v>35</v>
      </c>
      <c r="P62" s="1199">
        <v>81</v>
      </c>
      <c r="Q62" s="49" t="s">
        <v>35</v>
      </c>
      <c r="R62" s="1199">
        <v>104</v>
      </c>
      <c r="S62" s="49" t="s">
        <v>35</v>
      </c>
      <c r="T62" s="1199" t="s">
        <v>35</v>
      </c>
      <c r="U62" s="49" t="s">
        <v>35</v>
      </c>
      <c r="V62" s="1226" t="s">
        <v>35</v>
      </c>
      <c r="W62" s="62" t="s">
        <v>35</v>
      </c>
      <c r="X62" s="63">
        <v>29.7</v>
      </c>
      <c r="Y62" s="67" t="s">
        <v>35</v>
      </c>
      <c r="Z62" s="68">
        <v>210</v>
      </c>
      <c r="AA62" s="818" t="s">
        <v>35</v>
      </c>
      <c r="AB62" s="798">
        <v>0.39</v>
      </c>
      <c r="AC62" s="608">
        <v>3037</v>
      </c>
      <c r="AD62" s="307" t="s">
        <v>35</v>
      </c>
      <c r="AE62" s="1061" t="s">
        <v>35</v>
      </c>
      <c r="AF62" s="1099"/>
      <c r="AG62" s="6" t="s">
        <v>283</v>
      </c>
      <c r="AH62" s="17" t="s">
        <v>23</v>
      </c>
      <c r="AI62" s="496">
        <v>15</v>
      </c>
      <c r="AJ62" s="497">
        <v>6</v>
      </c>
      <c r="AK62" s="498" t="s">
        <v>35</v>
      </c>
      <c r="AL62" s="511"/>
    </row>
    <row r="63" spans="1:38" x14ac:dyDescent="0.15">
      <c r="A63" s="1846"/>
      <c r="B63" s="52">
        <v>44342</v>
      </c>
      <c r="C63" s="1607" t="str">
        <f t="shared" si="7"/>
        <v>(水)</v>
      </c>
      <c r="D63" s="71" t="s">
        <v>566</v>
      </c>
      <c r="E63" s="1493" t="s">
        <v>35</v>
      </c>
      <c r="F63" s="58">
        <v>22.2</v>
      </c>
      <c r="G63" s="22">
        <v>23.1</v>
      </c>
      <c r="H63" s="61">
        <v>23</v>
      </c>
      <c r="I63" s="62">
        <v>8.6</v>
      </c>
      <c r="J63" s="63">
        <v>4.0999999999999996</v>
      </c>
      <c r="K63" s="62">
        <v>7.4</v>
      </c>
      <c r="L63" s="63">
        <v>7.4</v>
      </c>
      <c r="M63" s="62">
        <v>31.9</v>
      </c>
      <c r="N63" s="63">
        <v>31.2</v>
      </c>
      <c r="O63" s="49" t="s">
        <v>35</v>
      </c>
      <c r="P63" s="1199">
        <v>85</v>
      </c>
      <c r="Q63" s="49" t="s">
        <v>35</v>
      </c>
      <c r="R63" s="1199">
        <v>109</v>
      </c>
      <c r="S63" s="49" t="s">
        <v>35</v>
      </c>
      <c r="T63" s="1199" t="s">
        <v>35</v>
      </c>
      <c r="U63" s="49" t="s">
        <v>35</v>
      </c>
      <c r="V63" s="1226" t="s">
        <v>35</v>
      </c>
      <c r="W63" s="62" t="s">
        <v>35</v>
      </c>
      <c r="X63" s="63">
        <v>28.1</v>
      </c>
      <c r="Y63" s="67" t="s">
        <v>35</v>
      </c>
      <c r="Z63" s="68">
        <v>232</v>
      </c>
      <c r="AA63" s="818" t="s">
        <v>35</v>
      </c>
      <c r="AB63" s="798">
        <v>0.39</v>
      </c>
      <c r="AC63" s="608">
        <v>2908</v>
      </c>
      <c r="AD63" s="307" t="s">
        <v>35</v>
      </c>
      <c r="AE63" s="1061" t="s">
        <v>35</v>
      </c>
      <c r="AF63" s="1099"/>
      <c r="AG63" s="18"/>
      <c r="AH63" s="8"/>
      <c r="AI63" s="499"/>
      <c r="AJ63" s="500"/>
      <c r="AK63" s="500"/>
      <c r="AL63" s="512"/>
    </row>
    <row r="64" spans="1:38" x14ac:dyDescent="0.15">
      <c r="A64" s="1846"/>
      <c r="B64" s="52">
        <v>44343</v>
      </c>
      <c r="C64" s="1607" t="str">
        <f t="shared" si="7"/>
        <v>(木)</v>
      </c>
      <c r="D64" s="71" t="s">
        <v>579</v>
      </c>
      <c r="E64" s="1493">
        <v>30.5</v>
      </c>
      <c r="F64" s="58">
        <v>17.3</v>
      </c>
      <c r="G64" s="22">
        <v>21.7</v>
      </c>
      <c r="H64" s="61">
        <v>21.7</v>
      </c>
      <c r="I64" s="62">
        <v>10.5</v>
      </c>
      <c r="J64" s="63">
        <v>3.9</v>
      </c>
      <c r="K64" s="62">
        <v>7.4</v>
      </c>
      <c r="L64" s="63">
        <v>7.3</v>
      </c>
      <c r="M64" s="62">
        <v>31.6</v>
      </c>
      <c r="N64" s="63">
        <v>32.6</v>
      </c>
      <c r="O64" s="49" t="s">
        <v>35</v>
      </c>
      <c r="P64" s="1199">
        <v>89</v>
      </c>
      <c r="Q64" s="49" t="s">
        <v>35</v>
      </c>
      <c r="R64" s="1199">
        <v>111</v>
      </c>
      <c r="S64" s="49" t="s">
        <v>35</v>
      </c>
      <c r="T64" s="1199" t="s">
        <v>35</v>
      </c>
      <c r="U64" s="49" t="s">
        <v>35</v>
      </c>
      <c r="V64" s="1226" t="s">
        <v>35</v>
      </c>
      <c r="W64" s="62" t="s">
        <v>35</v>
      </c>
      <c r="X64" s="63">
        <v>36.799999999999997</v>
      </c>
      <c r="Y64" s="67" t="s">
        <v>35</v>
      </c>
      <c r="Z64" s="68">
        <v>216</v>
      </c>
      <c r="AA64" s="818" t="s">
        <v>35</v>
      </c>
      <c r="AB64" s="798">
        <v>0.43</v>
      </c>
      <c r="AC64" s="608">
        <v>3318</v>
      </c>
      <c r="AD64" s="307" t="s">
        <v>35</v>
      </c>
      <c r="AE64" s="1061">
        <v>2.11</v>
      </c>
      <c r="AF64" s="1099"/>
      <c r="AG64" s="18"/>
      <c r="AH64" s="8"/>
      <c r="AI64" s="499"/>
      <c r="AJ64" s="500"/>
      <c r="AK64" s="500"/>
      <c r="AL64" s="512"/>
    </row>
    <row r="65" spans="1:38" x14ac:dyDescent="0.15">
      <c r="A65" s="1846"/>
      <c r="B65" s="52">
        <v>44344</v>
      </c>
      <c r="C65" s="1607" t="str">
        <f t="shared" si="7"/>
        <v>(金)</v>
      </c>
      <c r="D65" s="71" t="s">
        <v>522</v>
      </c>
      <c r="E65" s="1493" t="s">
        <v>35</v>
      </c>
      <c r="F65" s="58">
        <v>24.6</v>
      </c>
      <c r="G65" s="22">
        <v>18.7</v>
      </c>
      <c r="H65" s="61">
        <v>18.5</v>
      </c>
      <c r="I65" s="62">
        <v>17.100000000000001</v>
      </c>
      <c r="J65" s="63">
        <v>3.3</v>
      </c>
      <c r="K65" s="62">
        <v>7.2</v>
      </c>
      <c r="L65" s="63">
        <v>7</v>
      </c>
      <c r="M65" s="62">
        <v>19</v>
      </c>
      <c r="N65" s="63">
        <v>18</v>
      </c>
      <c r="O65" s="49" t="s">
        <v>35</v>
      </c>
      <c r="P65" s="1199">
        <v>44</v>
      </c>
      <c r="Q65" s="49" t="s">
        <v>35</v>
      </c>
      <c r="R65" s="1199">
        <v>68</v>
      </c>
      <c r="S65" s="49" t="s">
        <v>35</v>
      </c>
      <c r="T65" s="1199" t="s">
        <v>35</v>
      </c>
      <c r="U65" s="49" t="s">
        <v>35</v>
      </c>
      <c r="V65" s="1226" t="s">
        <v>35</v>
      </c>
      <c r="W65" s="62" t="s">
        <v>35</v>
      </c>
      <c r="X65" s="63">
        <v>18.2</v>
      </c>
      <c r="Y65" s="67" t="s">
        <v>35</v>
      </c>
      <c r="Z65" s="68">
        <v>132</v>
      </c>
      <c r="AA65" s="818" t="s">
        <v>35</v>
      </c>
      <c r="AB65" s="798">
        <v>0.24</v>
      </c>
      <c r="AC65" s="608">
        <v>4200</v>
      </c>
      <c r="AD65" s="307" t="s">
        <v>35</v>
      </c>
      <c r="AE65" s="1061" t="s">
        <v>35</v>
      </c>
      <c r="AF65" s="1099"/>
      <c r="AG65" s="20"/>
      <c r="AH65" s="3"/>
      <c r="AI65" s="501"/>
      <c r="AJ65" s="502"/>
      <c r="AK65" s="502"/>
      <c r="AL65" s="513"/>
    </row>
    <row r="66" spans="1:38" x14ac:dyDescent="0.15">
      <c r="A66" s="1846"/>
      <c r="B66" s="52">
        <v>44345</v>
      </c>
      <c r="C66" s="1607" t="str">
        <f t="shared" si="7"/>
        <v>(土)</v>
      </c>
      <c r="D66" s="71" t="s">
        <v>522</v>
      </c>
      <c r="E66" s="1493" t="s">
        <v>35</v>
      </c>
      <c r="F66" s="58">
        <v>24.3</v>
      </c>
      <c r="G66" s="22" t="s">
        <v>35</v>
      </c>
      <c r="H66" s="61" t="s">
        <v>35</v>
      </c>
      <c r="I66" s="62" t="s">
        <v>35</v>
      </c>
      <c r="J66" s="63" t="s">
        <v>35</v>
      </c>
      <c r="K66" s="62" t="s">
        <v>35</v>
      </c>
      <c r="L66" s="63" t="s">
        <v>35</v>
      </c>
      <c r="M66" s="62" t="s">
        <v>35</v>
      </c>
      <c r="N66" s="63" t="s">
        <v>35</v>
      </c>
      <c r="O66" s="49" t="s">
        <v>35</v>
      </c>
      <c r="P66" s="1199" t="s">
        <v>35</v>
      </c>
      <c r="Q66" s="49" t="s">
        <v>35</v>
      </c>
      <c r="R66" s="1199" t="s">
        <v>35</v>
      </c>
      <c r="S66" s="49" t="s">
        <v>35</v>
      </c>
      <c r="T66" s="1199" t="s">
        <v>35</v>
      </c>
      <c r="U66" s="49" t="s">
        <v>35</v>
      </c>
      <c r="V66" s="1226" t="s">
        <v>35</v>
      </c>
      <c r="W66" s="62" t="s">
        <v>35</v>
      </c>
      <c r="X66" s="63" t="s">
        <v>35</v>
      </c>
      <c r="Y66" s="67" t="s">
        <v>35</v>
      </c>
      <c r="Z66" s="68" t="s">
        <v>35</v>
      </c>
      <c r="AA66" s="818" t="s">
        <v>35</v>
      </c>
      <c r="AB66" s="798" t="s">
        <v>35</v>
      </c>
      <c r="AC66" s="608">
        <v>2830</v>
      </c>
      <c r="AD66" s="307" t="s">
        <v>35</v>
      </c>
      <c r="AE66" s="1061" t="s">
        <v>35</v>
      </c>
      <c r="AF66" s="1099"/>
      <c r="AG66" s="28" t="s">
        <v>34</v>
      </c>
      <c r="AH66" s="2" t="s">
        <v>35</v>
      </c>
      <c r="AI66" s="503" t="s">
        <v>35</v>
      </c>
      <c r="AJ66" s="503" t="s">
        <v>35</v>
      </c>
      <c r="AK66" s="503" t="s">
        <v>35</v>
      </c>
      <c r="AL66" s="514" t="s">
        <v>35</v>
      </c>
    </row>
    <row r="67" spans="1:38" x14ac:dyDescent="0.15">
      <c r="A67" s="1846"/>
      <c r="B67" s="52">
        <v>44346</v>
      </c>
      <c r="C67" s="1607" t="str">
        <f t="shared" si="7"/>
        <v>(日)</v>
      </c>
      <c r="D67" s="71" t="s">
        <v>566</v>
      </c>
      <c r="E67" s="1493" t="s">
        <v>35</v>
      </c>
      <c r="F67" s="58">
        <v>21.6</v>
      </c>
      <c r="G67" s="22" t="s">
        <v>35</v>
      </c>
      <c r="H67" s="61" t="s">
        <v>35</v>
      </c>
      <c r="I67" s="62" t="s">
        <v>35</v>
      </c>
      <c r="J67" s="63" t="s">
        <v>35</v>
      </c>
      <c r="K67" s="62" t="s">
        <v>35</v>
      </c>
      <c r="L67" s="63" t="s">
        <v>35</v>
      </c>
      <c r="M67" s="62" t="s">
        <v>35</v>
      </c>
      <c r="N67" s="63" t="s">
        <v>35</v>
      </c>
      <c r="O67" s="49" t="s">
        <v>35</v>
      </c>
      <c r="P67" s="1199" t="s">
        <v>35</v>
      </c>
      <c r="Q67" s="49" t="s">
        <v>35</v>
      </c>
      <c r="R67" s="1199" t="s">
        <v>35</v>
      </c>
      <c r="S67" s="49" t="s">
        <v>35</v>
      </c>
      <c r="T67" s="1199" t="s">
        <v>35</v>
      </c>
      <c r="U67" s="49" t="s">
        <v>35</v>
      </c>
      <c r="V67" s="1226" t="s">
        <v>35</v>
      </c>
      <c r="W67" s="62" t="s">
        <v>35</v>
      </c>
      <c r="X67" s="63" t="s">
        <v>35</v>
      </c>
      <c r="Y67" s="67" t="s">
        <v>35</v>
      </c>
      <c r="Z67" s="68" t="s">
        <v>35</v>
      </c>
      <c r="AA67" s="818" t="s">
        <v>35</v>
      </c>
      <c r="AB67" s="798" t="s">
        <v>35</v>
      </c>
      <c r="AC67" s="608">
        <v>2567</v>
      </c>
      <c r="AD67" s="307" t="s">
        <v>35</v>
      </c>
      <c r="AE67" s="1061" t="s">
        <v>35</v>
      </c>
      <c r="AF67" s="1099"/>
      <c r="AG67" s="10" t="s">
        <v>35</v>
      </c>
      <c r="AH67" s="2" t="s">
        <v>35</v>
      </c>
      <c r="AI67" s="503" t="s">
        <v>35</v>
      </c>
      <c r="AJ67" s="503" t="s">
        <v>35</v>
      </c>
      <c r="AK67" s="503" t="s">
        <v>35</v>
      </c>
      <c r="AL67" s="514" t="s">
        <v>35</v>
      </c>
    </row>
    <row r="68" spans="1:38" x14ac:dyDescent="0.15">
      <c r="A68" s="1846"/>
      <c r="B68" s="204">
        <v>44347</v>
      </c>
      <c r="C68" s="1607" t="str">
        <f t="shared" si="7"/>
        <v>(月)</v>
      </c>
      <c r="D68" s="168" t="s">
        <v>522</v>
      </c>
      <c r="E68" s="1498">
        <v>12</v>
      </c>
      <c r="F68" s="169">
        <v>21.8</v>
      </c>
      <c r="G68" s="170">
        <v>22.1</v>
      </c>
      <c r="H68" s="167">
        <v>22</v>
      </c>
      <c r="I68" s="171">
        <v>7.7</v>
      </c>
      <c r="J68" s="172">
        <v>4.0999999999999996</v>
      </c>
      <c r="K68" s="171">
        <v>7.4</v>
      </c>
      <c r="L68" s="172">
        <v>7.3</v>
      </c>
      <c r="M68" s="171">
        <v>29.9</v>
      </c>
      <c r="N68" s="172">
        <v>29.9</v>
      </c>
      <c r="O68" s="1206" t="s">
        <v>35</v>
      </c>
      <c r="P68" s="1207">
        <v>86</v>
      </c>
      <c r="Q68" s="1206" t="s">
        <v>35</v>
      </c>
      <c r="R68" s="1207">
        <v>107</v>
      </c>
      <c r="S68" s="1206" t="s">
        <v>35</v>
      </c>
      <c r="T68" s="1207" t="s">
        <v>35</v>
      </c>
      <c r="U68" s="1206" t="s">
        <v>35</v>
      </c>
      <c r="V68" s="1227" t="s">
        <v>35</v>
      </c>
      <c r="W68" s="171" t="s">
        <v>35</v>
      </c>
      <c r="X68" s="172">
        <v>25.3</v>
      </c>
      <c r="Y68" s="175" t="s">
        <v>35</v>
      </c>
      <c r="Z68" s="176">
        <v>203</v>
      </c>
      <c r="AA68" s="819" t="s">
        <v>35</v>
      </c>
      <c r="AB68" s="806">
        <v>0.46</v>
      </c>
      <c r="AC68" s="694">
        <v>3012</v>
      </c>
      <c r="AD68" s="308">
        <v>10100</v>
      </c>
      <c r="AE68" s="1648" t="s">
        <v>35</v>
      </c>
      <c r="AF68" s="1101"/>
      <c r="AG68" s="10" t="s">
        <v>35</v>
      </c>
      <c r="AH68" s="2" t="s">
        <v>35</v>
      </c>
      <c r="AI68" s="503" t="s">
        <v>35</v>
      </c>
      <c r="AJ68" s="503" t="s">
        <v>35</v>
      </c>
      <c r="AK68" s="503" t="s">
        <v>35</v>
      </c>
      <c r="AL68" s="514" t="s">
        <v>35</v>
      </c>
    </row>
    <row r="69" spans="1:38" s="1" customFormat="1" ht="14.25" customHeight="1" x14ac:dyDescent="0.15">
      <c r="A69" s="1846"/>
      <c r="B69" s="1743" t="s">
        <v>388</v>
      </c>
      <c r="C69" s="1744"/>
      <c r="D69" s="374"/>
      <c r="E69" s="1494">
        <f>MAX(E38:E68)</f>
        <v>30.5</v>
      </c>
      <c r="F69" s="335">
        <f t="shared" ref="F69:AC69" si="8">IF(COUNT(F38:F68)=0,"",MAX(F38:F68))</f>
        <v>25.1</v>
      </c>
      <c r="G69" s="336">
        <f t="shared" si="8"/>
        <v>23.1</v>
      </c>
      <c r="H69" s="337">
        <f t="shared" si="8"/>
        <v>23</v>
      </c>
      <c r="I69" s="338">
        <f t="shared" si="8"/>
        <v>17.100000000000001</v>
      </c>
      <c r="J69" s="339">
        <f t="shared" si="8"/>
        <v>5.6</v>
      </c>
      <c r="K69" s="338">
        <f t="shared" si="8"/>
        <v>7.6</v>
      </c>
      <c r="L69" s="339">
        <f t="shared" si="8"/>
        <v>7.4</v>
      </c>
      <c r="M69" s="338">
        <f t="shared" si="8"/>
        <v>33</v>
      </c>
      <c r="N69" s="339">
        <f t="shared" si="8"/>
        <v>33</v>
      </c>
      <c r="O69" s="1200">
        <f t="shared" si="8"/>
        <v>71</v>
      </c>
      <c r="P69" s="1208">
        <f t="shared" si="8"/>
        <v>89</v>
      </c>
      <c r="Q69" s="1200">
        <f t="shared" si="8"/>
        <v>93</v>
      </c>
      <c r="R69" s="1208">
        <f t="shared" si="8"/>
        <v>111</v>
      </c>
      <c r="S69" s="1200">
        <f t="shared" si="8"/>
        <v>63</v>
      </c>
      <c r="T69" s="1208">
        <f t="shared" si="8"/>
        <v>66</v>
      </c>
      <c r="U69" s="1200">
        <f t="shared" si="8"/>
        <v>30</v>
      </c>
      <c r="V69" s="1208">
        <f t="shared" si="8"/>
        <v>31</v>
      </c>
      <c r="W69" s="338">
        <f t="shared" si="8"/>
        <v>21.7</v>
      </c>
      <c r="X69" s="540">
        <f t="shared" si="8"/>
        <v>39.9</v>
      </c>
      <c r="Y69" s="596">
        <f t="shared" si="8"/>
        <v>226</v>
      </c>
      <c r="Z69" s="597">
        <f t="shared" si="8"/>
        <v>254</v>
      </c>
      <c r="AA69" s="820">
        <f t="shared" si="8"/>
        <v>0.71</v>
      </c>
      <c r="AB69" s="800">
        <f t="shared" si="8"/>
        <v>0.46</v>
      </c>
      <c r="AC69" s="651">
        <f t="shared" si="8"/>
        <v>5648</v>
      </c>
      <c r="AD69" s="318">
        <f t="shared" ref="AD69:AE69" si="9">MAX(AD39:AD68)</f>
        <v>20100</v>
      </c>
      <c r="AE69" s="1055">
        <f t="shared" si="9"/>
        <v>3</v>
      </c>
      <c r="AF69" s="349"/>
      <c r="AG69" s="10" t="s">
        <v>35</v>
      </c>
      <c r="AH69" s="2" t="s">
        <v>35</v>
      </c>
      <c r="AI69" s="503" t="s">
        <v>35</v>
      </c>
      <c r="AJ69" s="503" t="s">
        <v>35</v>
      </c>
      <c r="AK69" s="503" t="s">
        <v>35</v>
      </c>
      <c r="AL69" s="514" t="s">
        <v>35</v>
      </c>
    </row>
    <row r="70" spans="1:38" s="1" customFormat="1" ht="13.5" customHeight="1" x14ac:dyDescent="0.15">
      <c r="A70" s="1846"/>
      <c r="B70" s="1735" t="s">
        <v>389</v>
      </c>
      <c r="C70" s="1736"/>
      <c r="D70" s="376"/>
      <c r="E70" s="1529"/>
      <c r="F70" s="340">
        <f t="shared" ref="F70:AB70" si="10">IF(COUNT(F38:F68)=0,"",MIN(F38:F68))</f>
        <v>16.5</v>
      </c>
      <c r="G70" s="341">
        <f t="shared" si="10"/>
        <v>17.3</v>
      </c>
      <c r="H70" s="342">
        <f t="shared" si="10"/>
        <v>17.3</v>
      </c>
      <c r="I70" s="343">
        <f t="shared" si="10"/>
        <v>7.7</v>
      </c>
      <c r="J70" s="344">
        <f t="shared" si="10"/>
        <v>2.8</v>
      </c>
      <c r="K70" s="343">
        <f t="shared" si="10"/>
        <v>7.2</v>
      </c>
      <c r="L70" s="344">
        <f t="shared" si="10"/>
        <v>7</v>
      </c>
      <c r="M70" s="343">
        <f t="shared" si="10"/>
        <v>19</v>
      </c>
      <c r="N70" s="344">
        <f t="shared" si="10"/>
        <v>18</v>
      </c>
      <c r="O70" s="1202">
        <f t="shared" si="10"/>
        <v>71</v>
      </c>
      <c r="P70" s="1209">
        <f t="shared" si="10"/>
        <v>44</v>
      </c>
      <c r="Q70" s="1202">
        <f t="shared" si="10"/>
        <v>93</v>
      </c>
      <c r="R70" s="1209">
        <f t="shared" si="10"/>
        <v>68</v>
      </c>
      <c r="S70" s="1202">
        <f t="shared" si="10"/>
        <v>63</v>
      </c>
      <c r="T70" s="1209">
        <f t="shared" si="10"/>
        <v>66</v>
      </c>
      <c r="U70" s="1202">
        <f t="shared" si="10"/>
        <v>30</v>
      </c>
      <c r="V70" s="1209">
        <f t="shared" si="10"/>
        <v>31</v>
      </c>
      <c r="W70" s="343">
        <f t="shared" si="10"/>
        <v>21.7</v>
      </c>
      <c r="X70" s="653">
        <f t="shared" si="10"/>
        <v>18.2</v>
      </c>
      <c r="Y70" s="600">
        <f t="shared" si="10"/>
        <v>226</v>
      </c>
      <c r="Z70" s="601">
        <f t="shared" si="10"/>
        <v>132</v>
      </c>
      <c r="AA70" s="821">
        <f t="shared" si="10"/>
        <v>0.71</v>
      </c>
      <c r="AB70" s="802">
        <f t="shared" si="10"/>
        <v>0.24</v>
      </c>
      <c r="AC70" s="1615"/>
      <c r="AD70" s="1526"/>
      <c r="AE70" s="1056">
        <f t="shared" ref="AE70" si="11">MIN(AE39:AE68)</f>
        <v>1.99</v>
      </c>
      <c r="AF70" s="350"/>
      <c r="AG70" s="10" t="s">
        <v>35</v>
      </c>
      <c r="AH70" s="2" t="s">
        <v>35</v>
      </c>
      <c r="AI70" s="2" t="s">
        <v>35</v>
      </c>
      <c r="AJ70" s="2" t="s">
        <v>35</v>
      </c>
      <c r="AK70" s="2" t="s">
        <v>35</v>
      </c>
      <c r="AL70" s="99" t="s">
        <v>35</v>
      </c>
    </row>
    <row r="71" spans="1:38" s="1" customFormat="1" ht="13.5" customHeight="1" x14ac:dyDescent="0.15">
      <c r="A71" s="1846"/>
      <c r="B71" s="1735" t="s">
        <v>390</v>
      </c>
      <c r="C71" s="1736"/>
      <c r="D71" s="376"/>
      <c r="E71" s="1496"/>
      <c r="F71" s="541">
        <f t="shared" ref="F71:AB71" si="12">IF(COUNT(F38:F68)=0,"",AVERAGE(F38:F68))</f>
        <v>21.016129032258064</v>
      </c>
      <c r="G71" s="542">
        <f t="shared" si="12"/>
        <v>20.227777777777778</v>
      </c>
      <c r="H71" s="543">
        <f t="shared" si="12"/>
        <v>20.222222222222221</v>
      </c>
      <c r="I71" s="544">
        <f t="shared" si="12"/>
        <v>10.872222222222222</v>
      </c>
      <c r="J71" s="545">
        <f t="shared" si="12"/>
        <v>3.8833333333333329</v>
      </c>
      <c r="K71" s="544">
        <f t="shared" si="12"/>
        <v>7.3944444444444457</v>
      </c>
      <c r="L71" s="545">
        <f t="shared" si="12"/>
        <v>7.25</v>
      </c>
      <c r="M71" s="544">
        <f t="shared" si="12"/>
        <v>29.227777777777778</v>
      </c>
      <c r="N71" s="545">
        <f t="shared" si="12"/>
        <v>29.055555555555561</v>
      </c>
      <c r="O71" s="1210">
        <f t="shared" si="12"/>
        <v>71</v>
      </c>
      <c r="P71" s="1211">
        <f t="shared" si="12"/>
        <v>73.611111111111114</v>
      </c>
      <c r="Q71" s="1210">
        <f t="shared" si="12"/>
        <v>93</v>
      </c>
      <c r="R71" s="1211">
        <f t="shared" si="12"/>
        <v>99.944444444444443</v>
      </c>
      <c r="S71" s="1210">
        <f t="shared" si="12"/>
        <v>63</v>
      </c>
      <c r="T71" s="1211">
        <f t="shared" si="12"/>
        <v>66</v>
      </c>
      <c r="U71" s="1210">
        <f t="shared" si="12"/>
        <v>30</v>
      </c>
      <c r="V71" s="1211">
        <f t="shared" si="12"/>
        <v>31</v>
      </c>
      <c r="W71" s="1255">
        <f t="shared" si="12"/>
        <v>21.7</v>
      </c>
      <c r="X71" s="658">
        <f t="shared" si="12"/>
        <v>30.433333333333337</v>
      </c>
      <c r="Y71" s="643">
        <f t="shared" si="12"/>
        <v>226</v>
      </c>
      <c r="Z71" s="644">
        <f t="shared" si="12"/>
        <v>215.55555555555554</v>
      </c>
      <c r="AA71" s="645">
        <f t="shared" si="12"/>
        <v>0.71</v>
      </c>
      <c r="AB71" s="808">
        <f t="shared" si="12"/>
        <v>0.34222222222222221</v>
      </c>
      <c r="AC71" s="1616"/>
      <c r="AD71" s="1526"/>
      <c r="AE71" s="1057">
        <f t="shared" ref="AE71" si="13">AVERAGE(AE39:AE68)</f>
        <v>2.3649999999999998</v>
      </c>
      <c r="AF71" s="1068"/>
      <c r="AG71" s="10" t="s">
        <v>35</v>
      </c>
      <c r="AH71" s="2" t="s">
        <v>35</v>
      </c>
      <c r="AI71" s="2" t="s">
        <v>35</v>
      </c>
      <c r="AJ71" s="2" t="s">
        <v>35</v>
      </c>
      <c r="AK71" s="2" t="s">
        <v>35</v>
      </c>
      <c r="AL71" s="99" t="s">
        <v>35</v>
      </c>
    </row>
    <row r="72" spans="1:38" s="1" customFormat="1" ht="13.5" customHeight="1" x14ac:dyDescent="0.15">
      <c r="A72" s="1847"/>
      <c r="B72" s="1735" t="s">
        <v>391</v>
      </c>
      <c r="C72" s="1736"/>
      <c r="D72" s="376"/>
      <c r="E72" s="1497">
        <f>SUM(E38:E68)</f>
        <v>95</v>
      </c>
      <c r="F72" s="563"/>
      <c r="G72" s="1341"/>
      <c r="H72" s="1342"/>
      <c r="I72" s="1247"/>
      <c r="J72" s="1248"/>
      <c r="K72" s="1245"/>
      <c r="L72" s="1346"/>
      <c r="M72" s="1247"/>
      <c r="N72" s="1248"/>
      <c r="O72" s="1205"/>
      <c r="P72" s="1212"/>
      <c r="Q72" s="1223"/>
      <c r="R72" s="1212"/>
      <c r="S72" s="1204"/>
      <c r="T72" s="1205"/>
      <c r="U72" s="1204"/>
      <c r="V72" s="1222"/>
      <c r="W72" s="1256"/>
      <c r="X72" s="1257"/>
      <c r="Y72" s="592"/>
      <c r="Z72" s="657"/>
      <c r="AA72" s="593"/>
      <c r="AB72" s="810"/>
      <c r="AC72" s="1104">
        <f>SUM(AC38:AC68)</f>
        <v>124881</v>
      </c>
      <c r="AD72" s="1105">
        <f>SUM(AD38:AD68)</f>
        <v>140300</v>
      </c>
      <c r="AE72" s="1066"/>
      <c r="AF72" s="1077"/>
      <c r="AG72" s="205"/>
      <c r="AH72" s="207"/>
      <c r="AI72" s="207"/>
      <c r="AJ72" s="207"/>
      <c r="AK72" s="207"/>
      <c r="AL72" s="206"/>
    </row>
    <row r="73" spans="1:38" ht="13.5" customHeight="1" x14ac:dyDescent="0.15">
      <c r="A73" s="1868" t="s">
        <v>264</v>
      </c>
      <c r="B73" s="309">
        <v>44348</v>
      </c>
      <c r="C73" s="856" t="str">
        <f>IF(B73="","",IF(WEEKDAY(B73)=1,"(日)",IF(WEEKDAY(B73)=2,"(月)",IF(WEEKDAY(B73)=3,"(火)",IF(WEEKDAY(B73)=4,"(水)",IF(WEEKDAY(B73)=5,"(木)",IF(WEEKDAY(B73)=6,"(金)","(土)")))))))</f>
        <v>(火)</v>
      </c>
      <c r="D73" s="626" t="s">
        <v>566</v>
      </c>
      <c r="E73" s="1492">
        <v>8.5</v>
      </c>
      <c r="F73" s="57">
        <v>21.4</v>
      </c>
      <c r="G73" s="59">
        <v>20.100000000000001</v>
      </c>
      <c r="H73" s="60">
        <v>20</v>
      </c>
      <c r="I73" s="53">
        <v>20.399999999999999</v>
      </c>
      <c r="J73" s="54">
        <v>2.5</v>
      </c>
      <c r="K73" s="53">
        <v>7.3</v>
      </c>
      <c r="L73" s="54">
        <v>7.1</v>
      </c>
      <c r="M73" s="53">
        <v>20.399999999999999</v>
      </c>
      <c r="N73" s="54">
        <v>20.8</v>
      </c>
      <c r="O73" s="1197" t="s">
        <v>35</v>
      </c>
      <c r="P73" s="1198">
        <v>52</v>
      </c>
      <c r="Q73" s="1197" t="s">
        <v>35</v>
      </c>
      <c r="R73" s="1198">
        <v>70.599999999999994</v>
      </c>
      <c r="S73" s="1197" t="s">
        <v>35</v>
      </c>
      <c r="T73" s="1198" t="s">
        <v>35</v>
      </c>
      <c r="U73" s="1197" t="s">
        <v>35</v>
      </c>
      <c r="V73" s="1228" t="s">
        <v>35</v>
      </c>
      <c r="W73" s="53" t="s">
        <v>35</v>
      </c>
      <c r="X73" s="54">
        <v>19.899999999999999</v>
      </c>
      <c r="Y73" s="55" t="s">
        <v>35</v>
      </c>
      <c r="Z73" s="56">
        <v>162</v>
      </c>
      <c r="AA73" s="64" t="s">
        <v>35</v>
      </c>
      <c r="AB73" s="796">
        <v>0.15</v>
      </c>
      <c r="AC73" s="606">
        <v>4935</v>
      </c>
      <c r="AD73" s="306">
        <v>10030</v>
      </c>
      <c r="AE73" s="1647" t="s">
        <v>35</v>
      </c>
      <c r="AF73" s="1098" t="s">
        <v>35</v>
      </c>
      <c r="AG73" s="208">
        <v>44357</v>
      </c>
      <c r="AH73" s="128" t="s">
        <v>29</v>
      </c>
      <c r="AI73" s="630">
        <v>24.8</v>
      </c>
      <c r="AJ73" s="130" t="s">
        <v>20</v>
      </c>
      <c r="AK73" s="131"/>
      <c r="AL73" s="132"/>
    </row>
    <row r="74" spans="1:38" x14ac:dyDescent="0.15">
      <c r="A74" s="1869"/>
      <c r="B74" s="310">
        <v>44349</v>
      </c>
      <c r="C74" s="1607" t="str">
        <f>IF(B74="","",IF(WEEKDAY(B74)=1,"(日)",IF(WEEKDAY(B74)=2,"(月)",IF(WEEKDAY(B74)=3,"(火)",IF(WEEKDAY(B74)=4,"(水)",IF(WEEKDAY(B74)=5,"(木)",IF(WEEKDAY(B74)=6,"(金)","(土)")))))))</f>
        <v>(水)</v>
      </c>
      <c r="D74" s="627" t="s">
        <v>522</v>
      </c>
      <c r="E74" s="1493">
        <v>0</v>
      </c>
      <c r="F74" s="58">
        <v>24.4</v>
      </c>
      <c r="G74" s="22">
        <v>21.9</v>
      </c>
      <c r="H74" s="61">
        <v>22</v>
      </c>
      <c r="I74" s="62">
        <v>9.1</v>
      </c>
      <c r="J74" s="63">
        <v>3.2</v>
      </c>
      <c r="K74" s="62">
        <v>7.3</v>
      </c>
      <c r="L74" s="63">
        <v>7.2</v>
      </c>
      <c r="M74" s="62">
        <v>26.7</v>
      </c>
      <c r="N74" s="63">
        <v>25.2</v>
      </c>
      <c r="O74" s="49" t="s">
        <v>35</v>
      </c>
      <c r="P74" s="1199">
        <v>72</v>
      </c>
      <c r="Q74" s="49" t="s">
        <v>35</v>
      </c>
      <c r="R74" s="1199">
        <v>88.6</v>
      </c>
      <c r="S74" s="49" t="s">
        <v>35</v>
      </c>
      <c r="T74" s="1199" t="s">
        <v>35</v>
      </c>
      <c r="U74" s="49" t="s">
        <v>35</v>
      </c>
      <c r="V74" s="1229" t="s">
        <v>35</v>
      </c>
      <c r="W74" s="62" t="s">
        <v>35</v>
      </c>
      <c r="X74" s="63">
        <v>22.6</v>
      </c>
      <c r="Y74" s="67" t="s">
        <v>35</v>
      </c>
      <c r="Z74" s="68">
        <v>182</v>
      </c>
      <c r="AA74" s="23" t="s">
        <v>35</v>
      </c>
      <c r="AB74" s="798">
        <v>0.3</v>
      </c>
      <c r="AC74" s="608">
        <v>3955</v>
      </c>
      <c r="AD74" s="307" t="s">
        <v>35</v>
      </c>
      <c r="AE74" s="1061" t="s">
        <v>35</v>
      </c>
      <c r="AF74" s="1099" t="s">
        <v>35</v>
      </c>
      <c r="AG74" s="11" t="s">
        <v>30</v>
      </c>
      <c r="AH74" s="12" t="s">
        <v>31</v>
      </c>
      <c r="AI74" s="13" t="s">
        <v>32</v>
      </c>
      <c r="AJ74" s="14" t="s">
        <v>33</v>
      </c>
      <c r="AK74" s="15" t="s">
        <v>35</v>
      </c>
      <c r="AL74" s="92"/>
    </row>
    <row r="75" spans="1:38" x14ac:dyDescent="0.15">
      <c r="A75" s="1869"/>
      <c r="B75" s="310">
        <v>44350</v>
      </c>
      <c r="C75" s="1607" t="str">
        <f t="shared" ref="C75:C102" si="14">IF(B75="","",IF(WEEKDAY(B75)=1,"(日)",IF(WEEKDAY(B75)=2,"(月)",IF(WEEKDAY(B75)=3,"(火)",IF(WEEKDAY(B75)=4,"(水)",IF(WEEKDAY(B75)=5,"(木)",IF(WEEKDAY(B75)=6,"(金)","(土)")))))))</f>
        <v>(木)</v>
      </c>
      <c r="D75" s="627" t="s">
        <v>566</v>
      </c>
      <c r="E75" s="1493">
        <v>0</v>
      </c>
      <c r="F75" s="58">
        <v>24.4</v>
      </c>
      <c r="G75" s="22">
        <v>22.4</v>
      </c>
      <c r="H75" s="61">
        <v>22.2</v>
      </c>
      <c r="I75" s="62">
        <v>8.1999999999999993</v>
      </c>
      <c r="J75" s="63">
        <v>3.4</v>
      </c>
      <c r="K75" s="62">
        <v>7.4</v>
      </c>
      <c r="L75" s="63">
        <v>7.3</v>
      </c>
      <c r="M75" s="62">
        <v>30.7</v>
      </c>
      <c r="N75" s="63">
        <v>29.5</v>
      </c>
      <c r="O75" s="49" t="s">
        <v>35</v>
      </c>
      <c r="P75" s="1199">
        <v>84</v>
      </c>
      <c r="Q75" s="49" t="s">
        <v>35</v>
      </c>
      <c r="R75" s="1199">
        <v>104.5</v>
      </c>
      <c r="S75" s="49" t="s">
        <v>35</v>
      </c>
      <c r="T75" s="1199" t="s">
        <v>35</v>
      </c>
      <c r="U75" s="49" t="s">
        <v>35</v>
      </c>
      <c r="V75" s="1229" t="s">
        <v>35</v>
      </c>
      <c r="W75" s="62" t="s">
        <v>35</v>
      </c>
      <c r="X75" s="63">
        <v>29.5</v>
      </c>
      <c r="Y75" s="67" t="s">
        <v>35</v>
      </c>
      <c r="Z75" s="68">
        <v>220</v>
      </c>
      <c r="AA75" s="23" t="s">
        <v>35</v>
      </c>
      <c r="AB75" s="798">
        <v>0.34</v>
      </c>
      <c r="AC75" s="608">
        <v>3615</v>
      </c>
      <c r="AD75" s="307" t="s">
        <v>35</v>
      </c>
      <c r="AE75" s="1061">
        <v>2.0099999999999998</v>
      </c>
      <c r="AF75" s="1099" t="s">
        <v>35</v>
      </c>
      <c r="AG75" s="5" t="s">
        <v>265</v>
      </c>
      <c r="AH75" s="16" t="s">
        <v>20</v>
      </c>
      <c r="AI75" s="30">
        <v>24.3</v>
      </c>
      <c r="AJ75" s="31">
        <v>24.3</v>
      </c>
      <c r="AK75" s="32" t="s">
        <v>35</v>
      </c>
      <c r="AL75" s="93"/>
    </row>
    <row r="76" spans="1:38" x14ac:dyDescent="0.15">
      <c r="A76" s="1869"/>
      <c r="B76" s="310">
        <v>44351</v>
      </c>
      <c r="C76" s="1607" t="str">
        <f t="shared" si="14"/>
        <v>(金)</v>
      </c>
      <c r="D76" s="627" t="s">
        <v>579</v>
      </c>
      <c r="E76" s="1493">
        <v>7.5</v>
      </c>
      <c r="F76" s="58">
        <v>22.2</v>
      </c>
      <c r="G76" s="22">
        <v>22.4</v>
      </c>
      <c r="H76" s="61">
        <v>22.5</v>
      </c>
      <c r="I76" s="62">
        <v>9.1999999999999993</v>
      </c>
      <c r="J76" s="63">
        <v>3.3</v>
      </c>
      <c r="K76" s="62">
        <v>7.4</v>
      </c>
      <c r="L76" s="63">
        <v>7.4</v>
      </c>
      <c r="M76" s="62">
        <v>32.700000000000003</v>
      </c>
      <c r="N76" s="63">
        <v>31.7</v>
      </c>
      <c r="O76" s="49" t="s">
        <v>35</v>
      </c>
      <c r="P76" s="1199">
        <v>88</v>
      </c>
      <c r="Q76" s="49" t="s">
        <v>35</v>
      </c>
      <c r="R76" s="1199">
        <v>109.3</v>
      </c>
      <c r="S76" s="49" t="s">
        <v>35</v>
      </c>
      <c r="T76" s="1199" t="s">
        <v>35</v>
      </c>
      <c r="U76" s="49" t="s">
        <v>35</v>
      </c>
      <c r="V76" s="1229" t="s">
        <v>35</v>
      </c>
      <c r="W76" s="62" t="s">
        <v>35</v>
      </c>
      <c r="X76" s="63">
        <v>34.1</v>
      </c>
      <c r="Y76" s="67" t="s">
        <v>35</v>
      </c>
      <c r="Z76" s="68">
        <v>234</v>
      </c>
      <c r="AA76" s="23" t="s">
        <v>35</v>
      </c>
      <c r="AB76" s="798">
        <v>0.33</v>
      </c>
      <c r="AC76" s="608">
        <v>3681</v>
      </c>
      <c r="AD76" s="307" t="s">
        <v>35</v>
      </c>
      <c r="AE76" s="1061" t="s">
        <v>35</v>
      </c>
      <c r="AF76" s="1099" t="s">
        <v>35</v>
      </c>
      <c r="AG76" s="6" t="s">
        <v>266</v>
      </c>
      <c r="AH76" s="17" t="s">
        <v>267</v>
      </c>
      <c r="AI76" s="33">
        <v>10.7</v>
      </c>
      <c r="AJ76" s="34">
        <v>3.7</v>
      </c>
      <c r="AK76" s="38" t="s">
        <v>35</v>
      </c>
      <c r="AL76" s="94"/>
    </row>
    <row r="77" spans="1:38" x14ac:dyDescent="0.15">
      <c r="A77" s="1869"/>
      <c r="B77" s="310">
        <v>44352</v>
      </c>
      <c r="C77" s="1607" t="str">
        <f t="shared" si="14"/>
        <v>(土)</v>
      </c>
      <c r="D77" s="627" t="s">
        <v>522</v>
      </c>
      <c r="E77" s="1493">
        <v>0</v>
      </c>
      <c r="F77" s="58">
        <v>21.3</v>
      </c>
      <c r="G77" s="22" t="s">
        <v>35</v>
      </c>
      <c r="H77" s="61" t="s">
        <v>35</v>
      </c>
      <c r="I77" s="62" t="s">
        <v>35</v>
      </c>
      <c r="J77" s="63" t="s">
        <v>35</v>
      </c>
      <c r="K77" s="62" t="s">
        <v>610</v>
      </c>
      <c r="L77" s="63" t="s">
        <v>35</v>
      </c>
      <c r="M77" s="62" t="s">
        <v>35</v>
      </c>
      <c r="N77" s="63" t="s">
        <v>35</v>
      </c>
      <c r="O77" s="49" t="s">
        <v>35</v>
      </c>
      <c r="P77" s="1199" t="s">
        <v>35</v>
      </c>
      <c r="Q77" s="49" t="s">
        <v>35</v>
      </c>
      <c r="R77" s="1199" t="s">
        <v>35</v>
      </c>
      <c r="S77" s="49" t="s">
        <v>35</v>
      </c>
      <c r="T77" s="1199" t="s">
        <v>35</v>
      </c>
      <c r="U77" s="49" t="s">
        <v>35</v>
      </c>
      <c r="V77" s="1229" t="s">
        <v>35</v>
      </c>
      <c r="W77" s="62" t="s">
        <v>35</v>
      </c>
      <c r="X77" s="63" t="s">
        <v>35</v>
      </c>
      <c r="Y77" s="67" t="s">
        <v>35</v>
      </c>
      <c r="Z77" s="68" t="s">
        <v>35</v>
      </c>
      <c r="AA77" s="23" t="s">
        <v>35</v>
      </c>
      <c r="AB77" s="798" t="s">
        <v>35</v>
      </c>
      <c r="AC77" s="608">
        <v>3755</v>
      </c>
      <c r="AD77" s="307" t="s">
        <v>35</v>
      </c>
      <c r="AE77" s="1061" t="s">
        <v>35</v>
      </c>
      <c r="AF77" s="1099" t="s">
        <v>35</v>
      </c>
      <c r="AG77" s="6" t="s">
        <v>21</v>
      </c>
      <c r="AH77" s="17"/>
      <c r="AI77" s="33">
        <v>7.6</v>
      </c>
      <c r="AJ77" s="34">
        <v>7.4</v>
      </c>
      <c r="AK77" s="41" t="s">
        <v>35</v>
      </c>
      <c r="AL77" s="95"/>
    </row>
    <row r="78" spans="1:38" x14ac:dyDescent="0.15">
      <c r="A78" s="1869"/>
      <c r="B78" s="310">
        <v>44353</v>
      </c>
      <c r="C78" s="1607" t="str">
        <f t="shared" si="14"/>
        <v>(日)</v>
      </c>
      <c r="D78" s="627" t="s">
        <v>579</v>
      </c>
      <c r="E78" s="1493">
        <v>2</v>
      </c>
      <c r="F78" s="58">
        <v>22.4</v>
      </c>
      <c r="G78" s="22" t="s">
        <v>35</v>
      </c>
      <c r="H78" s="61" t="s">
        <v>35</v>
      </c>
      <c r="I78" s="62" t="s">
        <v>35</v>
      </c>
      <c r="J78" s="63" t="s">
        <v>35</v>
      </c>
      <c r="K78" s="62" t="s">
        <v>35</v>
      </c>
      <c r="L78" s="63" t="s">
        <v>35</v>
      </c>
      <c r="M78" s="62" t="s">
        <v>35</v>
      </c>
      <c r="N78" s="63" t="s">
        <v>35</v>
      </c>
      <c r="O78" s="49" t="s">
        <v>35</v>
      </c>
      <c r="P78" s="1199" t="s">
        <v>35</v>
      </c>
      <c r="Q78" s="49" t="s">
        <v>35</v>
      </c>
      <c r="R78" s="1199" t="s">
        <v>35</v>
      </c>
      <c r="S78" s="49" t="s">
        <v>35</v>
      </c>
      <c r="T78" s="1199" t="s">
        <v>35</v>
      </c>
      <c r="U78" s="1225" t="s">
        <v>35</v>
      </c>
      <c r="V78" s="1229" t="s">
        <v>35</v>
      </c>
      <c r="W78" s="62" t="s">
        <v>35</v>
      </c>
      <c r="X78" s="63" t="s">
        <v>35</v>
      </c>
      <c r="Y78" s="67" t="s">
        <v>35</v>
      </c>
      <c r="Z78" s="68" t="s">
        <v>35</v>
      </c>
      <c r="AA78" s="23" t="s">
        <v>35</v>
      </c>
      <c r="AB78" s="798" t="s">
        <v>35</v>
      </c>
      <c r="AC78" s="608">
        <v>3425</v>
      </c>
      <c r="AD78" s="307" t="s">
        <v>35</v>
      </c>
      <c r="AE78" s="1061" t="s">
        <v>35</v>
      </c>
      <c r="AF78" s="1099" t="s">
        <v>35</v>
      </c>
      <c r="AG78" s="6" t="s">
        <v>268</v>
      </c>
      <c r="AH78" s="17" t="s">
        <v>22</v>
      </c>
      <c r="AI78" s="33">
        <v>33.700000000000003</v>
      </c>
      <c r="AJ78" s="34">
        <v>32.6</v>
      </c>
      <c r="AK78" s="35" t="s">
        <v>35</v>
      </c>
      <c r="AL78" s="96"/>
    </row>
    <row r="79" spans="1:38" x14ac:dyDescent="0.15">
      <c r="A79" s="1869"/>
      <c r="B79" s="310">
        <v>44354</v>
      </c>
      <c r="C79" s="1607" t="str">
        <f t="shared" si="14"/>
        <v>(月)</v>
      </c>
      <c r="D79" s="627" t="s">
        <v>522</v>
      </c>
      <c r="E79" s="1493">
        <v>0</v>
      </c>
      <c r="F79" s="58">
        <v>23.4</v>
      </c>
      <c r="G79" s="22">
        <v>21.5</v>
      </c>
      <c r="H79" s="61">
        <v>21.5</v>
      </c>
      <c r="I79" s="62">
        <v>10.1</v>
      </c>
      <c r="J79" s="63">
        <v>2.9</v>
      </c>
      <c r="K79" s="62">
        <v>7.4</v>
      </c>
      <c r="L79" s="63">
        <v>7.3</v>
      </c>
      <c r="M79" s="62">
        <v>30.8</v>
      </c>
      <c r="N79" s="63">
        <v>31</v>
      </c>
      <c r="O79" s="49" t="s">
        <v>35</v>
      </c>
      <c r="P79" s="1199">
        <v>86</v>
      </c>
      <c r="Q79" s="49" t="s">
        <v>35</v>
      </c>
      <c r="R79" s="1199">
        <v>107.3</v>
      </c>
      <c r="S79" s="49" t="s">
        <v>35</v>
      </c>
      <c r="T79" s="1199" t="s">
        <v>35</v>
      </c>
      <c r="U79" s="49" t="s">
        <v>35</v>
      </c>
      <c r="V79" s="1229" t="s">
        <v>35</v>
      </c>
      <c r="W79" s="62" t="s">
        <v>35</v>
      </c>
      <c r="X79" s="63">
        <v>29.7</v>
      </c>
      <c r="Y79" s="67" t="s">
        <v>35</v>
      </c>
      <c r="Z79" s="68">
        <v>223</v>
      </c>
      <c r="AA79" s="23" t="s">
        <v>35</v>
      </c>
      <c r="AB79" s="798">
        <v>0.28999999999999998</v>
      </c>
      <c r="AC79" s="608">
        <v>3388</v>
      </c>
      <c r="AD79" s="307" t="s">
        <v>35</v>
      </c>
      <c r="AE79" s="1061" t="s">
        <v>35</v>
      </c>
      <c r="AF79" s="1099" t="s">
        <v>35</v>
      </c>
      <c r="AG79" s="6" t="s">
        <v>269</v>
      </c>
      <c r="AH79" s="17" t="s">
        <v>23</v>
      </c>
      <c r="AI79" s="612">
        <v>98</v>
      </c>
      <c r="AJ79" s="613">
        <v>92</v>
      </c>
      <c r="AK79" s="35" t="s">
        <v>35</v>
      </c>
      <c r="AL79" s="96"/>
    </row>
    <row r="80" spans="1:38" x14ac:dyDescent="0.15">
      <c r="A80" s="1869"/>
      <c r="B80" s="310">
        <v>44355</v>
      </c>
      <c r="C80" s="1607" t="str">
        <f t="shared" si="14"/>
        <v>(火)</v>
      </c>
      <c r="D80" s="627" t="s">
        <v>566</v>
      </c>
      <c r="E80" s="1493">
        <v>0</v>
      </c>
      <c r="F80" s="58">
        <v>28.2</v>
      </c>
      <c r="G80" s="22">
        <v>22.5</v>
      </c>
      <c r="H80" s="61">
        <v>22.5</v>
      </c>
      <c r="I80" s="62">
        <v>9.6999999999999993</v>
      </c>
      <c r="J80" s="63">
        <v>3.8</v>
      </c>
      <c r="K80" s="62">
        <v>7.4</v>
      </c>
      <c r="L80" s="63">
        <v>7.3</v>
      </c>
      <c r="M80" s="62">
        <v>32.4</v>
      </c>
      <c r="N80" s="63">
        <v>32.299999999999997</v>
      </c>
      <c r="O80" s="49" t="s">
        <v>35</v>
      </c>
      <c r="P80" s="1199">
        <v>89</v>
      </c>
      <c r="Q80" s="49" t="s">
        <v>35</v>
      </c>
      <c r="R80" s="1199">
        <v>111.1</v>
      </c>
      <c r="S80" s="49" t="s">
        <v>35</v>
      </c>
      <c r="T80" s="1199" t="s">
        <v>35</v>
      </c>
      <c r="U80" s="49" t="s">
        <v>35</v>
      </c>
      <c r="V80" s="1229" t="s">
        <v>35</v>
      </c>
      <c r="W80" s="62" t="s">
        <v>35</v>
      </c>
      <c r="X80" s="63">
        <v>31.8</v>
      </c>
      <c r="Y80" s="67" t="s">
        <v>35</v>
      </c>
      <c r="Z80" s="68">
        <v>218</v>
      </c>
      <c r="AA80" s="23" t="s">
        <v>35</v>
      </c>
      <c r="AB80" s="798">
        <v>0.37</v>
      </c>
      <c r="AC80" s="608">
        <v>3342</v>
      </c>
      <c r="AD80" s="307">
        <v>9950</v>
      </c>
      <c r="AE80" s="1061" t="s">
        <v>35</v>
      </c>
      <c r="AF80" s="1099" t="s">
        <v>35</v>
      </c>
      <c r="AG80" s="6" t="s">
        <v>270</v>
      </c>
      <c r="AH80" s="17" t="s">
        <v>23</v>
      </c>
      <c r="AI80" s="612">
        <v>115.3</v>
      </c>
      <c r="AJ80" s="613">
        <v>113.3</v>
      </c>
      <c r="AK80" s="35" t="s">
        <v>35</v>
      </c>
      <c r="AL80" s="96"/>
    </row>
    <row r="81" spans="1:38" x14ac:dyDescent="0.15">
      <c r="A81" s="1869"/>
      <c r="B81" s="310">
        <v>44356</v>
      </c>
      <c r="C81" s="1607" t="str">
        <f t="shared" si="14"/>
        <v>(水)</v>
      </c>
      <c r="D81" s="627" t="s">
        <v>566</v>
      </c>
      <c r="E81" s="1493">
        <v>0</v>
      </c>
      <c r="F81" s="58">
        <v>26.2</v>
      </c>
      <c r="G81" s="22">
        <v>24</v>
      </c>
      <c r="H81" s="61">
        <v>23.8</v>
      </c>
      <c r="I81" s="62">
        <v>9.8000000000000007</v>
      </c>
      <c r="J81" s="63">
        <v>4</v>
      </c>
      <c r="K81" s="62">
        <v>7.5</v>
      </c>
      <c r="L81" s="63">
        <v>7.3</v>
      </c>
      <c r="M81" s="62">
        <v>33</v>
      </c>
      <c r="N81" s="63">
        <v>32.9</v>
      </c>
      <c r="O81" s="49" t="s">
        <v>35</v>
      </c>
      <c r="P81" s="1199">
        <v>91</v>
      </c>
      <c r="Q81" s="49" t="s">
        <v>35</v>
      </c>
      <c r="R81" s="1199">
        <v>111.7</v>
      </c>
      <c r="S81" s="49" t="s">
        <v>35</v>
      </c>
      <c r="T81" s="1199" t="s">
        <v>35</v>
      </c>
      <c r="U81" s="49" t="s">
        <v>35</v>
      </c>
      <c r="V81" s="1229" t="s">
        <v>35</v>
      </c>
      <c r="W81" s="62" t="s">
        <v>35</v>
      </c>
      <c r="X81" s="63">
        <v>31</v>
      </c>
      <c r="Y81" s="67" t="s">
        <v>35</v>
      </c>
      <c r="Z81" s="68">
        <v>234</v>
      </c>
      <c r="AA81" s="23" t="s">
        <v>35</v>
      </c>
      <c r="AB81" s="798">
        <v>0.32</v>
      </c>
      <c r="AC81" s="608">
        <v>3699</v>
      </c>
      <c r="AD81" s="307">
        <v>10020</v>
      </c>
      <c r="AE81" s="1061" t="s">
        <v>35</v>
      </c>
      <c r="AF81" s="1099" t="s">
        <v>35</v>
      </c>
      <c r="AG81" s="6" t="s">
        <v>271</v>
      </c>
      <c r="AH81" s="17" t="s">
        <v>23</v>
      </c>
      <c r="AI81" s="612">
        <v>76.8</v>
      </c>
      <c r="AJ81" s="613">
        <v>75.599999999999994</v>
      </c>
      <c r="AK81" s="35" t="s">
        <v>35</v>
      </c>
      <c r="AL81" s="96"/>
    </row>
    <row r="82" spans="1:38" x14ac:dyDescent="0.15">
      <c r="A82" s="1869"/>
      <c r="B82" s="310">
        <v>44357</v>
      </c>
      <c r="C82" s="1607" t="str">
        <f t="shared" si="14"/>
        <v>(木)</v>
      </c>
      <c r="D82" s="627" t="s">
        <v>522</v>
      </c>
      <c r="E82" s="1493">
        <v>0</v>
      </c>
      <c r="F82" s="58">
        <v>24.8</v>
      </c>
      <c r="G82" s="22">
        <v>24.3</v>
      </c>
      <c r="H82" s="61">
        <v>24.3</v>
      </c>
      <c r="I82" s="62">
        <v>10.7</v>
      </c>
      <c r="J82" s="63">
        <v>3.7</v>
      </c>
      <c r="K82" s="62">
        <v>7.6</v>
      </c>
      <c r="L82" s="63">
        <v>7.4</v>
      </c>
      <c r="M82" s="62">
        <v>33.700000000000003</v>
      </c>
      <c r="N82" s="63">
        <v>32.6</v>
      </c>
      <c r="O82" s="49">
        <v>98</v>
      </c>
      <c r="P82" s="1199">
        <v>92</v>
      </c>
      <c r="Q82" s="49">
        <v>115.3</v>
      </c>
      <c r="R82" s="1199">
        <v>113.3</v>
      </c>
      <c r="S82" s="49">
        <v>76.8</v>
      </c>
      <c r="T82" s="1199">
        <v>75.599999999999994</v>
      </c>
      <c r="U82" s="49">
        <v>38.5</v>
      </c>
      <c r="V82" s="1229">
        <v>37.700000000000003</v>
      </c>
      <c r="W82" s="62">
        <v>30.5</v>
      </c>
      <c r="X82" s="63">
        <v>35.5</v>
      </c>
      <c r="Y82" s="67">
        <v>225</v>
      </c>
      <c r="Z82" s="68">
        <v>200</v>
      </c>
      <c r="AA82" s="23">
        <v>0.62</v>
      </c>
      <c r="AB82" s="798">
        <v>0.23</v>
      </c>
      <c r="AC82" s="608">
        <v>4224</v>
      </c>
      <c r="AD82" s="307" t="s">
        <v>35</v>
      </c>
      <c r="AE82" s="1061">
        <v>2.19</v>
      </c>
      <c r="AF82" s="1099"/>
      <c r="AG82" s="6" t="s">
        <v>272</v>
      </c>
      <c r="AH82" s="17" t="s">
        <v>23</v>
      </c>
      <c r="AI82" s="612">
        <v>38.5</v>
      </c>
      <c r="AJ82" s="613">
        <v>37.700000000000003</v>
      </c>
      <c r="AK82" s="35" t="s">
        <v>35</v>
      </c>
      <c r="AL82" s="96"/>
    </row>
    <row r="83" spans="1:38" x14ac:dyDescent="0.15">
      <c r="A83" s="1869"/>
      <c r="B83" s="310">
        <v>44358</v>
      </c>
      <c r="C83" s="1607" t="str">
        <f t="shared" si="14"/>
        <v>(金)</v>
      </c>
      <c r="D83" s="627" t="s">
        <v>566</v>
      </c>
      <c r="E83" s="1493">
        <v>0</v>
      </c>
      <c r="F83" s="58">
        <v>25.8</v>
      </c>
      <c r="G83" s="22">
        <v>24.5</v>
      </c>
      <c r="H83" s="61">
        <v>24.4</v>
      </c>
      <c r="I83" s="62">
        <v>12</v>
      </c>
      <c r="J83" s="63">
        <v>4.5</v>
      </c>
      <c r="K83" s="62">
        <v>7.6</v>
      </c>
      <c r="L83" s="63">
        <v>7.4</v>
      </c>
      <c r="M83" s="62">
        <v>34.200000000000003</v>
      </c>
      <c r="N83" s="63">
        <v>33.6</v>
      </c>
      <c r="O83" s="49" t="s">
        <v>35</v>
      </c>
      <c r="P83" s="1199">
        <v>93</v>
      </c>
      <c r="Q83" s="49" t="s">
        <v>35</v>
      </c>
      <c r="R83" s="1199">
        <v>115.1</v>
      </c>
      <c r="S83" s="49" t="s">
        <v>35</v>
      </c>
      <c r="T83" s="1199" t="s">
        <v>35</v>
      </c>
      <c r="U83" s="49" t="s">
        <v>35</v>
      </c>
      <c r="V83" s="1229" t="s">
        <v>35</v>
      </c>
      <c r="W83" s="62" t="s">
        <v>35</v>
      </c>
      <c r="X83" s="63">
        <v>35.4</v>
      </c>
      <c r="Y83" s="67" t="s">
        <v>35</v>
      </c>
      <c r="Z83" s="68">
        <v>246</v>
      </c>
      <c r="AA83" s="23" t="s">
        <v>35</v>
      </c>
      <c r="AB83" s="798">
        <v>0.33</v>
      </c>
      <c r="AC83" s="608">
        <v>4648</v>
      </c>
      <c r="AD83" s="307" t="s">
        <v>35</v>
      </c>
      <c r="AE83" s="1061" t="s">
        <v>35</v>
      </c>
      <c r="AF83" s="1099" t="s">
        <v>35</v>
      </c>
      <c r="AG83" s="6" t="s">
        <v>273</v>
      </c>
      <c r="AH83" s="17" t="s">
        <v>23</v>
      </c>
      <c r="AI83" s="36">
        <v>30.5</v>
      </c>
      <c r="AJ83" s="37">
        <v>35.5</v>
      </c>
      <c r="AK83" s="38" t="s">
        <v>35</v>
      </c>
      <c r="AL83" s="94"/>
    </row>
    <row r="84" spans="1:38" x14ac:dyDescent="0.15">
      <c r="A84" s="1869"/>
      <c r="B84" s="310">
        <v>44359</v>
      </c>
      <c r="C84" s="1607" t="str">
        <f t="shared" si="14"/>
        <v>(土)</v>
      </c>
      <c r="D84" s="627" t="s">
        <v>522</v>
      </c>
      <c r="E84" s="1493">
        <v>0</v>
      </c>
      <c r="F84" s="58">
        <v>24.6</v>
      </c>
      <c r="G84" s="22" t="s">
        <v>35</v>
      </c>
      <c r="H84" s="61" t="s">
        <v>35</v>
      </c>
      <c r="I84" s="62" t="s">
        <v>35</v>
      </c>
      <c r="J84" s="63" t="s">
        <v>35</v>
      </c>
      <c r="K84" s="62" t="s">
        <v>35</v>
      </c>
      <c r="L84" s="63" t="s">
        <v>35</v>
      </c>
      <c r="M84" s="62" t="s">
        <v>35</v>
      </c>
      <c r="N84" s="63" t="s">
        <v>35</v>
      </c>
      <c r="O84" s="49" t="s">
        <v>35</v>
      </c>
      <c r="P84" s="1199" t="s">
        <v>35</v>
      </c>
      <c r="Q84" s="49" t="s">
        <v>35</v>
      </c>
      <c r="R84" s="1199" t="s">
        <v>35</v>
      </c>
      <c r="S84" s="49" t="s">
        <v>35</v>
      </c>
      <c r="T84" s="1199" t="s">
        <v>35</v>
      </c>
      <c r="U84" s="49" t="s">
        <v>35</v>
      </c>
      <c r="V84" s="1229" t="s">
        <v>35</v>
      </c>
      <c r="W84" s="62" t="s">
        <v>35</v>
      </c>
      <c r="X84" s="63" t="s">
        <v>35</v>
      </c>
      <c r="Y84" s="67" t="s">
        <v>35</v>
      </c>
      <c r="Z84" s="68" t="s">
        <v>35</v>
      </c>
      <c r="AA84" s="23" t="s">
        <v>35</v>
      </c>
      <c r="AB84" s="798" t="s">
        <v>35</v>
      </c>
      <c r="AC84" s="608">
        <v>5152</v>
      </c>
      <c r="AD84" s="307" t="s">
        <v>35</v>
      </c>
      <c r="AE84" s="1061" t="s">
        <v>35</v>
      </c>
      <c r="AF84" s="1099" t="s">
        <v>35</v>
      </c>
      <c r="AG84" s="6" t="s">
        <v>274</v>
      </c>
      <c r="AH84" s="17" t="s">
        <v>23</v>
      </c>
      <c r="AI84" s="47">
        <v>225</v>
      </c>
      <c r="AJ84" s="48">
        <v>200</v>
      </c>
      <c r="AK84" s="24" t="s">
        <v>35</v>
      </c>
      <c r="AL84" s="25"/>
    </row>
    <row r="85" spans="1:38" x14ac:dyDescent="0.15">
      <c r="A85" s="1869"/>
      <c r="B85" s="310">
        <v>44360</v>
      </c>
      <c r="C85" s="1607" t="str">
        <f t="shared" si="14"/>
        <v>(日)</v>
      </c>
      <c r="D85" s="627" t="s">
        <v>522</v>
      </c>
      <c r="E85" s="1493">
        <v>0</v>
      </c>
      <c r="F85" s="58">
        <v>26.8</v>
      </c>
      <c r="G85" s="22" t="s">
        <v>35</v>
      </c>
      <c r="H85" s="61" t="s">
        <v>35</v>
      </c>
      <c r="I85" s="62" t="s">
        <v>35</v>
      </c>
      <c r="J85" s="63" t="s">
        <v>35</v>
      </c>
      <c r="K85" s="62" t="s">
        <v>35</v>
      </c>
      <c r="L85" s="63" t="s">
        <v>35</v>
      </c>
      <c r="M85" s="62" t="s">
        <v>35</v>
      </c>
      <c r="N85" s="63" t="s">
        <v>35</v>
      </c>
      <c r="O85" s="49" t="s">
        <v>35</v>
      </c>
      <c r="P85" s="1199" t="s">
        <v>35</v>
      </c>
      <c r="Q85" s="49" t="s">
        <v>35</v>
      </c>
      <c r="R85" s="1199" t="s">
        <v>35</v>
      </c>
      <c r="S85" s="49" t="s">
        <v>35</v>
      </c>
      <c r="T85" s="1199" t="s">
        <v>35</v>
      </c>
      <c r="U85" s="49" t="s">
        <v>35</v>
      </c>
      <c r="V85" s="1229" t="s">
        <v>35</v>
      </c>
      <c r="W85" s="62" t="s">
        <v>35</v>
      </c>
      <c r="X85" s="63" t="s">
        <v>35</v>
      </c>
      <c r="Y85" s="67" t="s">
        <v>35</v>
      </c>
      <c r="Z85" s="68" t="s">
        <v>35</v>
      </c>
      <c r="AA85" s="23" t="s">
        <v>35</v>
      </c>
      <c r="AB85" s="798" t="s">
        <v>35</v>
      </c>
      <c r="AC85" s="608">
        <v>4081</v>
      </c>
      <c r="AD85" s="307" t="s">
        <v>35</v>
      </c>
      <c r="AE85" s="1061" t="s">
        <v>35</v>
      </c>
      <c r="AF85" s="1099" t="s">
        <v>35</v>
      </c>
      <c r="AG85" s="6" t="s">
        <v>275</v>
      </c>
      <c r="AH85" s="17" t="s">
        <v>23</v>
      </c>
      <c r="AI85" s="39">
        <v>0.62</v>
      </c>
      <c r="AJ85" s="40">
        <v>0.23</v>
      </c>
      <c r="AK85" s="41" t="s">
        <v>35</v>
      </c>
      <c r="AL85" s="95"/>
    </row>
    <row r="86" spans="1:38" x14ac:dyDescent="0.15">
      <c r="A86" s="1869"/>
      <c r="B86" s="310">
        <v>44361</v>
      </c>
      <c r="C86" s="1607" t="str">
        <f t="shared" si="14"/>
        <v>(月)</v>
      </c>
      <c r="D86" s="627" t="s">
        <v>579</v>
      </c>
      <c r="E86" s="1493">
        <v>2.5</v>
      </c>
      <c r="F86" s="58">
        <v>22.1</v>
      </c>
      <c r="G86" s="22">
        <v>23.6</v>
      </c>
      <c r="H86" s="61">
        <v>23.6</v>
      </c>
      <c r="I86" s="62">
        <v>8.8000000000000007</v>
      </c>
      <c r="J86" s="63">
        <v>2.4</v>
      </c>
      <c r="K86" s="62">
        <v>7.5</v>
      </c>
      <c r="L86" s="63">
        <v>7.4</v>
      </c>
      <c r="M86" s="62">
        <v>34.5</v>
      </c>
      <c r="N86" s="63">
        <v>33.5</v>
      </c>
      <c r="O86" s="49" t="s">
        <v>35</v>
      </c>
      <c r="P86" s="1199">
        <v>95</v>
      </c>
      <c r="Q86" s="49" t="s">
        <v>35</v>
      </c>
      <c r="R86" s="1199">
        <v>117.9</v>
      </c>
      <c r="S86" s="49" t="s">
        <v>35</v>
      </c>
      <c r="T86" s="1199" t="s">
        <v>35</v>
      </c>
      <c r="U86" s="49" t="s">
        <v>35</v>
      </c>
      <c r="V86" s="1229" t="s">
        <v>35</v>
      </c>
      <c r="W86" s="62" t="s">
        <v>35</v>
      </c>
      <c r="X86" s="63">
        <v>35.9</v>
      </c>
      <c r="Y86" s="67" t="s">
        <v>35</v>
      </c>
      <c r="Z86" s="68">
        <v>239</v>
      </c>
      <c r="AA86" s="23" t="s">
        <v>35</v>
      </c>
      <c r="AB86" s="798">
        <v>0.28000000000000003</v>
      </c>
      <c r="AC86" s="608">
        <v>3828</v>
      </c>
      <c r="AD86" s="307" t="s">
        <v>35</v>
      </c>
      <c r="AE86" s="1061" t="s">
        <v>35</v>
      </c>
      <c r="AF86" s="1099" t="s">
        <v>35</v>
      </c>
      <c r="AG86" s="6" t="s">
        <v>24</v>
      </c>
      <c r="AH86" s="17" t="s">
        <v>23</v>
      </c>
      <c r="AI86" s="22">
        <v>5.6</v>
      </c>
      <c r="AJ86" s="46">
        <v>4.5</v>
      </c>
      <c r="AK86" s="134" t="s">
        <v>35</v>
      </c>
      <c r="AL86" s="95"/>
    </row>
    <row r="87" spans="1:38" x14ac:dyDescent="0.15">
      <c r="A87" s="1869"/>
      <c r="B87" s="310">
        <v>44362</v>
      </c>
      <c r="C87" s="1607" t="str">
        <f t="shared" si="14"/>
        <v>(火)</v>
      </c>
      <c r="D87" s="627" t="s">
        <v>522</v>
      </c>
      <c r="E87" s="1493">
        <v>1.5</v>
      </c>
      <c r="F87" s="58">
        <v>24.3</v>
      </c>
      <c r="G87" s="22">
        <v>22.8</v>
      </c>
      <c r="H87" s="61">
        <v>22.7</v>
      </c>
      <c r="I87" s="62">
        <v>9.3000000000000007</v>
      </c>
      <c r="J87" s="63">
        <v>2.8</v>
      </c>
      <c r="K87" s="62">
        <v>7.5</v>
      </c>
      <c r="L87" s="63">
        <v>7.4</v>
      </c>
      <c r="M87" s="62">
        <v>35</v>
      </c>
      <c r="N87" s="63">
        <v>34.799999999999997</v>
      </c>
      <c r="O87" s="49" t="s">
        <v>35</v>
      </c>
      <c r="P87" s="1199">
        <v>97</v>
      </c>
      <c r="Q87" s="49" t="s">
        <v>35</v>
      </c>
      <c r="R87" s="1199">
        <v>116.5</v>
      </c>
      <c r="S87" s="49" t="s">
        <v>35</v>
      </c>
      <c r="T87" s="1199" t="s">
        <v>35</v>
      </c>
      <c r="U87" s="49" t="s">
        <v>35</v>
      </c>
      <c r="V87" s="1229" t="s">
        <v>35</v>
      </c>
      <c r="W87" s="62" t="s">
        <v>35</v>
      </c>
      <c r="X87" s="63">
        <v>33.4</v>
      </c>
      <c r="Y87" s="67" t="s">
        <v>35</v>
      </c>
      <c r="Z87" s="68">
        <v>203</v>
      </c>
      <c r="AA87" s="23" t="s">
        <v>35</v>
      </c>
      <c r="AB87" s="798">
        <v>0.38</v>
      </c>
      <c r="AC87" s="608">
        <v>2619</v>
      </c>
      <c r="AD87" s="307" t="s">
        <v>35</v>
      </c>
      <c r="AE87" s="1061" t="s">
        <v>35</v>
      </c>
      <c r="AF87" s="1099" t="s">
        <v>35</v>
      </c>
      <c r="AG87" s="6" t="s">
        <v>25</v>
      </c>
      <c r="AH87" s="17" t="s">
        <v>23</v>
      </c>
      <c r="AI87" s="22">
        <v>1.9</v>
      </c>
      <c r="AJ87" s="46">
        <v>1.8</v>
      </c>
      <c r="AK87" s="134" t="s">
        <v>35</v>
      </c>
      <c r="AL87" s="95"/>
    </row>
    <row r="88" spans="1:38" x14ac:dyDescent="0.15">
      <c r="A88" s="1869"/>
      <c r="B88" s="310">
        <v>44363</v>
      </c>
      <c r="C88" s="1607" t="str">
        <f t="shared" si="14"/>
        <v>(水)</v>
      </c>
      <c r="D88" s="627" t="s">
        <v>522</v>
      </c>
      <c r="E88" s="1493">
        <v>0</v>
      </c>
      <c r="F88" s="58">
        <v>25.6</v>
      </c>
      <c r="G88" s="22">
        <v>24.3</v>
      </c>
      <c r="H88" s="61">
        <v>24.2</v>
      </c>
      <c r="I88" s="62">
        <v>8.6999999999999993</v>
      </c>
      <c r="J88" s="63">
        <v>5.3</v>
      </c>
      <c r="K88" s="62">
        <v>7.5</v>
      </c>
      <c r="L88" s="63">
        <v>7.4</v>
      </c>
      <c r="M88" s="62">
        <v>34.700000000000003</v>
      </c>
      <c r="N88" s="63">
        <v>33</v>
      </c>
      <c r="O88" s="49" t="s">
        <v>35</v>
      </c>
      <c r="P88" s="1199">
        <v>96</v>
      </c>
      <c r="Q88" s="49" t="s">
        <v>35</v>
      </c>
      <c r="R88" s="1199">
        <v>116.3</v>
      </c>
      <c r="S88" s="49" t="s">
        <v>35</v>
      </c>
      <c r="T88" s="1199" t="s">
        <v>35</v>
      </c>
      <c r="U88" s="49" t="s">
        <v>35</v>
      </c>
      <c r="V88" s="1229" t="s">
        <v>35</v>
      </c>
      <c r="W88" s="62" t="s">
        <v>35</v>
      </c>
      <c r="X88" s="63">
        <v>31.9</v>
      </c>
      <c r="Y88" s="67" t="s">
        <v>35</v>
      </c>
      <c r="Z88" s="68">
        <v>218</v>
      </c>
      <c r="AA88" s="23" t="s">
        <v>35</v>
      </c>
      <c r="AB88" s="798">
        <v>0.5</v>
      </c>
      <c r="AC88" s="608">
        <v>2413</v>
      </c>
      <c r="AD88" s="307">
        <v>9980</v>
      </c>
      <c r="AE88" s="1061" t="s">
        <v>35</v>
      </c>
      <c r="AF88" s="1099" t="s">
        <v>35</v>
      </c>
      <c r="AG88" s="6" t="s">
        <v>276</v>
      </c>
      <c r="AH88" s="17" t="s">
        <v>23</v>
      </c>
      <c r="AI88" s="22">
        <v>8.6999999999999993</v>
      </c>
      <c r="AJ88" s="46">
        <v>8.6999999999999993</v>
      </c>
      <c r="AK88" s="134" t="s">
        <v>35</v>
      </c>
      <c r="AL88" s="95"/>
    </row>
    <row r="89" spans="1:38" x14ac:dyDescent="0.15">
      <c r="A89" s="1869"/>
      <c r="B89" s="310">
        <v>44364</v>
      </c>
      <c r="C89" s="1607" t="str">
        <f t="shared" si="14"/>
        <v>(木)</v>
      </c>
      <c r="D89" s="627" t="s">
        <v>522</v>
      </c>
      <c r="E89" s="1493">
        <v>0</v>
      </c>
      <c r="F89" s="58">
        <v>24</v>
      </c>
      <c r="G89" s="22">
        <v>23.7</v>
      </c>
      <c r="H89" s="61">
        <v>23.6</v>
      </c>
      <c r="I89" s="62">
        <v>8.9</v>
      </c>
      <c r="J89" s="63">
        <v>3.7</v>
      </c>
      <c r="K89" s="62">
        <v>7.6</v>
      </c>
      <c r="L89" s="63">
        <v>7.5</v>
      </c>
      <c r="M89" s="62">
        <v>35.9</v>
      </c>
      <c r="N89" s="63">
        <v>34.200000000000003</v>
      </c>
      <c r="O89" s="49" t="s">
        <v>35</v>
      </c>
      <c r="P89" s="1199">
        <v>97</v>
      </c>
      <c r="Q89" s="49" t="s">
        <v>35</v>
      </c>
      <c r="R89" s="1199">
        <v>119.1</v>
      </c>
      <c r="S89" s="49" t="s">
        <v>35</v>
      </c>
      <c r="T89" s="1199" t="s">
        <v>35</v>
      </c>
      <c r="U89" s="49" t="s">
        <v>35</v>
      </c>
      <c r="V89" s="1229" t="s">
        <v>35</v>
      </c>
      <c r="W89" s="62" t="s">
        <v>35</v>
      </c>
      <c r="X89" s="63">
        <v>37</v>
      </c>
      <c r="Y89" s="67" t="s">
        <v>35</v>
      </c>
      <c r="Z89" s="68">
        <v>258</v>
      </c>
      <c r="AA89" s="23" t="s">
        <v>35</v>
      </c>
      <c r="AB89" s="798">
        <v>0.41</v>
      </c>
      <c r="AC89" s="608">
        <v>2540</v>
      </c>
      <c r="AD89" s="307">
        <v>10020</v>
      </c>
      <c r="AE89" s="1061">
        <v>2.2599999999999998</v>
      </c>
      <c r="AF89" s="1099" t="s">
        <v>35</v>
      </c>
      <c r="AG89" s="6" t="s">
        <v>277</v>
      </c>
      <c r="AH89" s="17" t="s">
        <v>23</v>
      </c>
      <c r="AI89" s="1619">
        <v>0.17</v>
      </c>
      <c r="AJ89" s="1618">
        <v>0.13</v>
      </c>
      <c r="AK89" s="45" t="s">
        <v>35</v>
      </c>
      <c r="AL89" s="97"/>
    </row>
    <row r="90" spans="1:38" x14ac:dyDescent="0.15">
      <c r="A90" s="1869"/>
      <c r="B90" s="310">
        <v>44365</v>
      </c>
      <c r="C90" s="1607" t="str">
        <f t="shared" si="14"/>
        <v>(金)</v>
      </c>
      <c r="D90" s="627" t="s">
        <v>566</v>
      </c>
      <c r="E90" s="1493">
        <v>0</v>
      </c>
      <c r="F90" s="58">
        <v>24.2</v>
      </c>
      <c r="G90" s="22">
        <v>23.8</v>
      </c>
      <c r="H90" s="61">
        <v>23.5</v>
      </c>
      <c r="I90" s="62">
        <v>9.1999999999999993</v>
      </c>
      <c r="J90" s="63">
        <v>2.7</v>
      </c>
      <c r="K90" s="62">
        <v>7.6</v>
      </c>
      <c r="L90" s="63">
        <v>7.5</v>
      </c>
      <c r="M90" s="62">
        <v>35.299999999999997</v>
      </c>
      <c r="N90" s="63">
        <v>35</v>
      </c>
      <c r="O90" s="49" t="s">
        <v>35</v>
      </c>
      <c r="P90" s="1199">
        <v>95</v>
      </c>
      <c r="Q90" s="49" t="s">
        <v>35</v>
      </c>
      <c r="R90" s="1199">
        <v>121.1</v>
      </c>
      <c r="S90" s="49" t="s">
        <v>35</v>
      </c>
      <c r="T90" s="1199" t="s">
        <v>35</v>
      </c>
      <c r="U90" s="49" t="s">
        <v>35</v>
      </c>
      <c r="V90" s="1229" t="s">
        <v>35</v>
      </c>
      <c r="W90" s="62" t="s">
        <v>35</v>
      </c>
      <c r="X90" s="63">
        <v>37.799999999999997</v>
      </c>
      <c r="Y90" s="67" t="s">
        <v>35</v>
      </c>
      <c r="Z90" s="68">
        <v>220</v>
      </c>
      <c r="AA90" s="23" t="s">
        <v>35</v>
      </c>
      <c r="AB90" s="798">
        <v>0.36</v>
      </c>
      <c r="AC90" s="608">
        <v>2451</v>
      </c>
      <c r="AD90" s="307" t="s">
        <v>35</v>
      </c>
      <c r="AE90" s="1061" t="s">
        <v>35</v>
      </c>
      <c r="AF90" s="1099" t="s">
        <v>35</v>
      </c>
      <c r="AG90" s="6" t="s">
        <v>284</v>
      </c>
      <c r="AH90" s="17" t="s">
        <v>23</v>
      </c>
      <c r="AI90" s="23">
        <v>1.51</v>
      </c>
      <c r="AJ90" s="43">
        <v>1.68</v>
      </c>
      <c r="AK90" s="41" t="s">
        <v>35</v>
      </c>
      <c r="AL90" s="95"/>
    </row>
    <row r="91" spans="1:38" x14ac:dyDescent="0.15">
      <c r="A91" s="1869"/>
      <c r="B91" s="310">
        <v>44366</v>
      </c>
      <c r="C91" s="1607" t="str">
        <f t="shared" si="14"/>
        <v>(土)</v>
      </c>
      <c r="D91" s="627" t="s">
        <v>579</v>
      </c>
      <c r="E91" s="1493">
        <v>14.5</v>
      </c>
      <c r="F91" s="58">
        <v>19.899999999999999</v>
      </c>
      <c r="G91" s="22" t="s">
        <v>35</v>
      </c>
      <c r="H91" s="61" t="s">
        <v>35</v>
      </c>
      <c r="I91" s="62" t="s">
        <v>35</v>
      </c>
      <c r="J91" s="63" t="s">
        <v>35</v>
      </c>
      <c r="K91" s="62" t="s">
        <v>35</v>
      </c>
      <c r="L91" s="63" t="s">
        <v>35</v>
      </c>
      <c r="M91" s="62" t="s">
        <v>35</v>
      </c>
      <c r="N91" s="63" t="s">
        <v>35</v>
      </c>
      <c r="O91" s="49" t="s">
        <v>35</v>
      </c>
      <c r="P91" s="1199" t="s">
        <v>35</v>
      </c>
      <c r="Q91" s="49" t="s">
        <v>35</v>
      </c>
      <c r="R91" s="1199" t="s">
        <v>35</v>
      </c>
      <c r="S91" s="49" t="s">
        <v>35</v>
      </c>
      <c r="T91" s="1199" t="s">
        <v>35</v>
      </c>
      <c r="U91" s="49" t="s">
        <v>35</v>
      </c>
      <c r="V91" s="1229" t="s">
        <v>35</v>
      </c>
      <c r="W91" s="62" t="s">
        <v>35</v>
      </c>
      <c r="X91" s="63" t="s">
        <v>35</v>
      </c>
      <c r="Y91" s="67" t="s">
        <v>35</v>
      </c>
      <c r="Z91" s="68" t="s">
        <v>35</v>
      </c>
      <c r="AA91" s="23" t="s">
        <v>35</v>
      </c>
      <c r="AB91" s="798" t="s">
        <v>35</v>
      </c>
      <c r="AC91" s="608">
        <v>2351</v>
      </c>
      <c r="AD91" s="307" t="s">
        <v>35</v>
      </c>
      <c r="AE91" s="1061" t="s">
        <v>35</v>
      </c>
      <c r="AF91" s="1099" t="s">
        <v>35</v>
      </c>
      <c r="AG91" s="6" t="s">
        <v>278</v>
      </c>
      <c r="AH91" s="17" t="s">
        <v>23</v>
      </c>
      <c r="AI91" s="23">
        <v>2.11</v>
      </c>
      <c r="AJ91" s="43">
        <v>2.19</v>
      </c>
      <c r="AK91" s="41" t="s">
        <v>35</v>
      </c>
      <c r="AL91" s="95"/>
    </row>
    <row r="92" spans="1:38" x14ac:dyDescent="0.15">
      <c r="A92" s="1869"/>
      <c r="B92" s="310">
        <v>44367</v>
      </c>
      <c r="C92" s="1607" t="str">
        <f t="shared" si="14"/>
        <v>(日)</v>
      </c>
      <c r="D92" s="627" t="s">
        <v>579</v>
      </c>
      <c r="E92" s="1493">
        <v>24.5</v>
      </c>
      <c r="F92" s="58">
        <v>21.3</v>
      </c>
      <c r="G92" s="22" t="s">
        <v>35</v>
      </c>
      <c r="H92" s="61" t="s">
        <v>35</v>
      </c>
      <c r="I92" s="62" t="s">
        <v>35</v>
      </c>
      <c r="J92" s="63" t="s">
        <v>35</v>
      </c>
      <c r="K92" s="62" t="s">
        <v>35</v>
      </c>
      <c r="L92" s="63" t="s">
        <v>35</v>
      </c>
      <c r="M92" s="62" t="s">
        <v>35</v>
      </c>
      <c r="N92" s="63" t="s">
        <v>35</v>
      </c>
      <c r="O92" s="49" t="s">
        <v>35</v>
      </c>
      <c r="P92" s="1199" t="s">
        <v>35</v>
      </c>
      <c r="Q92" s="49" t="s">
        <v>35</v>
      </c>
      <c r="R92" s="1199" t="s">
        <v>35</v>
      </c>
      <c r="S92" s="49" t="s">
        <v>35</v>
      </c>
      <c r="T92" s="1199" t="s">
        <v>35</v>
      </c>
      <c r="U92" s="49" t="s">
        <v>35</v>
      </c>
      <c r="V92" s="1229" t="s">
        <v>35</v>
      </c>
      <c r="W92" s="62" t="s">
        <v>35</v>
      </c>
      <c r="X92" s="63" t="s">
        <v>35</v>
      </c>
      <c r="Y92" s="67" t="s">
        <v>35</v>
      </c>
      <c r="Z92" s="68" t="s">
        <v>35</v>
      </c>
      <c r="AA92" s="23" t="s">
        <v>35</v>
      </c>
      <c r="AB92" s="798" t="s">
        <v>35</v>
      </c>
      <c r="AC92" s="608">
        <v>3035</v>
      </c>
      <c r="AD92" s="307" t="s">
        <v>35</v>
      </c>
      <c r="AE92" s="1061" t="s">
        <v>35</v>
      </c>
      <c r="AF92" s="1099" t="s">
        <v>35</v>
      </c>
      <c r="AG92" s="6" t="s">
        <v>279</v>
      </c>
      <c r="AH92" s="17" t="s">
        <v>23</v>
      </c>
      <c r="AI92" s="23">
        <v>0.106</v>
      </c>
      <c r="AJ92" s="203">
        <v>8.5000000000000006E-2</v>
      </c>
      <c r="AK92" s="45" t="s">
        <v>35</v>
      </c>
      <c r="AL92" s="97"/>
    </row>
    <row r="93" spans="1:38" x14ac:dyDescent="0.15">
      <c r="A93" s="1869"/>
      <c r="B93" s="310">
        <v>44368</v>
      </c>
      <c r="C93" s="1607" t="str">
        <f t="shared" si="14"/>
        <v>(月)</v>
      </c>
      <c r="D93" s="627" t="s">
        <v>522</v>
      </c>
      <c r="E93" s="1493">
        <v>0</v>
      </c>
      <c r="F93" s="58">
        <v>22.6</v>
      </c>
      <c r="G93" s="22">
        <v>20.9</v>
      </c>
      <c r="H93" s="61">
        <v>21.1</v>
      </c>
      <c r="I93" s="62">
        <v>39.4</v>
      </c>
      <c r="J93" s="63">
        <v>3.1</v>
      </c>
      <c r="K93" s="62">
        <v>7.2</v>
      </c>
      <c r="L93" s="63">
        <v>7.1</v>
      </c>
      <c r="M93" s="62">
        <v>17.8</v>
      </c>
      <c r="N93" s="63">
        <v>17.399999999999999</v>
      </c>
      <c r="O93" s="49" t="s">
        <v>35</v>
      </c>
      <c r="P93" s="1199">
        <v>44</v>
      </c>
      <c r="Q93" s="49" t="s">
        <v>35</v>
      </c>
      <c r="R93" s="1199">
        <v>63.8</v>
      </c>
      <c r="S93" s="49" t="s">
        <v>35</v>
      </c>
      <c r="T93" s="1199" t="s">
        <v>35</v>
      </c>
      <c r="U93" s="49" t="s">
        <v>35</v>
      </c>
      <c r="V93" s="1229" t="s">
        <v>35</v>
      </c>
      <c r="W93" s="62" t="s">
        <v>35</v>
      </c>
      <c r="X93" s="63">
        <v>18.100000000000001</v>
      </c>
      <c r="Y93" s="67" t="s">
        <v>35</v>
      </c>
      <c r="Z93" s="68">
        <v>90</v>
      </c>
      <c r="AA93" s="23" t="s">
        <v>35</v>
      </c>
      <c r="AB93" s="798">
        <v>0.22</v>
      </c>
      <c r="AC93" s="608">
        <v>5062</v>
      </c>
      <c r="AD93" s="307">
        <v>10030</v>
      </c>
      <c r="AE93" s="1061" t="s">
        <v>35</v>
      </c>
      <c r="AF93" s="1099" t="s">
        <v>35</v>
      </c>
      <c r="AG93" s="6" t="s">
        <v>280</v>
      </c>
      <c r="AH93" s="17" t="s">
        <v>23</v>
      </c>
      <c r="AI93" s="1525" t="s">
        <v>523</v>
      </c>
      <c r="AJ93" s="1520" t="s">
        <v>523</v>
      </c>
      <c r="AK93" s="41" t="s">
        <v>35</v>
      </c>
      <c r="AL93" s="95"/>
    </row>
    <row r="94" spans="1:38" x14ac:dyDescent="0.15">
      <c r="A94" s="1869"/>
      <c r="B94" s="310">
        <v>44369</v>
      </c>
      <c r="C94" s="1607" t="str">
        <f t="shared" si="14"/>
        <v>(火)</v>
      </c>
      <c r="D94" s="627" t="s">
        <v>522</v>
      </c>
      <c r="E94" s="1493">
        <v>0</v>
      </c>
      <c r="F94" s="58">
        <v>23.6</v>
      </c>
      <c r="G94" s="22">
        <v>23.3</v>
      </c>
      <c r="H94" s="61">
        <v>23.3</v>
      </c>
      <c r="I94" s="62">
        <v>11.9</v>
      </c>
      <c r="J94" s="63">
        <v>2.8</v>
      </c>
      <c r="K94" s="62">
        <v>7.4</v>
      </c>
      <c r="L94" s="63">
        <v>7.2</v>
      </c>
      <c r="M94" s="62">
        <v>30.2</v>
      </c>
      <c r="N94" s="63">
        <v>28.1</v>
      </c>
      <c r="O94" s="49" t="s">
        <v>35</v>
      </c>
      <c r="P94" s="1199">
        <v>75</v>
      </c>
      <c r="Q94" s="49" t="s">
        <v>35</v>
      </c>
      <c r="R94" s="1199">
        <v>100.1</v>
      </c>
      <c r="S94" s="49" t="s">
        <v>35</v>
      </c>
      <c r="T94" s="1199" t="s">
        <v>35</v>
      </c>
      <c r="U94" s="49" t="s">
        <v>35</v>
      </c>
      <c r="V94" s="1229" t="s">
        <v>35</v>
      </c>
      <c r="W94" s="62" t="s">
        <v>35</v>
      </c>
      <c r="X94" s="63">
        <v>27.5</v>
      </c>
      <c r="Y94" s="67" t="s">
        <v>35</v>
      </c>
      <c r="Z94" s="68">
        <v>166</v>
      </c>
      <c r="AA94" s="23" t="s">
        <v>35</v>
      </c>
      <c r="AB94" s="798">
        <v>0.28000000000000003</v>
      </c>
      <c r="AC94" s="608">
        <v>4588</v>
      </c>
      <c r="AD94" s="307" t="s">
        <v>35</v>
      </c>
      <c r="AE94" s="1061" t="s">
        <v>35</v>
      </c>
      <c r="AF94" s="1099" t="s">
        <v>35</v>
      </c>
      <c r="AG94" s="6" t="s">
        <v>281</v>
      </c>
      <c r="AH94" s="17" t="s">
        <v>23</v>
      </c>
      <c r="AI94" s="22">
        <v>18.899999999999999</v>
      </c>
      <c r="AJ94" s="46">
        <v>19.2</v>
      </c>
      <c r="AK94" s="35" t="s">
        <v>35</v>
      </c>
      <c r="AL94" s="96"/>
    </row>
    <row r="95" spans="1:38" x14ac:dyDescent="0.15">
      <c r="A95" s="1869"/>
      <c r="B95" s="310">
        <v>44370</v>
      </c>
      <c r="C95" s="1607" t="str">
        <f t="shared" si="14"/>
        <v>(水)</v>
      </c>
      <c r="D95" s="627" t="s">
        <v>522</v>
      </c>
      <c r="E95" s="1493">
        <v>1</v>
      </c>
      <c r="F95" s="58">
        <v>24.2</v>
      </c>
      <c r="G95" s="22">
        <v>23</v>
      </c>
      <c r="H95" s="61">
        <v>23</v>
      </c>
      <c r="I95" s="62">
        <v>11.2</v>
      </c>
      <c r="J95" s="63">
        <v>2</v>
      </c>
      <c r="K95" s="62">
        <v>7.5</v>
      </c>
      <c r="L95" s="63">
        <v>7.4</v>
      </c>
      <c r="M95" s="62">
        <v>31.1</v>
      </c>
      <c r="N95" s="63">
        <v>30</v>
      </c>
      <c r="O95" s="49" t="s">
        <v>35</v>
      </c>
      <c r="P95" s="1199">
        <v>86</v>
      </c>
      <c r="Q95" s="49" t="s">
        <v>35</v>
      </c>
      <c r="R95" s="1199">
        <v>112.3</v>
      </c>
      <c r="S95" s="49" t="s">
        <v>35</v>
      </c>
      <c r="T95" s="1199" t="s">
        <v>35</v>
      </c>
      <c r="U95" s="49" t="s">
        <v>35</v>
      </c>
      <c r="V95" s="1229" t="s">
        <v>35</v>
      </c>
      <c r="W95" s="62" t="s">
        <v>35</v>
      </c>
      <c r="X95" s="63">
        <v>28.6</v>
      </c>
      <c r="Y95" s="67" t="s">
        <v>35</v>
      </c>
      <c r="Z95" s="68">
        <v>236</v>
      </c>
      <c r="AA95" s="23" t="s">
        <v>35</v>
      </c>
      <c r="AB95" s="798">
        <v>0.41</v>
      </c>
      <c r="AC95" s="608">
        <v>3646</v>
      </c>
      <c r="AD95" s="307" t="s">
        <v>35</v>
      </c>
      <c r="AE95" s="1061" t="s">
        <v>35</v>
      </c>
      <c r="AF95" s="1099" t="s">
        <v>35</v>
      </c>
      <c r="AG95" s="6" t="s">
        <v>27</v>
      </c>
      <c r="AH95" s="17" t="s">
        <v>23</v>
      </c>
      <c r="AI95" s="22">
        <v>25.1</v>
      </c>
      <c r="AJ95" s="46">
        <v>23.7</v>
      </c>
      <c r="AK95" s="35" t="s">
        <v>35</v>
      </c>
      <c r="AL95" s="96"/>
    </row>
    <row r="96" spans="1:38" x14ac:dyDescent="0.15">
      <c r="A96" s="1869"/>
      <c r="B96" s="310">
        <v>44371</v>
      </c>
      <c r="C96" s="1607" t="str">
        <f t="shared" si="14"/>
        <v>(木)</v>
      </c>
      <c r="D96" s="627" t="s">
        <v>522</v>
      </c>
      <c r="E96" s="1493">
        <v>1</v>
      </c>
      <c r="F96" s="58">
        <v>23.1</v>
      </c>
      <c r="G96" s="22">
        <v>21.9</v>
      </c>
      <c r="H96" s="61">
        <v>22</v>
      </c>
      <c r="I96" s="62">
        <v>8.6</v>
      </c>
      <c r="J96" s="63">
        <v>4</v>
      </c>
      <c r="K96" s="62">
        <v>7.5</v>
      </c>
      <c r="L96" s="63">
        <v>7.5</v>
      </c>
      <c r="M96" s="62">
        <v>32.6</v>
      </c>
      <c r="N96" s="63">
        <v>31.7</v>
      </c>
      <c r="O96" s="49" t="s">
        <v>35</v>
      </c>
      <c r="P96" s="1199">
        <v>91</v>
      </c>
      <c r="Q96" s="49" t="s">
        <v>35</v>
      </c>
      <c r="R96" s="1199">
        <v>117.1</v>
      </c>
      <c r="S96" s="49" t="s">
        <v>35</v>
      </c>
      <c r="T96" s="1199" t="s">
        <v>35</v>
      </c>
      <c r="U96" s="49" t="s">
        <v>35</v>
      </c>
      <c r="V96" s="1229" t="s">
        <v>35</v>
      </c>
      <c r="W96" s="62" t="s">
        <v>35</v>
      </c>
      <c r="X96" s="63">
        <v>33.6</v>
      </c>
      <c r="Y96" s="67" t="s">
        <v>35</v>
      </c>
      <c r="Z96" s="68">
        <v>219</v>
      </c>
      <c r="AA96" s="23" t="s">
        <v>35</v>
      </c>
      <c r="AB96" s="798">
        <v>0.4</v>
      </c>
      <c r="AC96" s="608">
        <v>2878</v>
      </c>
      <c r="AD96" s="307" t="s">
        <v>35</v>
      </c>
      <c r="AE96" s="1061">
        <v>3.03</v>
      </c>
      <c r="AF96" s="1099" t="s">
        <v>35</v>
      </c>
      <c r="AG96" s="6" t="s">
        <v>282</v>
      </c>
      <c r="AH96" s="17" t="s">
        <v>267</v>
      </c>
      <c r="AI96" s="49">
        <v>14</v>
      </c>
      <c r="AJ96" s="50">
        <v>9</v>
      </c>
      <c r="AK96" s="42" t="s">
        <v>35</v>
      </c>
      <c r="AL96" s="98"/>
    </row>
    <row r="97" spans="1:38" x14ac:dyDescent="0.15">
      <c r="A97" s="1869"/>
      <c r="B97" s="310">
        <v>44372</v>
      </c>
      <c r="C97" s="1607" t="str">
        <f t="shared" si="14"/>
        <v>(金)</v>
      </c>
      <c r="D97" s="627" t="s">
        <v>522</v>
      </c>
      <c r="E97" s="1493">
        <v>0</v>
      </c>
      <c r="F97" s="58">
        <v>24</v>
      </c>
      <c r="G97" s="22">
        <v>23.2</v>
      </c>
      <c r="H97" s="61">
        <v>22.6</v>
      </c>
      <c r="I97" s="62">
        <v>11.2</v>
      </c>
      <c r="J97" s="63">
        <v>3.5</v>
      </c>
      <c r="K97" s="62">
        <v>7.5</v>
      </c>
      <c r="L97" s="63">
        <v>7.3</v>
      </c>
      <c r="M97" s="62">
        <v>30.1</v>
      </c>
      <c r="N97" s="63">
        <v>27.7</v>
      </c>
      <c r="O97" s="49" t="s">
        <v>35</v>
      </c>
      <c r="P97" s="1199">
        <v>72</v>
      </c>
      <c r="Q97" s="49" t="s">
        <v>35</v>
      </c>
      <c r="R97" s="1199">
        <v>97</v>
      </c>
      <c r="S97" s="49" t="s">
        <v>35</v>
      </c>
      <c r="T97" s="1199" t="s">
        <v>35</v>
      </c>
      <c r="U97" s="49" t="s">
        <v>35</v>
      </c>
      <c r="V97" s="1229" t="s">
        <v>35</v>
      </c>
      <c r="W97" s="62" t="s">
        <v>35</v>
      </c>
      <c r="X97" s="63">
        <v>26</v>
      </c>
      <c r="Y97" s="67" t="s">
        <v>35</v>
      </c>
      <c r="Z97" s="68">
        <v>222</v>
      </c>
      <c r="AA97" s="23" t="s">
        <v>35</v>
      </c>
      <c r="AB97" s="798">
        <v>0.26</v>
      </c>
      <c r="AC97" s="608">
        <v>5124</v>
      </c>
      <c r="AD97" s="307">
        <v>19960</v>
      </c>
      <c r="AE97" s="1061" t="s">
        <v>35</v>
      </c>
      <c r="AF97" s="1099" t="s">
        <v>35</v>
      </c>
      <c r="AG97" s="6" t="s">
        <v>283</v>
      </c>
      <c r="AH97" s="17" t="s">
        <v>23</v>
      </c>
      <c r="AI97" s="49">
        <v>12</v>
      </c>
      <c r="AJ97" s="50">
        <v>7</v>
      </c>
      <c r="AK97" s="42" t="s">
        <v>35</v>
      </c>
      <c r="AL97" s="98"/>
    </row>
    <row r="98" spans="1:38" x14ac:dyDescent="0.15">
      <c r="A98" s="1869"/>
      <c r="B98" s="310">
        <v>44373</v>
      </c>
      <c r="C98" s="1607" t="str">
        <f t="shared" si="14"/>
        <v>(土)</v>
      </c>
      <c r="D98" s="627" t="s">
        <v>566</v>
      </c>
      <c r="E98" s="1493">
        <v>0</v>
      </c>
      <c r="F98" s="58">
        <v>26.3</v>
      </c>
      <c r="G98" s="22" t="s">
        <v>35</v>
      </c>
      <c r="H98" s="61" t="s">
        <v>35</v>
      </c>
      <c r="I98" s="62" t="s">
        <v>35</v>
      </c>
      <c r="J98" s="63" t="s">
        <v>35</v>
      </c>
      <c r="K98" s="62" t="s">
        <v>35</v>
      </c>
      <c r="L98" s="63" t="s">
        <v>35</v>
      </c>
      <c r="M98" s="62" t="s">
        <v>35</v>
      </c>
      <c r="N98" s="63" t="s">
        <v>35</v>
      </c>
      <c r="O98" s="49" t="s">
        <v>35</v>
      </c>
      <c r="P98" s="1199" t="s">
        <v>35</v>
      </c>
      <c r="Q98" s="49" t="s">
        <v>35</v>
      </c>
      <c r="R98" s="1199" t="s">
        <v>35</v>
      </c>
      <c r="S98" s="49" t="s">
        <v>35</v>
      </c>
      <c r="T98" s="1199" t="s">
        <v>35</v>
      </c>
      <c r="U98" s="49" t="s">
        <v>35</v>
      </c>
      <c r="V98" s="1229" t="s">
        <v>35</v>
      </c>
      <c r="W98" s="62" t="s">
        <v>35</v>
      </c>
      <c r="X98" s="63" t="s">
        <v>35</v>
      </c>
      <c r="Y98" s="67" t="s">
        <v>35</v>
      </c>
      <c r="Z98" s="68" t="s">
        <v>35</v>
      </c>
      <c r="AA98" s="23" t="s">
        <v>35</v>
      </c>
      <c r="AB98" s="798" t="s">
        <v>35</v>
      </c>
      <c r="AC98" s="608">
        <v>2364</v>
      </c>
      <c r="AD98" s="307" t="s">
        <v>35</v>
      </c>
      <c r="AE98" s="1061" t="s">
        <v>35</v>
      </c>
      <c r="AF98" s="1099" t="s">
        <v>35</v>
      </c>
      <c r="AG98" s="18"/>
      <c r="AH98" s="8"/>
      <c r="AI98" s="19"/>
      <c r="AJ98" s="7"/>
      <c r="AK98" s="7"/>
      <c r="AL98" s="8"/>
    </row>
    <row r="99" spans="1:38" x14ac:dyDescent="0.15">
      <c r="A99" s="1869"/>
      <c r="B99" s="310">
        <v>44374</v>
      </c>
      <c r="C99" s="1607" t="str">
        <f t="shared" si="14"/>
        <v>(日)</v>
      </c>
      <c r="D99" s="627" t="s">
        <v>522</v>
      </c>
      <c r="E99" s="1493">
        <v>0</v>
      </c>
      <c r="F99" s="58">
        <v>26.7</v>
      </c>
      <c r="G99" s="22" t="s">
        <v>35</v>
      </c>
      <c r="H99" s="61" t="s">
        <v>35</v>
      </c>
      <c r="I99" s="62" t="s">
        <v>35</v>
      </c>
      <c r="J99" s="63" t="s">
        <v>35</v>
      </c>
      <c r="K99" s="62" t="s">
        <v>35</v>
      </c>
      <c r="L99" s="63" t="s">
        <v>35</v>
      </c>
      <c r="M99" s="62" t="s">
        <v>35</v>
      </c>
      <c r="N99" s="63" t="s">
        <v>35</v>
      </c>
      <c r="O99" s="49" t="s">
        <v>35</v>
      </c>
      <c r="P99" s="1199" t="s">
        <v>35</v>
      </c>
      <c r="Q99" s="49" t="s">
        <v>35</v>
      </c>
      <c r="R99" s="1199" t="s">
        <v>35</v>
      </c>
      <c r="S99" s="49" t="s">
        <v>35</v>
      </c>
      <c r="T99" s="1199" t="s">
        <v>35</v>
      </c>
      <c r="U99" s="49" t="s">
        <v>35</v>
      </c>
      <c r="V99" s="1229" t="s">
        <v>35</v>
      </c>
      <c r="W99" s="62" t="s">
        <v>35</v>
      </c>
      <c r="X99" s="63" t="s">
        <v>35</v>
      </c>
      <c r="Y99" s="67" t="s">
        <v>35</v>
      </c>
      <c r="Z99" s="68" t="s">
        <v>35</v>
      </c>
      <c r="AA99" s="23" t="s">
        <v>35</v>
      </c>
      <c r="AB99" s="798" t="s">
        <v>35</v>
      </c>
      <c r="AC99" s="608">
        <v>2455</v>
      </c>
      <c r="AD99" s="307" t="s">
        <v>35</v>
      </c>
      <c r="AE99" s="1061" t="s">
        <v>35</v>
      </c>
      <c r="AF99" s="1099" t="s">
        <v>35</v>
      </c>
      <c r="AG99" s="18"/>
      <c r="AH99" s="8"/>
      <c r="AI99" s="19"/>
      <c r="AJ99" s="7"/>
      <c r="AK99" s="7"/>
      <c r="AL99" s="8"/>
    </row>
    <row r="100" spans="1:38" x14ac:dyDescent="0.15">
      <c r="A100" s="1869"/>
      <c r="B100" s="310">
        <v>44375</v>
      </c>
      <c r="C100" s="1607" t="str">
        <f t="shared" si="14"/>
        <v>(月)</v>
      </c>
      <c r="D100" s="627" t="s">
        <v>566</v>
      </c>
      <c r="E100" s="1493">
        <v>2</v>
      </c>
      <c r="F100" s="58">
        <v>25.5</v>
      </c>
      <c r="G100" s="22">
        <v>22.9</v>
      </c>
      <c r="H100" s="61">
        <v>22.5</v>
      </c>
      <c r="I100" s="62">
        <v>6.5</v>
      </c>
      <c r="J100" s="63">
        <v>2.1</v>
      </c>
      <c r="K100" s="62">
        <v>7.7</v>
      </c>
      <c r="L100" s="63">
        <v>7.5</v>
      </c>
      <c r="M100" s="62">
        <v>38.6</v>
      </c>
      <c r="N100" s="63">
        <v>35.700000000000003</v>
      </c>
      <c r="O100" s="49" t="s">
        <v>35</v>
      </c>
      <c r="P100" s="1199">
        <v>93</v>
      </c>
      <c r="Q100" s="49" t="s">
        <v>35</v>
      </c>
      <c r="R100" s="1199">
        <v>123.1</v>
      </c>
      <c r="S100" s="49" t="s">
        <v>35</v>
      </c>
      <c r="T100" s="1199" t="s">
        <v>35</v>
      </c>
      <c r="U100" s="49" t="s">
        <v>35</v>
      </c>
      <c r="V100" s="1229" t="s">
        <v>35</v>
      </c>
      <c r="W100" s="62" t="s">
        <v>35</v>
      </c>
      <c r="X100" s="63">
        <v>35</v>
      </c>
      <c r="Y100" s="67" t="s">
        <v>35</v>
      </c>
      <c r="Z100" s="68">
        <v>270</v>
      </c>
      <c r="AA100" s="23" t="s">
        <v>35</v>
      </c>
      <c r="AB100" s="798">
        <v>0.18</v>
      </c>
      <c r="AC100" s="608">
        <v>2501</v>
      </c>
      <c r="AD100" s="307" t="s">
        <v>35</v>
      </c>
      <c r="AE100" s="1061" t="s">
        <v>35</v>
      </c>
      <c r="AF100" s="1099" t="s">
        <v>35</v>
      </c>
      <c r="AG100" s="20"/>
      <c r="AH100" s="3"/>
      <c r="AI100" s="21"/>
      <c r="AJ100" s="9"/>
      <c r="AK100" s="9"/>
      <c r="AL100" s="3"/>
    </row>
    <row r="101" spans="1:38" x14ac:dyDescent="0.15">
      <c r="A101" s="1869"/>
      <c r="B101" s="310">
        <v>44376</v>
      </c>
      <c r="C101" s="1607" t="str">
        <f t="shared" si="14"/>
        <v>(火)</v>
      </c>
      <c r="D101" s="627" t="s">
        <v>579</v>
      </c>
      <c r="E101" s="1493">
        <v>41.5</v>
      </c>
      <c r="F101" s="58">
        <v>20.9</v>
      </c>
      <c r="G101" s="22">
        <v>21.3</v>
      </c>
      <c r="H101" s="61">
        <v>21.9</v>
      </c>
      <c r="I101" s="62">
        <v>33.700000000000003</v>
      </c>
      <c r="J101" s="63">
        <v>2</v>
      </c>
      <c r="K101" s="62">
        <v>7.4</v>
      </c>
      <c r="L101" s="63">
        <v>7.3</v>
      </c>
      <c r="M101" s="62">
        <v>18.899999999999999</v>
      </c>
      <c r="N101" s="63">
        <v>24.3</v>
      </c>
      <c r="O101" s="49" t="s">
        <v>35</v>
      </c>
      <c r="P101" s="1199">
        <v>64</v>
      </c>
      <c r="Q101" s="49" t="s">
        <v>35</v>
      </c>
      <c r="R101" s="1199">
        <v>89.2</v>
      </c>
      <c r="S101" s="49" t="s">
        <v>35</v>
      </c>
      <c r="T101" s="1199" t="s">
        <v>35</v>
      </c>
      <c r="U101" s="49" t="s">
        <v>35</v>
      </c>
      <c r="V101" s="1229" t="s">
        <v>35</v>
      </c>
      <c r="W101" s="62" t="s">
        <v>35</v>
      </c>
      <c r="X101" s="63">
        <v>22.8</v>
      </c>
      <c r="Y101" s="67" t="s">
        <v>35</v>
      </c>
      <c r="Z101" s="68">
        <v>185</v>
      </c>
      <c r="AA101" s="23" t="s">
        <v>35</v>
      </c>
      <c r="AB101" s="798">
        <v>0.11</v>
      </c>
      <c r="AC101" s="608">
        <v>4549</v>
      </c>
      <c r="AD101" s="307">
        <v>10040</v>
      </c>
      <c r="AE101" s="1061" t="s">
        <v>35</v>
      </c>
      <c r="AF101" s="1099" t="s">
        <v>35</v>
      </c>
      <c r="AG101" s="28" t="s">
        <v>34</v>
      </c>
      <c r="AH101" s="2" t="s">
        <v>35</v>
      </c>
      <c r="AI101" s="2" t="s">
        <v>35</v>
      </c>
      <c r="AJ101" s="2" t="s">
        <v>35</v>
      </c>
      <c r="AK101" s="2" t="s">
        <v>35</v>
      </c>
      <c r="AL101" s="99" t="s">
        <v>35</v>
      </c>
    </row>
    <row r="102" spans="1:38" x14ac:dyDescent="0.15">
      <c r="A102" s="1869"/>
      <c r="B102" s="310">
        <v>44377</v>
      </c>
      <c r="C102" s="1607" t="str">
        <f t="shared" si="14"/>
        <v>(水)</v>
      </c>
      <c r="D102" s="628" t="s">
        <v>522</v>
      </c>
      <c r="E102" s="1499">
        <v>3.5</v>
      </c>
      <c r="F102" s="119">
        <v>21.6</v>
      </c>
      <c r="G102" s="120">
        <v>20.9</v>
      </c>
      <c r="H102" s="121">
        <v>21.1</v>
      </c>
      <c r="I102" s="122">
        <v>27.9</v>
      </c>
      <c r="J102" s="123">
        <v>3.2</v>
      </c>
      <c r="K102" s="122">
        <v>7.3</v>
      </c>
      <c r="L102" s="123">
        <v>7.1</v>
      </c>
      <c r="M102" s="122">
        <v>17.5</v>
      </c>
      <c r="N102" s="123">
        <v>16.100000000000001</v>
      </c>
      <c r="O102" s="632" t="s">
        <v>35</v>
      </c>
      <c r="P102" s="1213">
        <v>40</v>
      </c>
      <c r="Q102" s="632" t="s">
        <v>35</v>
      </c>
      <c r="R102" s="1213">
        <v>58</v>
      </c>
      <c r="S102" s="632" t="s">
        <v>35</v>
      </c>
      <c r="T102" s="1213" t="s">
        <v>35</v>
      </c>
      <c r="U102" s="632" t="s">
        <v>35</v>
      </c>
      <c r="V102" s="1230" t="s">
        <v>35</v>
      </c>
      <c r="W102" s="122" t="s">
        <v>35</v>
      </c>
      <c r="X102" s="123">
        <v>14.4</v>
      </c>
      <c r="Y102" s="126" t="s">
        <v>35</v>
      </c>
      <c r="Z102" s="127">
        <v>126</v>
      </c>
      <c r="AA102" s="124" t="s">
        <v>35</v>
      </c>
      <c r="AB102" s="812">
        <v>0.23</v>
      </c>
      <c r="AC102" s="629">
        <v>5074</v>
      </c>
      <c r="AD102" s="308">
        <v>10040</v>
      </c>
      <c r="AE102" s="1648" t="s">
        <v>35</v>
      </c>
      <c r="AF102" s="1099" t="s">
        <v>35</v>
      </c>
      <c r="AG102" s="10"/>
      <c r="AH102" s="2" t="s">
        <v>35</v>
      </c>
      <c r="AI102" s="2" t="s">
        <v>35</v>
      </c>
      <c r="AJ102" s="2" t="s">
        <v>35</v>
      </c>
      <c r="AK102" s="2" t="s">
        <v>35</v>
      </c>
      <c r="AL102" s="99" t="s">
        <v>35</v>
      </c>
    </row>
    <row r="103" spans="1:38" s="1" customFormat="1" ht="14.25" customHeight="1" x14ac:dyDescent="0.15">
      <c r="A103" s="1869"/>
      <c r="B103" s="1743" t="s">
        <v>388</v>
      </c>
      <c r="C103" s="1744"/>
      <c r="D103" s="374"/>
      <c r="E103" s="1494">
        <f>MAX(E73:E102)</f>
        <v>41.5</v>
      </c>
      <c r="F103" s="335">
        <f t="shared" ref="F103:AC103" si="15">IF(COUNT(F73:F102)=0,"",MAX(F73:F102))</f>
        <v>28.2</v>
      </c>
      <c r="G103" s="336">
        <f t="shared" si="15"/>
        <v>24.5</v>
      </c>
      <c r="H103" s="337">
        <f t="shared" si="15"/>
        <v>24.4</v>
      </c>
      <c r="I103" s="338">
        <f t="shared" si="15"/>
        <v>39.4</v>
      </c>
      <c r="J103" s="339">
        <f t="shared" si="15"/>
        <v>5.3</v>
      </c>
      <c r="K103" s="338">
        <f t="shared" si="15"/>
        <v>7.7</v>
      </c>
      <c r="L103" s="339">
        <f t="shared" si="15"/>
        <v>7.5</v>
      </c>
      <c r="M103" s="338">
        <f t="shared" si="15"/>
        <v>38.6</v>
      </c>
      <c r="N103" s="339">
        <f t="shared" si="15"/>
        <v>35.700000000000003</v>
      </c>
      <c r="O103" s="1200">
        <f t="shared" si="15"/>
        <v>98</v>
      </c>
      <c r="P103" s="1201">
        <f t="shared" si="15"/>
        <v>97</v>
      </c>
      <c r="Q103" s="1200">
        <f t="shared" si="15"/>
        <v>115.3</v>
      </c>
      <c r="R103" s="1201">
        <f t="shared" si="15"/>
        <v>123.1</v>
      </c>
      <c r="S103" s="1200">
        <f t="shared" si="15"/>
        <v>76.8</v>
      </c>
      <c r="T103" s="1208">
        <f t="shared" si="15"/>
        <v>75.599999999999994</v>
      </c>
      <c r="U103" s="1200">
        <f t="shared" si="15"/>
        <v>38.5</v>
      </c>
      <c r="V103" s="1208">
        <f t="shared" si="15"/>
        <v>37.700000000000003</v>
      </c>
      <c r="W103" s="338">
        <f t="shared" si="15"/>
        <v>30.5</v>
      </c>
      <c r="X103" s="540">
        <f t="shared" si="15"/>
        <v>37.799999999999997</v>
      </c>
      <c r="Y103" s="596">
        <f t="shared" si="15"/>
        <v>225</v>
      </c>
      <c r="Z103" s="597">
        <f t="shared" si="15"/>
        <v>270</v>
      </c>
      <c r="AA103" s="598">
        <f t="shared" si="15"/>
        <v>0.62</v>
      </c>
      <c r="AB103" s="800">
        <f t="shared" si="15"/>
        <v>0.5</v>
      </c>
      <c r="AC103" s="794">
        <f t="shared" si="15"/>
        <v>5152</v>
      </c>
      <c r="AD103" s="318">
        <f t="shared" ref="AD103:AE103" si="16">MAX(AD73:AD102)</f>
        <v>19960</v>
      </c>
      <c r="AE103" s="1055">
        <f t="shared" si="16"/>
        <v>3.03</v>
      </c>
      <c r="AF103" s="349"/>
      <c r="AG103" s="10" t="s">
        <v>35</v>
      </c>
      <c r="AH103" s="2" t="s">
        <v>35</v>
      </c>
      <c r="AI103" s="503" t="s">
        <v>35</v>
      </c>
      <c r="AJ103" s="503" t="s">
        <v>35</v>
      </c>
      <c r="AK103" s="503" t="s">
        <v>35</v>
      </c>
      <c r="AL103" s="514" t="s">
        <v>35</v>
      </c>
    </row>
    <row r="104" spans="1:38" s="1" customFormat="1" ht="13.5" customHeight="1" x14ac:dyDescent="0.15">
      <c r="A104" s="1869"/>
      <c r="B104" s="1735" t="s">
        <v>389</v>
      </c>
      <c r="C104" s="1736"/>
      <c r="D104" s="376"/>
      <c r="E104" s="1495">
        <f>MIN(E73:E102)</f>
        <v>0</v>
      </c>
      <c r="F104" s="340">
        <f t="shared" ref="F104:AB104" si="17">IF(COUNT(F73:F102)=0,"",MIN(F73:F102))</f>
        <v>19.899999999999999</v>
      </c>
      <c r="G104" s="341">
        <f t="shared" si="17"/>
        <v>20.100000000000001</v>
      </c>
      <c r="H104" s="342">
        <f t="shared" si="17"/>
        <v>20</v>
      </c>
      <c r="I104" s="343">
        <f t="shared" si="17"/>
        <v>6.5</v>
      </c>
      <c r="J104" s="386">
        <f t="shared" si="17"/>
        <v>2</v>
      </c>
      <c r="K104" s="343">
        <f t="shared" si="17"/>
        <v>7.2</v>
      </c>
      <c r="L104" s="386">
        <f t="shared" si="17"/>
        <v>7.1</v>
      </c>
      <c r="M104" s="343">
        <f t="shared" si="17"/>
        <v>17.5</v>
      </c>
      <c r="N104" s="386">
        <f t="shared" si="17"/>
        <v>16.100000000000001</v>
      </c>
      <c r="O104" s="1202">
        <f t="shared" si="17"/>
        <v>98</v>
      </c>
      <c r="P104" s="1203">
        <f t="shared" si="17"/>
        <v>40</v>
      </c>
      <c r="Q104" s="1202">
        <f t="shared" si="17"/>
        <v>115.3</v>
      </c>
      <c r="R104" s="1203">
        <f t="shared" si="17"/>
        <v>58</v>
      </c>
      <c r="S104" s="1202">
        <f t="shared" si="17"/>
        <v>76.8</v>
      </c>
      <c r="T104" s="1203">
        <f t="shared" si="17"/>
        <v>75.599999999999994</v>
      </c>
      <c r="U104" s="1202">
        <f t="shared" si="17"/>
        <v>38.5</v>
      </c>
      <c r="V104" s="1209">
        <f t="shared" si="17"/>
        <v>37.700000000000003</v>
      </c>
      <c r="W104" s="343">
        <f t="shared" si="17"/>
        <v>30.5</v>
      </c>
      <c r="X104" s="653">
        <f t="shared" si="17"/>
        <v>14.4</v>
      </c>
      <c r="Y104" s="602">
        <f t="shared" si="17"/>
        <v>225</v>
      </c>
      <c r="Z104" s="599">
        <f t="shared" si="17"/>
        <v>90</v>
      </c>
      <c r="AA104" s="602">
        <f t="shared" si="17"/>
        <v>0.62</v>
      </c>
      <c r="AB104" s="802">
        <f t="shared" si="17"/>
        <v>0.11</v>
      </c>
      <c r="AC104" s="1615"/>
      <c r="AD104" s="1526"/>
      <c r="AE104" s="1056">
        <f t="shared" ref="AE104" si="18">MIN(AE73:AE102)</f>
        <v>2.0099999999999998</v>
      </c>
      <c r="AF104" s="350"/>
      <c r="AG104" s="10" t="s">
        <v>35</v>
      </c>
      <c r="AH104" s="2" t="s">
        <v>35</v>
      </c>
      <c r="AI104" s="2" t="s">
        <v>35</v>
      </c>
      <c r="AJ104" s="2" t="s">
        <v>35</v>
      </c>
      <c r="AK104" s="2" t="s">
        <v>35</v>
      </c>
      <c r="AL104" s="99" t="s">
        <v>35</v>
      </c>
    </row>
    <row r="105" spans="1:38" s="1" customFormat="1" ht="13.5" customHeight="1" x14ac:dyDescent="0.15">
      <c r="A105" s="1869"/>
      <c r="B105" s="1735" t="s">
        <v>390</v>
      </c>
      <c r="C105" s="1736"/>
      <c r="D105" s="376"/>
      <c r="E105" s="1496"/>
      <c r="F105" s="541">
        <f t="shared" ref="F105:AB105" si="19">IF(COUNT(F73:F102)=0,"",AVERAGE(F73:F102))</f>
        <v>23.860000000000007</v>
      </c>
      <c r="G105" s="341">
        <f t="shared" si="19"/>
        <v>22.690909090909088</v>
      </c>
      <c r="H105" s="340">
        <f t="shared" si="19"/>
        <v>22.650000000000002</v>
      </c>
      <c r="I105" s="343">
        <f t="shared" si="19"/>
        <v>13.386363636363633</v>
      </c>
      <c r="J105" s="386">
        <f t="shared" si="19"/>
        <v>3.2227272727272722</v>
      </c>
      <c r="K105" s="343">
        <f t="shared" si="19"/>
        <v>7.459090909090909</v>
      </c>
      <c r="L105" s="386">
        <f t="shared" si="19"/>
        <v>7.3318181818181838</v>
      </c>
      <c r="M105" s="343">
        <f t="shared" si="19"/>
        <v>30.309090909090912</v>
      </c>
      <c r="N105" s="386">
        <f t="shared" si="19"/>
        <v>29.595454545454551</v>
      </c>
      <c r="O105" s="1202">
        <f t="shared" si="19"/>
        <v>98</v>
      </c>
      <c r="P105" s="1203">
        <f t="shared" si="19"/>
        <v>81.454545454545453</v>
      </c>
      <c r="Q105" s="1202">
        <f t="shared" si="19"/>
        <v>115.3</v>
      </c>
      <c r="R105" s="1203">
        <f t="shared" si="19"/>
        <v>103.77272727272725</v>
      </c>
      <c r="S105" s="1202">
        <f t="shared" si="19"/>
        <v>76.8</v>
      </c>
      <c r="T105" s="1203">
        <f t="shared" si="19"/>
        <v>75.599999999999994</v>
      </c>
      <c r="U105" s="1202">
        <f t="shared" si="19"/>
        <v>38.5</v>
      </c>
      <c r="V105" s="1203">
        <f t="shared" si="19"/>
        <v>37.700000000000003</v>
      </c>
      <c r="W105" s="1252">
        <f t="shared" si="19"/>
        <v>30.5</v>
      </c>
      <c r="X105" s="653">
        <f t="shared" si="19"/>
        <v>29.61363636363636</v>
      </c>
      <c r="Y105" s="602">
        <f t="shared" si="19"/>
        <v>225</v>
      </c>
      <c r="Z105" s="665">
        <f t="shared" si="19"/>
        <v>207.77272727272728</v>
      </c>
      <c r="AA105" s="602">
        <f t="shared" si="19"/>
        <v>0.62</v>
      </c>
      <c r="AB105" s="802">
        <f t="shared" si="19"/>
        <v>0.3036363636363637</v>
      </c>
      <c r="AC105" s="1615"/>
      <c r="AD105" s="1526"/>
      <c r="AE105" s="1057">
        <f t="shared" ref="AE105" si="20">AVERAGE(AE73:AE102)</f>
        <v>2.3724999999999996</v>
      </c>
      <c r="AF105" s="1068"/>
      <c r="AG105" s="10" t="s">
        <v>35</v>
      </c>
      <c r="AH105" s="2" t="s">
        <v>35</v>
      </c>
      <c r="AI105" s="2" t="s">
        <v>35</v>
      </c>
      <c r="AJ105" s="2" t="s">
        <v>35</v>
      </c>
      <c r="AK105" s="2" t="s">
        <v>35</v>
      </c>
      <c r="AL105" s="99" t="s">
        <v>35</v>
      </c>
    </row>
    <row r="106" spans="1:38" s="1" customFormat="1" ht="13.5" customHeight="1" x14ac:dyDescent="0.15">
      <c r="A106" s="1870"/>
      <c r="B106" s="1765" t="s">
        <v>391</v>
      </c>
      <c r="C106" s="1738"/>
      <c r="D106" s="376"/>
      <c r="E106" s="1497">
        <f>SUM(E73:E102)</f>
        <v>110</v>
      </c>
      <c r="F106" s="563"/>
      <c r="G106" s="1241"/>
      <c r="H106" s="1340"/>
      <c r="I106" s="1245"/>
      <c r="J106" s="1246"/>
      <c r="K106" s="1245"/>
      <c r="L106" s="1346"/>
      <c r="M106" s="1245"/>
      <c r="N106" s="1246"/>
      <c r="O106" s="1204"/>
      <c r="P106" s="1205"/>
      <c r="Q106" s="1204"/>
      <c r="R106" s="1222"/>
      <c r="S106" s="1204"/>
      <c r="T106" s="1205"/>
      <c r="U106" s="1204"/>
      <c r="V106" s="1222"/>
      <c r="W106" s="1253"/>
      <c r="X106" s="1254"/>
      <c r="Y106" s="662"/>
      <c r="Z106" s="592"/>
      <c r="AA106" s="662"/>
      <c r="AB106" s="804"/>
      <c r="AC106" s="595">
        <f>SUM(AC73:AC102)</f>
        <v>109378</v>
      </c>
      <c r="AD106" s="1102">
        <f>SUM(AD73:AD102)</f>
        <v>100070</v>
      </c>
      <c r="AE106" s="1066"/>
      <c r="AF106" s="1077"/>
      <c r="AG106" s="205"/>
      <c r="AH106" s="207"/>
      <c r="AI106" s="207"/>
      <c r="AJ106" s="207"/>
      <c r="AK106" s="207"/>
      <c r="AL106" s="206"/>
    </row>
    <row r="107" spans="1:38" ht="13.5" customHeight="1" x14ac:dyDescent="0.15">
      <c r="A107" s="1868" t="s">
        <v>311</v>
      </c>
      <c r="B107" s="429">
        <v>44378</v>
      </c>
      <c r="C107" s="856" t="str">
        <f>IF(B107="","",IF(WEEKDAY(B107)=1,"(日)",IF(WEEKDAY(B107)=2,"(月)",IF(WEEKDAY(B107)=3,"(火)",IF(WEEKDAY(B107)=4,"(水)",IF(WEEKDAY(B107)=5,"(木)",IF(WEEKDAY(B107)=6,"(金)","(土)")))))))</f>
        <v>(木)</v>
      </c>
      <c r="D107" s="626" t="s">
        <v>579</v>
      </c>
      <c r="E107" s="1492">
        <v>41.5</v>
      </c>
      <c r="F107" s="57">
        <v>20.2</v>
      </c>
      <c r="G107" s="59">
        <v>20.9</v>
      </c>
      <c r="H107" s="60">
        <v>21.1</v>
      </c>
      <c r="I107" s="53">
        <v>58.3</v>
      </c>
      <c r="J107" s="54">
        <v>2</v>
      </c>
      <c r="K107" s="53">
        <v>7.3</v>
      </c>
      <c r="L107" s="54">
        <v>7.2</v>
      </c>
      <c r="M107" s="53">
        <v>17.7</v>
      </c>
      <c r="N107" s="54">
        <v>25.1</v>
      </c>
      <c r="O107" s="1197" t="s">
        <v>35</v>
      </c>
      <c r="P107" s="1198">
        <v>68</v>
      </c>
      <c r="Q107" s="1197" t="s">
        <v>35</v>
      </c>
      <c r="R107" s="1198">
        <v>88.4</v>
      </c>
      <c r="S107" s="1197" t="s">
        <v>35</v>
      </c>
      <c r="T107" s="1198" t="s">
        <v>35</v>
      </c>
      <c r="U107" s="1197" t="s">
        <v>35</v>
      </c>
      <c r="V107" s="1198" t="s">
        <v>35</v>
      </c>
      <c r="W107" s="53" t="s">
        <v>35</v>
      </c>
      <c r="X107" s="54">
        <v>22.5</v>
      </c>
      <c r="Y107" s="55" t="s">
        <v>35</v>
      </c>
      <c r="Z107" s="56">
        <v>215</v>
      </c>
      <c r="AA107" s="64" t="s">
        <v>35</v>
      </c>
      <c r="AB107" s="796">
        <v>0.15</v>
      </c>
      <c r="AC107" s="606">
        <v>5441</v>
      </c>
      <c r="AD107" s="306" t="s">
        <v>35</v>
      </c>
      <c r="AE107" s="1647">
        <v>2.21</v>
      </c>
      <c r="AF107" s="1098"/>
      <c r="AG107" s="165">
        <v>44385</v>
      </c>
      <c r="AH107" s="128" t="s">
        <v>29</v>
      </c>
      <c r="AI107" s="129">
        <v>23.3</v>
      </c>
      <c r="AJ107" s="130" t="s">
        <v>20</v>
      </c>
      <c r="AK107" s="131"/>
      <c r="AL107" s="132"/>
    </row>
    <row r="108" spans="1:38" x14ac:dyDescent="0.15">
      <c r="A108" s="1869"/>
      <c r="B108" s="310">
        <v>44379</v>
      </c>
      <c r="C108" s="1607" t="str">
        <f>IF(B108="","",IF(WEEKDAY(B108)=1,"(日)",IF(WEEKDAY(B108)=2,"(月)",IF(WEEKDAY(B108)=3,"(火)",IF(WEEKDAY(B108)=4,"(水)",IF(WEEKDAY(B108)=5,"(木)",IF(WEEKDAY(B108)=6,"(金)","(土)")))))))</f>
        <v>(金)</v>
      </c>
      <c r="D108" s="627" t="s">
        <v>579</v>
      </c>
      <c r="E108" s="1493">
        <v>87.5</v>
      </c>
      <c r="F108" s="58">
        <v>21.1</v>
      </c>
      <c r="G108" s="22">
        <v>21</v>
      </c>
      <c r="H108" s="61">
        <v>21.1</v>
      </c>
      <c r="I108" s="62">
        <v>40.799999999999997</v>
      </c>
      <c r="J108" s="63">
        <v>2.2000000000000002</v>
      </c>
      <c r="K108" s="62">
        <v>7.3</v>
      </c>
      <c r="L108" s="63">
        <v>7</v>
      </c>
      <c r="M108" s="62">
        <v>15.4</v>
      </c>
      <c r="N108" s="63">
        <v>17.399999999999999</v>
      </c>
      <c r="O108" s="49" t="s">
        <v>35</v>
      </c>
      <c r="P108" s="1199">
        <v>45</v>
      </c>
      <c r="Q108" s="49" t="s">
        <v>35</v>
      </c>
      <c r="R108" s="1199">
        <v>65</v>
      </c>
      <c r="S108" s="49" t="s">
        <v>35</v>
      </c>
      <c r="T108" s="1199" t="s">
        <v>35</v>
      </c>
      <c r="U108" s="49" t="s">
        <v>35</v>
      </c>
      <c r="V108" s="1199" t="s">
        <v>35</v>
      </c>
      <c r="W108" s="62" t="s">
        <v>35</v>
      </c>
      <c r="X108" s="63">
        <v>17</v>
      </c>
      <c r="Y108" s="67" t="s">
        <v>35</v>
      </c>
      <c r="Z108" s="68">
        <v>135</v>
      </c>
      <c r="AA108" s="23" t="s">
        <v>35</v>
      </c>
      <c r="AB108" s="798">
        <v>0.16</v>
      </c>
      <c r="AC108" s="608">
        <v>5631</v>
      </c>
      <c r="AD108" s="307" t="s">
        <v>35</v>
      </c>
      <c r="AE108" s="1061" t="s">
        <v>35</v>
      </c>
      <c r="AF108" s="1099"/>
      <c r="AG108" s="11" t="s">
        <v>30</v>
      </c>
      <c r="AH108" s="12" t="s">
        <v>31</v>
      </c>
      <c r="AI108" s="13" t="s">
        <v>32</v>
      </c>
      <c r="AJ108" s="14" t="s">
        <v>33</v>
      </c>
      <c r="AK108" s="15" t="s">
        <v>35</v>
      </c>
      <c r="AL108" s="92"/>
    </row>
    <row r="109" spans="1:38" x14ac:dyDescent="0.15">
      <c r="A109" s="1869"/>
      <c r="B109" s="310">
        <v>44380</v>
      </c>
      <c r="C109" s="1607" t="str">
        <f t="shared" ref="C109:C137" si="21">IF(B109="","",IF(WEEKDAY(B109)=1,"(日)",IF(WEEKDAY(B109)=2,"(月)",IF(WEEKDAY(B109)=3,"(火)",IF(WEEKDAY(B109)=4,"(水)",IF(WEEKDAY(B109)=5,"(木)",IF(WEEKDAY(B109)=6,"(金)","(土)")))))))</f>
        <v>(土)</v>
      </c>
      <c r="D109" s="631" t="s">
        <v>579</v>
      </c>
      <c r="E109" s="1493">
        <v>53.5</v>
      </c>
      <c r="F109" s="58">
        <v>21.1</v>
      </c>
      <c r="G109" s="22" t="s">
        <v>35</v>
      </c>
      <c r="H109" s="61" t="s">
        <v>35</v>
      </c>
      <c r="I109" s="62" t="s">
        <v>35</v>
      </c>
      <c r="J109" s="63" t="s">
        <v>35</v>
      </c>
      <c r="K109" s="62" t="s">
        <v>35</v>
      </c>
      <c r="L109" s="63" t="s">
        <v>35</v>
      </c>
      <c r="M109" s="62" t="s">
        <v>35</v>
      </c>
      <c r="N109" s="63" t="s">
        <v>35</v>
      </c>
      <c r="O109" s="49" t="s">
        <v>35</v>
      </c>
      <c r="P109" s="1199" t="s">
        <v>35</v>
      </c>
      <c r="Q109" s="49" t="s">
        <v>35</v>
      </c>
      <c r="R109" s="1199" t="s">
        <v>35</v>
      </c>
      <c r="S109" s="49" t="s">
        <v>35</v>
      </c>
      <c r="T109" s="1199" t="s">
        <v>35</v>
      </c>
      <c r="U109" s="49" t="s">
        <v>35</v>
      </c>
      <c r="V109" s="1199" t="s">
        <v>35</v>
      </c>
      <c r="W109" s="62" t="s">
        <v>35</v>
      </c>
      <c r="X109" s="63" t="s">
        <v>35</v>
      </c>
      <c r="Y109" s="67" t="s">
        <v>35</v>
      </c>
      <c r="Z109" s="68" t="s">
        <v>35</v>
      </c>
      <c r="AA109" s="23" t="s">
        <v>35</v>
      </c>
      <c r="AB109" s="798" t="s">
        <v>35</v>
      </c>
      <c r="AC109" s="608">
        <v>5172</v>
      </c>
      <c r="AD109" s="307" t="s">
        <v>35</v>
      </c>
      <c r="AE109" s="1061" t="s">
        <v>35</v>
      </c>
      <c r="AF109" s="1099"/>
      <c r="AG109" s="5" t="s">
        <v>265</v>
      </c>
      <c r="AH109" s="16" t="s">
        <v>20</v>
      </c>
      <c r="AI109" s="30">
        <v>21.7</v>
      </c>
      <c r="AJ109" s="31">
        <v>22.2</v>
      </c>
      <c r="AK109" s="32" t="s">
        <v>35</v>
      </c>
      <c r="AL109" s="93"/>
    </row>
    <row r="110" spans="1:38" x14ac:dyDescent="0.15">
      <c r="A110" s="1869"/>
      <c r="B110" s="310">
        <v>44381</v>
      </c>
      <c r="C110" s="1607" t="str">
        <f t="shared" si="21"/>
        <v>(日)</v>
      </c>
      <c r="D110" s="631" t="s">
        <v>579</v>
      </c>
      <c r="E110" s="1493">
        <v>20</v>
      </c>
      <c r="F110" s="58">
        <v>19.7</v>
      </c>
      <c r="G110" s="22" t="s">
        <v>35</v>
      </c>
      <c r="H110" s="61" t="s">
        <v>35</v>
      </c>
      <c r="I110" s="62" t="s">
        <v>35</v>
      </c>
      <c r="J110" s="63" t="s">
        <v>35</v>
      </c>
      <c r="K110" s="62" t="s">
        <v>35</v>
      </c>
      <c r="L110" s="63" t="s">
        <v>35</v>
      </c>
      <c r="M110" s="62" t="s">
        <v>35</v>
      </c>
      <c r="N110" s="63" t="s">
        <v>35</v>
      </c>
      <c r="O110" s="49" t="s">
        <v>35</v>
      </c>
      <c r="P110" s="1199" t="s">
        <v>35</v>
      </c>
      <c r="Q110" s="49" t="s">
        <v>35</v>
      </c>
      <c r="R110" s="1199" t="s">
        <v>35</v>
      </c>
      <c r="S110" s="49" t="s">
        <v>35</v>
      </c>
      <c r="T110" s="1199" t="s">
        <v>35</v>
      </c>
      <c r="U110" s="49" t="s">
        <v>35</v>
      </c>
      <c r="V110" s="1199" t="s">
        <v>35</v>
      </c>
      <c r="W110" s="62" t="s">
        <v>35</v>
      </c>
      <c r="X110" s="63" t="s">
        <v>35</v>
      </c>
      <c r="Y110" s="67" t="s">
        <v>35</v>
      </c>
      <c r="Z110" s="68" t="s">
        <v>35</v>
      </c>
      <c r="AA110" s="23" t="s">
        <v>35</v>
      </c>
      <c r="AB110" s="798" t="s">
        <v>35</v>
      </c>
      <c r="AC110" s="608">
        <v>3441</v>
      </c>
      <c r="AD110" s="307" t="s">
        <v>35</v>
      </c>
      <c r="AE110" s="1061" t="s">
        <v>35</v>
      </c>
      <c r="AF110" s="1099"/>
      <c r="AG110" s="6" t="s">
        <v>266</v>
      </c>
      <c r="AH110" s="17" t="s">
        <v>267</v>
      </c>
      <c r="AI110" s="33">
        <v>6.3</v>
      </c>
      <c r="AJ110" s="34">
        <v>2.4</v>
      </c>
      <c r="AK110" s="38" t="s">
        <v>35</v>
      </c>
      <c r="AL110" s="94"/>
    </row>
    <row r="111" spans="1:38" x14ac:dyDescent="0.15">
      <c r="A111" s="1869"/>
      <c r="B111" s="310">
        <v>44382</v>
      </c>
      <c r="C111" s="1607" t="str">
        <f t="shared" si="21"/>
        <v>(月)</v>
      </c>
      <c r="D111" s="631" t="s">
        <v>579</v>
      </c>
      <c r="E111" s="1493">
        <v>1</v>
      </c>
      <c r="F111" s="58">
        <v>21</v>
      </c>
      <c r="G111" s="22">
        <v>20.399999999999999</v>
      </c>
      <c r="H111" s="61">
        <v>20.5</v>
      </c>
      <c r="I111" s="62">
        <v>9.9</v>
      </c>
      <c r="J111" s="63">
        <v>3.6</v>
      </c>
      <c r="K111" s="62">
        <v>7.2</v>
      </c>
      <c r="L111" s="63">
        <v>7.1</v>
      </c>
      <c r="M111" s="62">
        <v>22.3</v>
      </c>
      <c r="N111" s="63">
        <v>20.5</v>
      </c>
      <c r="O111" s="49" t="s">
        <v>35</v>
      </c>
      <c r="P111" s="1199">
        <v>53</v>
      </c>
      <c r="Q111" s="49" t="s">
        <v>35</v>
      </c>
      <c r="R111" s="1199">
        <v>76</v>
      </c>
      <c r="S111" s="49" t="s">
        <v>35</v>
      </c>
      <c r="T111" s="1199" t="s">
        <v>35</v>
      </c>
      <c r="U111" s="49" t="s">
        <v>35</v>
      </c>
      <c r="V111" s="1199" t="s">
        <v>35</v>
      </c>
      <c r="W111" s="62" t="s">
        <v>35</v>
      </c>
      <c r="X111" s="63">
        <v>14.7</v>
      </c>
      <c r="Y111" s="67" t="s">
        <v>35</v>
      </c>
      <c r="Z111" s="68">
        <v>186</v>
      </c>
      <c r="AA111" s="23" t="s">
        <v>35</v>
      </c>
      <c r="AB111" s="798">
        <v>0.23</v>
      </c>
      <c r="AC111" s="608">
        <v>2952</v>
      </c>
      <c r="AD111" s="307" t="s">
        <v>35</v>
      </c>
      <c r="AE111" s="1061" t="s">
        <v>35</v>
      </c>
      <c r="AF111" s="1099"/>
      <c r="AG111" s="6" t="s">
        <v>21</v>
      </c>
      <c r="AH111" s="17"/>
      <c r="AI111" s="33">
        <v>7.5</v>
      </c>
      <c r="AJ111" s="34">
        <v>7.4</v>
      </c>
      <c r="AK111" s="41" t="s">
        <v>35</v>
      </c>
      <c r="AL111" s="95"/>
    </row>
    <row r="112" spans="1:38" x14ac:dyDescent="0.15">
      <c r="A112" s="1869"/>
      <c r="B112" s="310">
        <v>44383</v>
      </c>
      <c r="C112" s="1607" t="str">
        <f t="shared" si="21"/>
        <v>(火)</v>
      </c>
      <c r="D112" s="631" t="s">
        <v>522</v>
      </c>
      <c r="E112" s="1493">
        <v>1</v>
      </c>
      <c r="F112" s="58">
        <v>25</v>
      </c>
      <c r="G112" s="22">
        <v>20.9</v>
      </c>
      <c r="H112" s="61">
        <v>20.9</v>
      </c>
      <c r="I112" s="62">
        <v>7.7</v>
      </c>
      <c r="J112" s="63">
        <v>4</v>
      </c>
      <c r="K112" s="62">
        <v>7.4</v>
      </c>
      <c r="L112" s="63">
        <v>7.2</v>
      </c>
      <c r="M112" s="62">
        <v>29.2</v>
      </c>
      <c r="N112" s="63">
        <v>27.2</v>
      </c>
      <c r="O112" s="49" t="s">
        <v>35</v>
      </c>
      <c r="P112" s="1199">
        <v>70</v>
      </c>
      <c r="Q112" s="49" t="s">
        <v>35</v>
      </c>
      <c r="R112" s="1199">
        <v>100.3</v>
      </c>
      <c r="S112" s="49" t="s">
        <v>35</v>
      </c>
      <c r="T112" s="1199" t="s">
        <v>35</v>
      </c>
      <c r="U112" s="49" t="s">
        <v>35</v>
      </c>
      <c r="V112" s="1199" t="s">
        <v>35</v>
      </c>
      <c r="W112" s="62" t="s">
        <v>35</v>
      </c>
      <c r="X112" s="63">
        <v>21.6</v>
      </c>
      <c r="Y112" s="67" t="s">
        <v>35</v>
      </c>
      <c r="Z112" s="68">
        <v>235</v>
      </c>
      <c r="AA112" s="23" t="s">
        <v>35</v>
      </c>
      <c r="AB112" s="798">
        <v>0.31</v>
      </c>
      <c r="AC112" s="608">
        <v>2627</v>
      </c>
      <c r="AD112" s="307">
        <v>10050</v>
      </c>
      <c r="AE112" s="1061" t="s">
        <v>35</v>
      </c>
      <c r="AF112" s="1099"/>
      <c r="AG112" s="6" t="s">
        <v>268</v>
      </c>
      <c r="AH112" s="17" t="s">
        <v>22</v>
      </c>
      <c r="AI112" s="33">
        <v>32.1</v>
      </c>
      <c r="AJ112" s="34">
        <v>31.8</v>
      </c>
      <c r="AK112" s="35" t="s">
        <v>35</v>
      </c>
      <c r="AL112" s="96"/>
    </row>
    <row r="113" spans="1:38" x14ac:dyDescent="0.15">
      <c r="A113" s="1869"/>
      <c r="B113" s="310">
        <v>44384</v>
      </c>
      <c r="C113" s="1607" t="str">
        <f t="shared" si="21"/>
        <v>(水)</v>
      </c>
      <c r="D113" s="631" t="s">
        <v>579</v>
      </c>
      <c r="E113" s="1493">
        <v>0.5</v>
      </c>
      <c r="F113" s="58">
        <v>23.9</v>
      </c>
      <c r="G113" s="22">
        <v>21.4</v>
      </c>
      <c r="H113" s="61">
        <v>21.4</v>
      </c>
      <c r="I113" s="62">
        <v>7.3</v>
      </c>
      <c r="J113" s="63">
        <v>2.2999999999999998</v>
      </c>
      <c r="K113" s="62">
        <v>7.4</v>
      </c>
      <c r="L113" s="63">
        <v>7.3</v>
      </c>
      <c r="M113" s="62">
        <v>31.4</v>
      </c>
      <c r="N113" s="63">
        <v>30.1</v>
      </c>
      <c r="O113" s="49" t="s">
        <v>35</v>
      </c>
      <c r="P113" s="1199">
        <v>73</v>
      </c>
      <c r="Q113" s="49" t="s">
        <v>35</v>
      </c>
      <c r="R113" s="1199">
        <v>108.1</v>
      </c>
      <c r="S113" s="49" t="s">
        <v>35</v>
      </c>
      <c r="T113" s="1199" t="s">
        <v>35</v>
      </c>
      <c r="U113" s="49" t="s">
        <v>35</v>
      </c>
      <c r="V113" s="1199" t="s">
        <v>35</v>
      </c>
      <c r="W113" s="62" t="s">
        <v>35</v>
      </c>
      <c r="X113" s="63">
        <v>28.8</v>
      </c>
      <c r="Y113" s="67" t="s">
        <v>35</v>
      </c>
      <c r="Z113" s="68">
        <v>229</v>
      </c>
      <c r="AA113" s="23" t="s">
        <v>35</v>
      </c>
      <c r="AB113" s="798">
        <v>0.21</v>
      </c>
      <c r="AC113" s="608">
        <v>3481</v>
      </c>
      <c r="AD113" s="307">
        <v>10000</v>
      </c>
      <c r="AE113" s="1061" t="s">
        <v>35</v>
      </c>
      <c r="AF113" s="1099"/>
      <c r="AG113" s="6" t="s">
        <v>269</v>
      </c>
      <c r="AH113" s="17" t="s">
        <v>23</v>
      </c>
      <c r="AI113" s="612">
        <v>82</v>
      </c>
      <c r="AJ113" s="613">
        <v>77</v>
      </c>
      <c r="AK113" s="35" t="s">
        <v>35</v>
      </c>
      <c r="AL113" s="96"/>
    </row>
    <row r="114" spans="1:38" x14ac:dyDescent="0.15">
      <c r="A114" s="1869"/>
      <c r="B114" s="310">
        <v>44385</v>
      </c>
      <c r="C114" s="1607" t="str">
        <f t="shared" si="21"/>
        <v>(木)</v>
      </c>
      <c r="D114" s="631" t="s">
        <v>522</v>
      </c>
      <c r="E114" s="1493">
        <v>5.5</v>
      </c>
      <c r="F114" s="58">
        <v>23.3</v>
      </c>
      <c r="G114" s="22">
        <v>21.7</v>
      </c>
      <c r="H114" s="61">
        <v>22.2</v>
      </c>
      <c r="I114" s="62">
        <v>6.3</v>
      </c>
      <c r="J114" s="63">
        <v>2.4</v>
      </c>
      <c r="K114" s="62">
        <v>7.5</v>
      </c>
      <c r="L114" s="63">
        <v>7.4</v>
      </c>
      <c r="M114" s="62">
        <v>32.1</v>
      </c>
      <c r="N114" s="63">
        <v>31.8</v>
      </c>
      <c r="O114" s="49">
        <v>82</v>
      </c>
      <c r="P114" s="1199">
        <v>77</v>
      </c>
      <c r="Q114" s="49">
        <v>112.3</v>
      </c>
      <c r="R114" s="1199">
        <v>112.1</v>
      </c>
      <c r="S114" s="49">
        <v>74.2</v>
      </c>
      <c r="T114" s="1199">
        <v>74.2</v>
      </c>
      <c r="U114" s="49">
        <v>38.1</v>
      </c>
      <c r="V114" s="1199">
        <v>37.9</v>
      </c>
      <c r="W114" s="62">
        <v>32.299999999999997</v>
      </c>
      <c r="X114" s="63">
        <v>32.799999999999997</v>
      </c>
      <c r="Y114" s="67">
        <v>222</v>
      </c>
      <c r="Z114" s="68">
        <v>258</v>
      </c>
      <c r="AA114" s="23">
        <v>0.56999999999999995</v>
      </c>
      <c r="AB114" s="798">
        <v>0.23</v>
      </c>
      <c r="AC114" s="608">
        <v>2656</v>
      </c>
      <c r="AD114" s="307" t="s">
        <v>35</v>
      </c>
      <c r="AE114" s="1061">
        <v>3.66</v>
      </c>
      <c r="AF114" s="1099"/>
      <c r="AG114" s="6" t="s">
        <v>270</v>
      </c>
      <c r="AH114" s="17" t="s">
        <v>23</v>
      </c>
      <c r="AI114" s="612">
        <v>112.3</v>
      </c>
      <c r="AJ114" s="613">
        <v>112.1</v>
      </c>
      <c r="AK114" s="35" t="s">
        <v>35</v>
      </c>
      <c r="AL114" s="96"/>
    </row>
    <row r="115" spans="1:38" x14ac:dyDescent="0.15">
      <c r="A115" s="1869"/>
      <c r="B115" s="310">
        <v>44386</v>
      </c>
      <c r="C115" s="1607" t="str">
        <f t="shared" si="21"/>
        <v>(金)</v>
      </c>
      <c r="D115" s="631" t="s">
        <v>522</v>
      </c>
      <c r="E115" s="1493">
        <v>3.5</v>
      </c>
      <c r="F115" s="58">
        <v>24</v>
      </c>
      <c r="G115" s="22">
        <v>21.5</v>
      </c>
      <c r="H115" s="61">
        <v>21.3</v>
      </c>
      <c r="I115" s="62">
        <v>7.3</v>
      </c>
      <c r="J115" s="63">
        <v>3.1</v>
      </c>
      <c r="K115" s="62">
        <v>7.5</v>
      </c>
      <c r="L115" s="63">
        <v>7.4</v>
      </c>
      <c r="M115" s="62">
        <v>29.8</v>
      </c>
      <c r="N115" s="63">
        <v>30.6</v>
      </c>
      <c r="O115" s="49" t="s">
        <v>35</v>
      </c>
      <c r="P115" s="1199">
        <v>75</v>
      </c>
      <c r="Q115" s="49" t="s">
        <v>35</v>
      </c>
      <c r="R115" s="1199">
        <v>105.5</v>
      </c>
      <c r="S115" s="49" t="s">
        <v>35</v>
      </c>
      <c r="T115" s="1199" t="s">
        <v>35</v>
      </c>
      <c r="U115" s="49" t="s">
        <v>35</v>
      </c>
      <c r="V115" s="1199" t="s">
        <v>35</v>
      </c>
      <c r="W115" s="62" t="s">
        <v>35</v>
      </c>
      <c r="X115" s="63">
        <v>31.6</v>
      </c>
      <c r="Y115" s="67" t="s">
        <v>35</v>
      </c>
      <c r="Z115" s="68">
        <v>202</v>
      </c>
      <c r="AA115" s="23" t="s">
        <v>35</v>
      </c>
      <c r="AB115" s="798">
        <v>0.22</v>
      </c>
      <c r="AC115" s="608">
        <v>2540</v>
      </c>
      <c r="AD115" s="307" t="s">
        <v>35</v>
      </c>
      <c r="AE115" s="1061" t="s">
        <v>35</v>
      </c>
      <c r="AF115" s="1425"/>
      <c r="AG115" s="6" t="s">
        <v>271</v>
      </c>
      <c r="AH115" s="17" t="s">
        <v>23</v>
      </c>
      <c r="AI115" s="612">
        <v>74.2</v>
      </c>
      <c r="AJ115" s="613">
        <v>74.2</v>
      </c>
      <c r="AK115" s="35" t="s">
        <v>35</v>
      </c>
      <c r="AL115" s="96"/>
    </row>
    <row r="116" spans="1:38" x14ac:dyDescent="0.15">
      <c r="A116" s="1869"/>
      <c r="B116" s="310">
        <v>44387</v>
      </c>
      <c r="C116" s="1607" t="str">
        <f t="shared" si="21"/>
        <v>(土)</v>
      </c>
      <c r="D116" s="631" t="s">
        <v>522</v>
      </c>
      <c r="E116" s="1493">
        <v>0.5</v>
      </c>
      <c r="F116" s="58">
        <v>29</v>
      </c>
      <c r="G116" s="22" t="s">
        <v>35</v>
      </c>
      <c r="H116" s="61" t="s">
        <v>35</v>
      </c>
      <c r="I116" s="62" t="s">
        <v>35</v>
      </c>
      <c r="J116" s="63" t="s">
        <v>35</v>
      </c>
      <c r="K116" s="62" t="s">
        <v>35</v>
      </c>
      <c r="L116" s="63" t="s">
        <v>35</v>
      </c>
      <c r="M116" s="62" t="s">
        <v>35</v>
      </c>
      <c r="N116" s="63" t="s">
        <v>35</v>
      </c>
      <c r="O116" s="49" t="s">
        <v>35</v>
      </c>
      <c r="P116" s="1199" t="s">
        <v>35</v>
      </c>
      <c r="Q116" s="49" t="s">
        <v>35</v>
      </c>
      <c r="R116" s="1199" t="s">
        <v>35</v>
      </c>
      <c r="S116" s="49" t="s">
        <v>35</v>
      </c>
      <c r="T116" s="1199" t="s">
        <v>35</v>
      </c>
      <c r="U116" s="49" t="s">
        <v>35</v>
      </c>
      <c r="V116" s="1199" t="s">
        <v>35</v>
      </c>
      <c r="W116" s="62" t="s">
        <v>35</v>
      </c>
      <c r="X116" s="63" t="s">
        <v>35</v>
      </c>
      <c r="Y116" s="67" t="s">
        <v>35</v>
      </c>
      <c r="Z116" s="68" t="s">
        <v>35</v>
      </c>
      <c r="AA116" s="23" t="s">
        <v>35</v>
      </c>
      <c r="AB116" s="798" t="s">
        <v>35</v>
      </c>
      <c r="AC116" s="608">
        <v>2028</v>
      </c>
      <c r="AD116" s="307" t="s">
        <v>35</v>
      </c>
      <c r="AE116" s="1061" t="s">
        <v>35</v>
      </c>
      <c r="AF116" s="1099"/>
      <c r="AG116" s="6" t="s">
        <v>272</v>
      </c>
      <c r="AH116" s="17" t="s">
        <v>23</v>
      </c>
      <c r="AI116" s="612">
        <v>38.1</v>
      </c>
      <c r="AJ116" s="613">
        <v>37.9</v>
      </c>
      <c r="AK116" s="35" t="s">
        <v>35</v>
      </c>
      <c r="AL116" s="96"/>
    </row>
    <row r="117" spans="1:38" x14ac:dyDescent="0.15">
      <c r="A117" s="1869"/>
      <c r="B117" s="310">
        <v>44388</v>
      </c>
      <c r="C117" s="1607" t="str">
        <f t="shared" si="21"/>
        <v>(日)</v>
      </c>
      <c r="D117" s="631" t="s">
        <v>522</v>
      </c>
      <c r="E117" s="1493">
        <v>4</v>
      </c>
      <c r="F117" s="58">
        <v>27.3</v>
      </c>
      <c r="G117" s="22" t="s">
        <v>35</v>
      </c>
      <c r="H117" s="61" t="s">
        <v>35</v>
      </c>
      <c r="I117" s="62" t="s">
        <v>35</v>
      </c>
      <c r="J117" s="63" t="s">
        <v>35</v>
      </c>
      <c r="K117" s="62" t="s">
        <v>35</v>
      </c>
      <c r="L117" s="63" t="s">
        <v>35</v>
      </c>
      <c r="M117" s="62" t="s">
        <v>35</v>
      </c>
      <c r="N117" s="63" t="s">
        <v>35</v>
      </c>
      <c r="O117" s="49" t="s">
        <v>35</v>
      </c>
      <c r="P117" s="1199" t="s">
        <v>35</v>
      </c>
      <c r="Q117" s="49" t="s">
        <v>35</v>
      </c>
      <c r="R117" s="1199" t="s">
        <v>35</v>
      </c>
      <c r="S117" s="49" t="s">
        <v>35</v>
      </c>
      <c r="T117" s="1199" t="s">
        <v>35</v>
      </c>
      <c r="U117" s="49" t="s">
        <v>35</v>
      </c>
      <c r="V117" s="1199" t="s">
        <v>35</v>
      </c>
      <c r="W117" s="62" t="s">
        <v>35</v>
      </c>
      <c r="X117" s="63" t="s">
        <v>35</v>
      </c>
      <c r="Y117" s="67" t="s">
        <v>35</v>
      </c>
      <c r="Z117" s="68" t="s">
        <v>35</v>
      </c>
      <c r="AA117" s="23" t="s">
        <v>35</v>
      </c>
      <c r="AB117" s="798" t="s">
        <v>35</v>
      </c>
      <c r="AC117" s="608">
        <v>2447</v>
      </c>
      <c r="AD117" s="307" t="s">
        <v>35</v>
      </c>
      <c r="AE117" s="1061" t="s">
        <v>35</v>
      </c>
      <c r="AF117" s="1099"/>
      <c r="AG117" s="6" t="s">
        <v>273</v>
      </c>
      <c r="AH117" s="17" t="s">
        <v>23</v>
      </c>
      <c r="AI117" s="36">
        <v>32.299999999999997</v>
      </c>
      <c r="AJ117" s="37">
        <v>32.799999999999997</v>
      </c>
      <c r="AK117" s="38" t="s">
        <v>35</v>
      </c>
      <c r="AL117" s="94"/>
    </row>
    <row r="118" spans="1:38" x14ac:dyDescent="0.15">
      <c r="A118" s="1869"/>
      <c r="B118" s="310">
        <v>44389</v>
      </c>
      <c r="C118" s="1607" t="str">
        <f t="shared" si="21"/>
        <v>(月)</v>
      </c>
      <c r="D118" s="631" t="s">
        <v>566</v>
      </c>
      <c r="E118" s="1493" t="s">
        <v>35</v>
      </c>
      <c r="F118" s="58">
        <v>29.4</v>
      </c>
      <c r="G118" s="22">
        <v>22.8</v>
      </c>
      <c r="H118" s="61">
        <v>22.9</v>
      </c>
      <c r="I118" s="62">
        <v>17.399999999999999</v>
      </c>
      <c r="J118" s="63">
        <v>4.5</v>
      </c>
      <c r="K118" s="62">
        <v>7.4</v>
      </c>
      <c r="L118" s="63">
        <v>7.3</v>
      </c>
      <c r="M118" s="62">
        <v>26</v>
      </c>
      <c r="N118" s="63">
        <v>25.8</v>
      </c>
      <c r="O118" s="49" t="s">
        <v>35</v>
      </c>
      <c r="P118" s="1199">
        <v>64</v>
      </c>
      <c r="Q118" s="49" t="s">
        <v>35</v>
      </c>
      <c r="R118" s="1199">
        <v>89</v>
      </c>
      <c r="S118" s="49" t="s">
        <v>35</v>
      </c>
      <c r="T118" s="1199" t="s">
        <v>35</v>
      </c>
      <c r="U118" s="49" t="s">
        <v>35</v>
      </c>
      <c r="V118" s="1199" t="s">
        <v>35</v>
      </c>
      <c r="W118" s="62" t="s">
        <v>35</v>
      </c>
      <c r="X118" s="63">
        <v>22.7</v>
      </c>
      <c r="Y118" s="67" t="s">
        <v>35</v>
      </c>
      <c r="Z118" s="68">
        <v>171</v>
      </c>
      <c r="AA118" s="23" t="s">
        <v>35</v>
      </c>
      <c r="AB118" s="798">
        <v>0.22</v>
      </c>
      <c r="AC118" s="608">
        <v>3445</v>
      </c>
      <c r="AD118" s="307" t="s">
        <v>35</v>
      </c>
      <c r="AE118" s="1061" t="s">
        <v>35</v>
      </c>
      <c r="AF118" s="1099"/>
      <c r="AG118" s="6" t="s">
        <v>274</v>
      </c>
      <c r="AH118" s="17" t="s">
        <v>23</v>
      </c>
      <c r="AI118" s="47">
        <v>222</v>
      </c>
      <c r="AJ118" s="48">
        <v>258</v>
      </c>
      <c r="AK118" s="24" t="s">
        <v>35</v>
      </c>
      <c r="AL118" s="25"/>
    </row>
    <row r="119" spans="1:38" x14ac:dyDescent="0.15">
      <c r="A119" s="1869"/>
      <c r="B119" s="310">
        <v>44390</v>
      </c>
      <c r="C119" s="1607" t="str">
        <f t="shared" si="21"/>
        <v>(火)</v>
      </c>
      <c r="D119" s="631" t="s">
        <v>522</v>
      </c>
      <c r="E119" s="1493">
        <v>25.5</v>
      </c>
      <c r="F119" s="58">
        <v>25.5</v>
      </c>
      <c r="G119" s="22">
        <v>23.1</v>
      </c>
      <c r="H119" s="61">
        <v>23.9</v>
      </c>
      <c r="I119" s="62">
        <v>35.6</v>
      </c>
      <c r="J119" s="63">
        <v>4.2</v>
      </c>
      <c r="K119" s="62">
        <v>7.5</v>
      </c>
      <c r="L119" s="63">
        <v>7.4</v>
      </c>
      <c r="M119" s="62">
        <v>25.7</v>
      </c>
      <c r="N119" s="63">
        <v>29.5</v>
      </c>
      <c r="O119" s="49" t="s">
        <v>35</v>
      </c>
      <c r="P119" s="1199">
        <v>70</v>
      </c>
      <c r="Q119" s="49" t="s">
        <v>35</v>
      </c>
      <c r="R119" s="1199">
        <v>97.8</v>
      </c>
      <c r="S119" s="49" t="s">
        <v>35</v>
      </c>
      <c r="T119" s="1199" t="s">
        <v>35</v>
      </c>
      <c r="U119" s="49" t="s">
        <v>35</v>
      </c>
      <c r="V119" s="1199" t="s">
        <v>35</v>
      </c>
      <c r="W119" s="62" t="s">
        <v>35</v>
      </c>
      <c r="X119" s="63">
        <v>27.8</v>
      </c>
      <c r="Y119" s="67" t="s">
        <v>35</v>
      </c>
      <c r="Z119" s="68">
        <v>203</v>
      </c>
      <c r="AA119" s="23" t="s">
        <v>35</v>
      </c>
      <c r="AB119" s="798">
        <v>0.24</v>
      </c>
      <c r="AC119" s="608">
        <v>5408</v>
      </c>
      <c r="AD119" s="307">
        <v>20050</v>
      </c>
      <c r="AE119" s="1061" t="s">
        <v>35</v>
      </c>
      <c r="AF119" s="1099"/>
      <c r="AG119" s="6" t="s">
        <v>275</v>
      </c>
      <c r="AH119" s="17" t="s">
        <v>23</v>
      </c>
      <c r="AI119" s="39">
        <v>0.56999999999999995</v>
      </c>
      <c r="AJ119" s="40">
        <v>0.23</v>
      </c>
      <c r="AK119" s="41" t="s">
        <v>35</v>
      </c>
      <c r="AL119" s="95"/>
    </row>
    <row r="120" spans="1:38" x14ac:dyDescent="0.15">
      <c r="A120" s="1869"/>
      <c r="B120" s="310">
        <v>44391</v>
      </c>
      <c r="C120" s="1607" t="str">
        <f t="shared" si="21"/>
        <v>(水)</v>
      </c>
      <c r="D120" s="631" t="s">
        <v>522</v>
      </c>
      <c r="E120" s="1493" t="s">
        <v>35</v>
      </c>
      <c r="F120" s="58">
        <v>25.8</v>
      </c>
      <c r="G120" s="22">
        <v>23.3</v>
      </c>
      <c r="H120" s="61">
        <v>23.2</v>
      </c>
      <c r="I120" s="62">
        <v>58.9</v>
      </c>
      <c r="J120" s="63">
        <v>2.2999999999999998</v>
      </c>
      <c r="K120" s="62">
        <v>7.3</v>
      </c>
      <c r="L120" s="63">
        <v>7</v>
      </c>
      <c r="M120" s="62">
        <v>22.1</v>
      </c>
      <c r="N120" s="63">
        <v>20.100000000000001</v>
      </c>
      <c r="O120" s="49" t="s">
        <v>35</v>
      </c>
      <c r="P120" s="1199">
        <v>46</v>
      </c>
      <c r="Q120" s="49" t="s">
        <v>35</v>
      </c>
      <c r="R120" s="1199">
        <v>70.8</v>
      </c>
      <c r="S120" s="49" t="s">
        <v>35</v>
      </c>
      <c r="T120" s="1199" t="s">
        <v>35</v>
      </c>
      <c r="U120" s="49" t="s">
        <v>35</v>
      </c>
      <c r="V120" s="1199" t="s">
        <v>35</v>
      </c>
      <c r="W120" s="62" t="s">
        <v>35</v>
      </c>
      <c r="X120" s="63">
        <v>16</v>
      </c>
      <c r="Y120" s="67" t="s">
        <v>35</v>
      </c>
      <c r="Z120" s="68">
        <v>135</v>
      </c>
      <c r="AA120" s="23" t="s">
        <v>35</v>
      </c>
      <c r="AB120" s="798">
        <v>7.0000000000000007E-2</v>
      </c>
      <c r="AC120" s="608">
        <v>5449</v>
      </c>
      <c r="AD120" s="307" t="s">
        <v>35</v>
      </c>
      <c r="AE120" s="1061" t="s">
        <v>35</v>
      </c>
      <c r="AF120" s="1099"/>
      <c r="AG120" s="6" t="s">
        <v>24</v>
      </c>
      <c r="AH120" s="17" t="s">
        <v>23</v>
      </c>
      <c r="AI120" s="22">
        <v>3.3</v>
      </c>
      <c r="AJ120" s="46">
        <v>2</v>
      </c>
      <c r="AK120" s="134" t="s">
        <v>35</v>
      </c>
      <c r="AL120" s="95"/>
    </row>
    <row r="121" spans="1:38" x14ac:dyDescent="0.15">
      <c r="A121" s="1869"/>
      <c r="B121" s="310">
        <v>44392</v>
      </c>
      <c r="C121" s="1607" t="str">
        <f t="shared" si="21"/>
        <v>(木)</v>
      </c>
      <c r="D121" s="631" t="s">
        <v>522</v>
      </c>
      <c r="E121" s="1493">
        <v>30.5</v>
      </c>
      <c r="F121" s="58">
        <v>26.9</v>
      </c>
      <c r="G121" s="22">
        <v>23.1</v>
      </c>
      <c r="H121" s="61">
        <v>23.5</v>
      </c>
      <c r="I121" s="62">
        <v>12.4</v>
      </c>
      <c r="J121" s="63">
        <v>2.9</v>
      </c>
      <c r="K121" s="62">
        <v>7.5</v>
      </c>
      <c r="L121" s="63">
        <v>7.3</v>
      </c>
      <c r="M121" s="62">
        <v>28.5</v>
      </c>
      <c r="N121" s="63">
        <v>29.2</v>
      </c>
      <c r="O121" s="49" t="s">
        <v>35</v>
      </c>
      <c r="P121" s="1199">
        <v>72</v>
      </c>
      <c r="Q121" s="49" t="s">
        <v>35</v>
      </c>
      <c r="R121" s="1199">
        <v>99.2</v>
      </c>
      <c r="S121" s="49" t="s">
        <v>35</v>
      </c>
      <c r="T121" s="1199" t="s">
        <v>35</v>
      </c>
      <c r="U121" s="49" t="s">
        <v>35</v>
      </c>
      <c r="V121" s="1199" t="s">
        <v>35</v>
      </c>
      <c r="W121" s="62" t="s">
        <v>35</v>
      </c>
      <c r="X121" s="63">
        <v>26.2</v>
      </c>
      <c r="Y121" s="67" t="s">
        <v>35</v>
      </c>
      <c r="Z121" s="68">
        <v>144</v>
      </c>
      <c r="AA121" s="23" t="s">
        <v>35</v>
      </c>
      <c r="AB121" s="798">
        <v>0.16</v>
      </c>
      <c r="AC121" s="608">
        <v>4209</v>
      </c>
      <c r="AD121" s="307" t="s">
        <v>35</v>
      </c>
      <c r="AE121" s="1061">
        <v>2.7</v>
      </c>
      <c r="AF121" s="1099"/>
      <c r="AG121" s="6" t="s">
        <v>25</v>
      </c>
      <c r="AH121" s="17" t="s">
        <v>23</v>
      </c>
      <c r="AI121" s="22">
        <v>1.5</v>
      </c>
      <c r="AJ121" s="46">
        <v>0.6</v>
      </c>
      <c r="AK121" s="35" t="s">
        <v>35</v>
      </c>
      <c r="AL121" s="95"/>
    </row>
    <row r="122" spans="1:38" x14ac:dyDescent="0.15">
      <c r="A122" s="1869"/>
      <c r="B122" s="310">
        <v>44393</v>
      </c>
      <c r="C122" s="1607" t="str">
        <f t="shared" si="21"/>
        <v>(金)</v>
      </c>
      <c r="D122" s="631" t="s">
        <v>566</v>
      </c>
      <c r="E122" s="1493" t="s">
        <v>35</v>
      </c>
      <c r="F122" s="58">
        <v>30.1</v>
      </c>
      <c r="G122" s="22">
        <v>23.8</v>
      </c>
      <c r="H122" s="61">
        <v>23.8</v>
      </c>
      <c r="I122" s="62">
        <v>9.1</v>
      </c>
      <c r="J122" s="63">
        <v>2.7</v>
      </c>
      <c r="K122" s="62">
        <v>7.5</v>
      </c>
      <c r="L122" s="63">
        <v>7.3</v>
      </c>
      <c r="M122" s="62">
        <v>28.8</v>
      </c>
      <c r="N122" s="63">
        <v>27</v>
      </c>
      <c r="O122" s="49" t="s">
        <v>35</v>
      </c>
      <c r="P122" s="1199">
        <v>67</v>
      </c>
      <c r="Q122" s="49" t="s">
        <v>35</v>
      </c>
      <c r="R122" s="1199">
        <v>95.2</v>
      </c>
      <c r="S122" s="49" t="s">
        <v>35</v>
      </c>
      <c r="T122" s="1199" t="s">
        <v>35</v>
      </c>
      <c r="U122" s="49" t="s">
        <v>35</v>
      </c>
      <c r="V122" s="1199" t="s">
        <v>35</v>
      </c>
      <c r="W122" s="62" t="s">
        <v>35</v>
      </c>
      <c r="X122" s="63">
        <v>24.2</v>
      </c>
      <c r="Y122" s="67" t="s">
        <v>35</v>
      </c>
      <c r="Z122" s="68">
        <v>165</v>
      </c>
      <c r="AA122" s="23" t="s">
        <v>35</v>
      </c>
      <c r="AB122" s="798">
        <v>0.15</v>
      </c>
      <c r="AC122" s="608">
        <v>4092</v>
      </c>
      <c r="AD122" s="307" t="s">
        <v>35</v>
      </c>
      <c r="AE122" s="1061" t="s">
        <v>35</v>
      </c>
      <c r="AF122" s="1099"/>
      <c r="AG122" s="6" t="s">
        <v>276</v>
      </c>
      <c r="AH122" s="17" t="s">
        <v>23</v>
      </c>
      <c r="AI122" s="22">
        <v>7.6</v>
      </c>
      <c r="AJ122" s="46">
        <v>8.1999999999999993</v>
      </c>
      <c r="AK122" s="35" t="s">
        <v>35</v>
      </c>
      <c r="AL122" s="95"/>
    </row>
    <row r="123" spans="1:38" x14ac:dyDescent="0.15">
      <c r="A123" s="1869"/>
      <c r="B123" s="310">
        <v>44394</v>
      </c>
      <c r="C123" s="1607" t="str">
        <f t="shared" si="21"/>
        <v>(土)</v>
      </c>
      <c r="D123" s="631" t="s">
        <v>566</v>
      </c>
      <c r="E123" s="1493" t="s">
        <v>35</v>
      </c>
      <c r="F123" s="58">
        <v>29.3</v>
      </c>
      <c r="G123" s="22" t="s">
        <v>35</v>
      </c>
      <c r="H123" s="61" t="s">
        <v>35</v>
      </c>
      <c r="I123" s="62" t="s">
        <v>35</v>
      </c>
      <c r="J123" s="63" t="s">
        <v>35</v>
      </c>
      <c r="K123" s="62" t="s">
        <v>35</v>
      </c>
      <c r="L123" s="63" t="s">
        <v>35</v>
      </c>
      <c r="M123" s="62" t="s">
        <v>35</v>
      </c>
      <c r="N123" s="63" t="s">
        <v>35</v>
      </c>
      <c r="O123" s="49" t="s">
        <v>35</v>
      </c>
      <c r="P123" s="1199" t="s">
        <v>35</v>
      </c>
      <c r="Q123" s="49" t="s">
        <v>35</v>
      </c>
      <c r="R123" s="1199" t="s">
        <v>35</v>
      </c>
      <c r="S123" s="49" t="s">
        <v>35</v>
      </c>
      <c r="T123" s="1199" t="s">
        <v>35</v>
      </c>
      <c r="U123" s="49" t="s">
        <v>35</v>
      </c>
      <c r="V123" s="1199" t="s">
        <v>35</v>
      </c>
      <c r="W123" s="62" t="s">
        <v>35</v>
      </c>
      <c r="X123" s="63" t="s">
        <v>35</v>
      </c>
      <c r="Y123" s="67" t="s">
        <v>35</v>
      </c>
      <c r="Z123" s="68" t="s">
        <v>35</v>
      </c>
      <c r="AA123" s="23" t="s">
        <v>35</v>
      </c>
      <c r="AB123" s="798" t="s">
        <v>35</v>
      </c>
      <c r="AC123" s="608">
        <v>2754</v>
      </c>
      <c r="AD123" s="307" t="s">
        <v>35</v>
      </c>
      <c r="AE123" s="1061" t="s">
        <v>35</v>
      </c>
      <c r="AF123" s="1099"/>
      <c r="AG123" s="6" t="s">
        <v>277</v>
      </c>
      <c r="AH123" s="17" t="s">
        <v>23</v>
      </c>
      <c r="AI123" s="23">
        <v>0.12</v>
      </c>
      <c r="AJ123" s="1474">
        <v>0</v>
      </c>
      <c r="AK123" s="45" t="s">
        <v>35</v>
      </c>
      <c r="AL123" s="97"/>
    </row>
    <row r="124" spans="1:38" x14ac:dyDescent="0.15">
      <c r="A124" s="1869"/>
      <c r="B124" s="310">
        <v>44395</v>
      </c>
      <c r="C124" s="1607" t="str">
        <f t="shared" si="21"/>
        <v>(日)</v>
      </c>
      <c r="D124" s="631" t="s">
        <v>566</v>
      </c>
      <c r="E124" s="1493" t="s">
        <v>35</v>
      </c>
      <c r="F124" s="58">
        <v>30.1</v>
      </c>
      <c r="G124" s="22" t="s">
        <v>35</v>
      </c>
      <c r="H124" s="61" t="s">
        <v>35</v>
      </c>
      <c r="I124" s="62" t="s">
        <v>35</v>
      </c>
      <c r="J124" s="63" t="s">
        <v>35</v>
      </c>
      <c r="K124" s="62" t="s">
        <v>35</v>
      </c>
      <c r="L124" s="63" t="s">
        <v>35</v>
      </c>
      <c r="M124" s="62" t="s">
        <v>35</v>
      </c>
      <c r="N124" s="63" t="s">
        <v>35</v>
      </c>
      <c r="O124" s="49" t="s">
        <v>35</v>
      </c>
      <c r="P124" s="1199" t="s">
        <v>35</v>
      </c>
      <c r="Q124" s="49" t="s">
        <v>35</v>
      </c>
      <c r="R124" s="1199" t="s">
        <v>35</v>
      </c>
      <c r="S124" s="49" t="s">
        <v>35</v>
      </c>
      <c r="T124" s="1199" t="s">
        <v>35</v>
      </c>
      <c r="U124" s="49" t="s">
        <v>35</v>
      </c>
      <c r="V124" s="1199" t="s">
        <v>35</v>
      </c>
      <c r="W124" s="62" t="s">
        <v>35</v>
      </c>
      <c r="X124" s="63" t="s">
        <v>35</v>
      </c>
      <c r="Y124" s="67" t="s">
        <v>35</v>
      </c>
      <c r="Z124" s="68" t="s">
        <v>35</v>
      </c>
      <c r="AA124" s="23" t="s">
        <v>35</v>
      </c>
      <c r="AB124" s="798" t="s">
        <v>35</v>
      </c>
      <c r="AC124" s="608">
        <v>2499</v>
      </c>
      <c r="AD124" s="307" t="s">
        <v>35</v>
      </c>
      <c r="AE124" s="1061" t="s">
        <v>35</v>
      </c>
      <c r="AF124" s="1099"/>
      <c r="AG124" s="6" t="s">
        <v>284</v>
      </c>
      <c r="AH124" s="17" t="s">
        <v>23</v>
      </c>
      <c r="AI124" s="23">
        <v>3.15</v>
      </c>
      <c r="AJ124" s="43">
        <v>3.25</v>
      </c>
      <c r="AK124" s="41" t="s">
        <v>35</v>
      </c>
      <c r="AL124" s="95"/>
    </row>
    <row r="125" spans="1:38" x14ac:dyDescent="0.15">
      <c r="A125" s="1869"/>
      <c r="B125" s="310">
        <v>44396</v>
      </c>
      <c r="C125" s="1607" t="str">
        <f t="shared" si="21"/>
        <v>(月)</v>
      </c>
      <c r="D125" s="631" t="s">
        <v>566</v>
      </c>
      <c r="E125" s="1493" t="s">
        <v>35</v>
      </c>
      <c r="F125" s="58">
        <v>29.3</v>
      </c>
      <c r="G125" s="22">
        <v>26.1</v>
      </c>
      <c r="H125" s="61">
        <v>26.3</v>
      </c>
      <c r="I125" s="62">
        <v>7.8</v>
      </c>
      <c r="J125" s="63">
        <v>3.2</v>
      </c>
      <c r="K125" s="62">
        <v>7.6</v>
      </c>
      <c r="L125" s="63">
        <v>7.5</v>
      </c>
      <c r="M125" s="62">
        <v>32.5</v>
      </c>
      <c r="N125" s="63">
        <v>32.299999999999997</v>
      </c>
      <c r="O125" s="49" t="s">
        <v>35</v>
      </c>
      <c r="P125" s="1199">
        <v>82</v>
      </c>
      <c r="Q125" s="49" t="s">
        <v>35</v>
      </c>
      <c r="R125" s="1199">
        <v>113.9</v>
      </c>
      <c r="S125" s="49" t="s">
        <v>35</v>
      </c>
      <c r="T125" s="1199" t="s">
        <v>35</v>
      </c>
      <c r="U125" s="49" t="s">
        <v>35</v>
      </c>
      <c r="V125" s="1199" t="s">
        <v>35</v>
      </c>
      <c r="W125" s="62" t="s">
        <v>35</v>
      </c>
      <c r="X125" s="63">
        <v>30.1</v>
      </c>
      <c r="Y125" s="67" t="s">
        <v>35</v>
      </c>
      <c r="Z125" s="68">
        <v>216</v>
      </c>
      <c r="AA125" s="23" t="s">
        <v>35</v>
      </c>
      <c r="AB125" s="798">
        <v>0.22</v>
      </c>
      <c r="AC125" s="608">
        <v>2500</v>
      </c>
      <c r="AD125" s="307">
        <v>10000</v>
      </c>
      <c r="AE125" s="1061" t="s">
        <v>35</v>
      </c>
      <c r="AF125" s="1099"/>
      <c r="AG125" s="6" t="s">
        <v>278</v>
      </c>
      <c r="AH125" s="17" t="s">
        <v>23</v>
      </c>
      <c r="AI125" s="23">
        <v>3.72</v>
      </c>
      <c r="AJ125" s="43">
        <v>3.66</v>
      </c>
      <c r="AK125" s="41" t="s">
        <v>35</v>
      </c>
      <c r="AL125" s="95"/>
    </row>
    <row r="126" spans="1:38" x14ac:dyDescent="0.15">
      <c r="A126" s="1869"/>
      <c r="B126" s="310">
        <v>44397</v>
      </c>
      <c r="C126" s="1607" t="str">
        <f t="shared" si="21"/>
        <v>(火)</v>
      </c>
      <c r="D126" s="631" t="s">
        <v>566</v>
      </c>
      <c r="E126" s="1493" t="s">
        <v>35</v>
      </c>
      <c r="F126" s="58">
        <v>30.9</v>
      </c>
      <c r="G126" s="22">
        <v>26.1</v>
      </c>
      <c r="H126" s="61">
        <v>26.3</v>
      </c>
      <c r="I126" s="62">
        <v>6.3</v>
      </c>
      <c r="J126" s="63">
        <v>3.5</v>
      </c>
      <c r="K126" s="62">
        <v>7.7</v>
      </c>
      <c r="L126" s="63">
        <v>7.6</v>
      </c>
      <c r="M126" s="62">
        <v>32.799999999999997</v>
      </c>
      <c r="N126" s="63">
        <v>33</v>
      </c>
      <c r="O126" s="49" t="s">
        <v>35</v>
      </c>
      <c r="P126" s="1199">
        <v>83</v>
      </c>
      <c r="Q126" s="49" t="s">
        <v>35</v>
      </c>
      <c r="R126" s="1199">
        <v>112.1</v>
      </c>
      <c r="S126" s="49" t="s">
        <v>35</v>
      </c>
      <c r="T126" s="1199" t="s">
        <v>35</v>
      </c>
      <c r="U126" s="49" t="s">
        <v>35</v>
      </c>
      <c r="V126" s="1199" t="s">
        <v>35</v>
      </c>
      <c r="W126" s="62" t="s">
        <v>35</v>
      </c>
      <c r="X126" s="63">
        <v>28.5</v>
      </c>
      <c r="Y126" s="67" t="s">
        <v>35</v>
      </c>
      <c r="Z126" s="68">
        <v>242</v>
      </c>
      <c r="AA126" s="23" t="s">
        <v>35</v>
      </c>
      <c r="AB126" s="798">
        <v>0.25</v>
      </c>
      <c r="AC126" s="608">
        <v>2612</v>
      </c>
      <c r="AD126" s="307">
        <v>9980</v>
      </c>
      <c r="AE126" s="1061" t="s">
        <v>35</v>
      </c>
      <c r="AF126" s="1099"/>
      <c r="AG126" s="6" t="s">
        <v>279</v>
      </c>
      <c r="AH126" s="17" t="s">
        <v>23</v>
      </c>
      <c r="AI126" s="23">
        <v>9.2999999999999999E-2</v>
      </c>
      <c r="AJ126" s="43">
        <v>0.05</v>
      </c>
      <c r="AK126" s="45" t="s">
        <v>35</v>
      </c>
      <c r="AL126" s="97"/>
    </row>
    <row r="127" spans="1:38" x14ac:dyDescent="0.15">
      <c r="A127" s="1869"/>
      <c r="B127" s="310">
        <v>44398</v>
      </c>
      <c r="C127" s="1607" t="str">
        <f t="shared" si="21"/>
        <v>(水)</v>
      </c>
      <c r="D127" s="631" t="s">
        <v>566</v>
      </c>
      <c r="E127" s="1493" t="s">
        <v>35</v>
      </c>
      <c r="F127" s="58">
        <v>30</v>
      </c>
      <c r="G127" s="22">
        <v>26</v>
      </c>
      <c r="H127" s="61">
        <v>26.3</v>
      </c>
      <c r="I127" s="62">
        <v>6.1</v>
      </c>
      <c r="J127" s="63">
        <v>3.8</v>
      </c>
      <c r="K127" s="62">
        <v>7.7</v>
      </c>
      <c r="L127" s="63">
        <v>7.6</v>
      </c>
      <c r="M127" s="62">
        <v>33</v>
      </c>
      <c r="N127" s="63">
        <v>33.200000000000003</v>
      </c>
      <c r="O127" s="49" t="s">
        <v>35</v>
      </c>
      <c r="P127" s="1199">
        <v>85</v>
      </c>
      <c r="Q127" s="49" t="s">
        <v>35</v>
      </c>
      <c r="R127" s="1199">
        <v>114.9</v>
      </c>
      <c r="S127" s="49" t="s">
        <v>35</v>
      </c>
      <c r="T127" s="1199" t="s">
        <v>35</v>
      </c>
      <c r="U127" s="49" t="s">
        <v>35</v>
      </c>
      <c r="V127" s="1199" t="s">
        <v>35</v>
      </c>
      <c r="W127" s="62" t="s">
        <v>35</v>
      </c>
      <c r="X127" s="63">
        <v>29</v>
      </c>
      <c r="Y127" s="67" t="s">
        <v>35</v>
      </c>
      <c r="Z127" s="68">
        <v>230</v>
      </c>
      <c r="AA127" s="23" t="s">
        <v>35</v>
      </c>
      <c r="AB127" s="798">
        <v>0.3</v>
      </c>
      <c r="AC127" s="608">
        <v>2740</v>
      </c>
      <c r="AD127" s="307">
        <v>10020</v>
      </c>
      <c r="AE127" s="1061">
        <v>2.98</v>
      </c>
      <c r="AF127" s="1099"/>
      <c r="AG127" s="6" t="s">
        <v>280</v>
      </c>
      <c r="AH127" s="17" t="s">
        <v>23</v>
      </c>
      <c r="AI127" s="450" t="s">
        <v>523</v>
      </c>
      <c r="AJ127" s="203" t="s">
        <v>523</v>
      </c>
      <c r="AK127" s="41" t="s">
        <v>35</v>
      </c>
      <c r="AL127" s="95"/>
    </row>
    <row r="128" spans="1:38" x14ac:dyDescent="0.15">
      <c r="A128" s="1869"/>
      <c r="B128" s="310">
        <v>44399</v>
      </c>
      <c r="C128" s="1607" t="str">
        <f t="shared" si="21"/>
        <v>(木)</v>
      </c>
      <c r="D128" s="631" t="s">
        <v>566</v>
      </c>
      <c r="E128" s="1493" t="s">
        <v>35</v>
      </c>
      <c r="F128" s="58">
        <v>30.9</v>
      </c>
      <c r="G128" s="22" t="s">
        <v>35</v>
      </c>
      <c r="H128" s="61" t="s">
        <v>35</v>
      </c>
      <c r="I128" s="62" t="s">
        <v>35</v>
      </c>
      <c r="J128" s="63" t="s">
        <v>35</v>
      </c>
      <c r="K128" s="62" t="s">
        <v>35</v>
      </c>
      <c r="L128" s="63" t="s">
        <v>35</v>
      </c>
      <c r="M128" s="62" t="s">
        <v>35</v>
      </c>
      <c r="N128" s="63" t="s">
        <v>35</v>
      </c>
      <c r="O128" s="49" t="s">
        <v>35</v>
      </c>
      <c r="P128" s="1199" t="s">
        <v>35</v>
      </c>
      <c r="Q128" s="49" t="s">
        <v>35</v>
      </c>
      <c r="R128" s="1199" t="s">
        <v>35</v>
      </c>
      <c r="S128" s="49" t="s">
        <v>35</v>
      </c>
      <c r="T128" s="1199" t="s">
        <v>35</v>
      </c>
      <c r="U128" s="49" t="s">
        <v>35</v>
      </c>
      <c r="V128" s="1199" t="s">
        <v>35</v>
      </c>
      <c r="W128" s="62" t="s">
        <v>35</v>
      </c>
      <c r="X128" s="63" t="s">
        <v>35</v>
      </c>
      <c r="Y128" s="67" t="s">
        <v>35</v>
      </c>
      <c r="Z128" s="68" t="s">
        <v>35</v>
      </c>
      <c r="AA128" s="23" t="s">
        <v>35</v>
      </c>
      <c r="AB128" s="798" t="s">
        <v>35</v>
      </c>
      <c r="AC128" s="608">
        <v>2544</v>
      </c>
      <c r="AD128" s="307" t="s">
        <v>35</v>
      </c>
      <c r="AE128" s="1061" t="s">
        <v>35</v>
      </c>
      <c r="AF128" s="1099"/>
      <c r="AG128" s="6" t="s">
        <v>281</v>
      </c>
      <c r="AH128" s="17" t="s">
        <v>23</v>
      </c>
      <c r="AI128" s="22">
        <v>25</v>
      </c>
      <c r="AJ128" s="46">
        <v>24.9</v>
      </c>
      <c r="AK128" s="35" t="s">
        <v>35</v>
      </c>
      <c r="AL128" s="96"/>
    </row>
    <row r="129" spans="1:38" x14ac:dyDescent="0.15">
      <c r="A129" s="1869"/>
      <c r="B129" s="310">
        <v>44400</v>
      </c>
      <c r="C129" s="1607" t="str">
        <f t="shared" si="21"/>
        <v>(金)</v>
      </c>
      <c r="D129" s="631" t="s">
        <v>566</v>
      </c>
      <c r="E129" s="1493" t="s">
        <v>35</v>
      </c>
      <c r="F129" s="58">
        <v>29.7</v>
      </c>
      <c r="G129" s="22" t="s">
        <v>35</v>
      </c>
      <c r="H129" s="61" t="s">
        <v>35</v>
      </c>
      <c r="I129" s="62" t="s">
        <v>35</v>
      </c>
      <c r="J129" s="63" t="s">
        <v>35</v>
      </c>
      <c r="K129" s="62" t="s">
        <v>35</v>
      </c>
      <c r="L129" s="63" t="s">
        <v>35</v>
      </c>
      <c r="M129" s="62" t="s">
        <v>35</v>
      </c>
      <c r="N129" s="63" t="s">
        <v>35</v>
      </c>
      <c r="O129" s="49" t="s">
        <v>35</v>
      </c>
      <c r="P129" s="1199" t="s">
        <v>35</v>
      </c>
      <c r="Q129" s="49" t="s">
        <v>35</v>
      </c>
      <c r="R129" s="1199" t="s">
        <v>35</v>
      </c>
      <c r="S129" s="49" t="s">
        <v>35</v>
      </c>
      <c r="T129" s="1199" t="s">
        <v>35</v>
      </c>
      <c r="U129" s="49" t="s">
        <v>35</v>
      </c>
      <c r="V129" s="1199" t="s">
        <v>35</v>
      </c>
      <c r="W129" s="62" t="s">
        <v>35</v>
      </c>
      <c r="X129" s="63" t="s">
        <v>35</v>
      </c>
      <c r="Y129" s="67" t="s">
        <v>35</v>
      </c>
      <c r="Z129" s="68" t="s">
        <v>35</v>
      </c>
      <c r="AA129" s="23" t="s">
        <v>35</v>
      </c>
      <c r="AB129" s="798" t="s">
        <v>35</v>
      </c>
      <c r="AC129" s="608">
        <v>2429</v>
      </c>
      <c r="AD129" s="307" t="s">
        <v>35</v>
      </c>
      <c r="AE129" s="1061" t="s">
        <v>35</v>
      </c>
      <c r="AF129" s="1099"/>
      <c r="AG129" s="6" t="s">
        <v>27</v>
      </c>
      <c r="AH129" s="17" t="s">
        <v>23</v>
      </c>
      <c r="AI129" s="22">
        <v>29.2</v>
      </c>
      <c r="AJ129" s="46">
        <v>27.4</v>
      </c>
      <c r="AK129" s="35" t="s">
        <v>35</v>
      </c>
      <c r="AL129" s="96"/>
    </row>
    <row r="130" spans="1:38" x14ac:dyDescent="0.15">
      <c r="A130" s="1869"/>
      <c r="B130" s="310">
        <v>44401</v>
      </c>
      <c r="C130" s="1607" t="str">
        <f t="shared" si="21"/>
        <v>(土)</v>
      </c>
      <c r="D130" s="631" t="s">
        <v>566</v>
      </c>
      <c r="E130" s="1493">
        <v>1</v>
      </c>
      <c r="F130" s="58">
        <v>28.8</v>
      </c>
      <c r="G130" s="22" t="s">
        <v>35</v>
      </c>
      <c r="H130" s="61" t="s">
        <v>35</v>
      </c>
      <c r="I130" s="62" t="s">
        <v>35</v>
      </c>
      <c r="J130" s="63" t="s">
        <v>35</v>
      </c>
      <c r="K130" s="62" t="s">
        <v>35</v>
      </c>
      <c r="L130" s="63" t="s">
        <v>35</v>
      </c>
      <c r="M130" s="62" t="s">
        <v>35</v>
      </c>
      <c r="N130" s="63" t="s">
        <v>35</v>
      </c>
      <c r="O130" s="49" t="s">
        <v>35</v>
      </c>
      <c r="P130" s="1199" t="s">
        <v>35</v>
      </c>
      <c r="Q130" s="49" t="s">
        <v>35</v>
      </c>
      <c r="R130" s="1199" t="s">
        <v>35</v>
      </c>
      <c r="S130" s="49" t="s">
        <v>35</v>
      </c>
      <c r="T130" s="1199" t="s">
        <v>35</v>
      </c>
      <c r="U130" s="49" t="s">
        <v>35</v>
      </c>
      <c r="V130" s="1199" t="s">
        <v>35</v>
      </c>
      <c r="W130" s="62" t="s">
        <v>35</v>
      </c>
      <c r="X130" s="63" t="s">
        <v>35</v>
      </c>
      <c r="Y130" s="67" t="s">
        <v>35</v>
      </c>
      <c r="Z130" s="68" t="s">
        <v>35</v>
      </c>
      <c r="AA130" s="23" t="s">
        <v>35</v>
      </c>
      <c r="AB130" s="798" t="s">
        <v>35</v>
      </c>
      <c r="AC130" s="608">
        <v>2856</v>
      </c>
      <c r="AD130" s="307" t="s">
        <v>35</v>
      </c>
      <c r="AE130" s="1061" t="s">
        <v>35</v>
      </c>
      <c r="AF130" s="1099"/>
      <c r="AG130" s="6" t="s">
        <v>282</v>
      </c>
      <c r="AH130" s="17" t="s">
        <v>267</v>
      </c>
      <c r="AI130" s="49">
        <v>12</v>
      </c>
      <c r="AJ130" s="50">
        <v>8</v>
      </c>
      <c r="AK130" s="42" t="s">
        <v>35</v>
      </c>
      <c r="AL130" s="98"/>
    </row>
    <row r="131" spans="1:38" x14ac:dyDescent="0.15">
      <c r="A131" s="1869"/>
      <c r="B131" s="310">
        <v>44402</v>
      </c>
      <c r="C131" s="1607" t="str">
        <f t="shared" si="21"/>
        <v>(日)</v>
      </c>
      <c r="D131" s="631" t="s">
        <v>566</v>
      </c>
      <c r="E131" s="1493" t="s">
        <v>35</v>
      </c>
      <c r="F131" s="58">
        <v>28.6</v>
      </c>
      <c r="G131" s="22" t="s">
        <v>35</v>
      </c>
      <c r="H131" s="61" t="s">
        <v>35</v>
      </c>
      <c r="I131" s="62" t="s">
        <v>35</v>
      </c>
      <c r="J131" s="63" t="s">
        <v>35</v>
      </c>
      <c r="K131" s="62" t="s">
        <v>35</v>
      </c>
      <c r="L131" s="63" t="s">
        <v>35</v>
      </c>
      <c r="M131" s="62" t="s">
        <v>35</v>
      </c>
      <c r="N131" s="63" t="s">
        <v>35</v>
      </c>
      <c r="O131" s="49" t="s">
        <v>35</v>
      </c>
      <c r="P131" s="1199" t="s">
        <v>35</v>
      </c>
      <c r="Q131" s="49" t="s">
        <v>35</v>
      </c>
      <c r="R131" s="1199" t="s">
        <v>35</v>
      </c>
      <c r="S131" s="49" t="s">
        <v>35</v>
      </c>
      <c r="T131" s="1199" t="s">
        <v>35</v>
      </c>
      <c r="U131" s="49" t="s">
        <v>35</v>
      </c>
      <c r="V131" s="1199" t="s">
        <v>35</v>
      </c>
      <c r="W131" s="62" t="s">
        <v>35</v>
      </c>
      <c r="X131" s="63" t="s">
        <v>35</v>
      </c>
      <c r="Y131" s="67" t="s">
        <v>35</v>
      </c>
      <c r="Z131" s="68" t="s">
        <v>35</v>
      </c>
      <c r="AA131" s="23" t="s">
        <v>35</v>
      </c>
      <c r="AB131" s="798" t="s">
        <v>35</v>
      </c>
      <c r="AC131" s="608">
        <v>2717</v>
      </c>
      <c r="AD131" s="307" t="s">
        <v>35</v>
      </c>
      <c r="AE131" s="1061" t="s">
        <v>35</v>
      </c>
      <c r="AF131" s="1099"/>
      <c r="AG131" s="6" t="s">
        <v>283</v>
      </c>
      <c r="AH131" s="17" t="s">
        <v>23</v>
      </c>
      <c r="AI131" s="49">
        <v>11</v>
      </c>
      <c r="AJ131" s="50">
        <v>4</v>
      </c>
      <c r="AK131" s="42" t="s">
        <v>35</v>
      </c>
      <c r="AL131" s="98"/>
    </row>
    <row r="132" spans="1:38" x14ac:dyDescent="0.15">
      <c r="A132" s="1869"/>
      <c r="B132" s="310">
        <v>44403</v>
      </c>
      <c r="C132" s="1607" t="str">
        <f t="shared" si="21"/>
        <v>(月)</v>
      </c>
      <c r="D132" s="631" t="s">
        <v>566</v>
      </c>
      <c r="E132" s="1493">
        <v>0.5</v>
      </c>
      <c r="F132" s="58">
        <v>27.4</v>
      </c>
      <c r="G132" s="22">
        <v>25.2</v>
      </c>
      <c r="H132" s="61">
        <v>25.5</v>
      </c>
      <c r="I132" s="62">
        <v>6.3</v>
      </c>
      <c r="J132" s="63">
        <v>3.8</v>
      </c>
      <c r="K132" s="62">
        <v>7.6</v>
      </c>
      <c r="L132" s="63">
        <v>7.5</v>
      </c>
      <c r="M132" s="62">
        <v>33.5</v>
      </c>
      <c r="N132" s="63">
        <v>33.299999999999997</v>
      </c>
      <c r="O132" s="49" t="s">
        <v>35</v>
      </c>
      <c r="P132" s="1199">
        <v>84</v>
      </c>
      <c r="Q132" s="49" t="s">
        <v>35</v>
      </c>
      <c r="R132" s="1199">
        <v>112.9</v>
      </c>
      <c r="S132" s="49" t="s">
        <v>35</v>
      </c>
      <c r="T132" s="1199" t="s">
        <v>35</v>
      </c>
      <c r="U132" s="49" t="s">
        <v>35</v>
      </c>
      <c r="V132" s="1199" t="s">
        <v>35</v>
      </c>
      <c r="W132" s="62" t="s">
        <v>35</v>
      </c>
      <c r="X132" s="63">
        <v>33.9</v>
      </c>
      <c r="Y132" s="67" t="s">
        <v>35</v>
      </c>
      <c r="Z132" s="68">
        <v>252</v>
      </c>
      <c r="AA132" s="23" t="s">
        <v>35</v>
      </c>
      <c r="AB132" s="798">
        <v>0.3</v>
      </c>
      <c r="AC132" s="608">
        <v>3420</v>
      </c>
      <c r="AD132" s="307" t="s">
        <v>35</v>
      </c>
      <c r="AE132" s="1061" t="s">
        <v>35</v>
      </c>
      <c r="AF132" s="1099"/>
      <c r="AG132" s="18"/>
      <c r="AH132" s="8"/>
      <c r="AI132" s="19"/>
      <c r="AJ132" s="7"/>
      <c r="AK132" s="7"/>
      <c r="AL132" s="8"/>
    </row>
    <row r="133" spans="1:38" x14ac:dyDescent="0.15">
      <c r="A133" s="1869"/>
      <c r="B133" s="310">
        <v>44404</v>
      </c>
      <c r="C133" s="1607" t="str">
        <f t="shared" si="21"/>
        <v>(火)</v>
      </c>
      <c r="D133" s="631" t="s">
        <v>579</v>
      </c>
      <c r="E133" s="1493">
        <v>27.5</v>
      </c>
      <c r="F133" s="58">
        <v>23.2</v>
      </c>
      <c r="G133" s="22">
        <v>22.7</v>
      </c>
      <c r="H133" s="61">
        <v>23.4</v>
      </c>
      <c r="I133" s="62">
        <v>18.2</v>
      </c>
      <c r="J133" s="63">
        <v>3.1</v>
      </c>
      <c r="K133" s="62">
        <v>7.5</v>
      </c>
      <c r="L133" s="63">
        <v>7.4</v>
      </c>
      <c r="M133" s="62">
        <v>25.6</v>
      </c>
      <c r="N133" s="63">
        <v>28.4</v>
      </c>
      <c r="O133" s="49" t="s">
        <v>35</v>
      </c>
      <c r="P133" s="1199">
        <v>73</v>
      </c>
      <c r="Q133" s="49" t="s">
        <v>35</v>
      </c>
      <c r="R133" s="1199">
        <v>99.6</v>
      </c>
      <c r="S133" s="49" t="s">
        <v>35</v>
      </c>
      <c r="T133" s="1199" t="s">
        <v>35</v>
      </c>
      <c r="U133" s="49" t="s">
        <v>35</v>
      </c>
      <c r="V133" s="1199" t="s">
        <v>35</v>
      </c>
      <c r="W133" s="62" t="s">
        <v>35</v>
      </c>
      <c r="X133" s="63">
        <v>28.2</v>
      </c>
      <c r="Y133" s="67" t="s">
        <v>35</v>
      </c>
      <c r="Z133" s="68">
        <v>203</v>
      </c>
      <c r="AA133" s="23" t="s">
        <v>35</v>
      </c>
      <c r="AB133" s="798">
        <v>0.21</v>
      </c>
      <c r="AC133" s="608">
        <v>4780</v>
      </c>
      <c r="AD133" s="307">
        <v>30180</v>
      </c>
      <c r="AE133" s="1061" t="s">
        <v>35</v>
      </c>
      <c r="AF133" s="1099"/>
      <c r="AG133" s="18"/>
      <c r="AH133" s="8"/>
      <c r="AI133" s="19"/>
      <c r="AJ133" s="7"/>
      <c r="AK133" s="7"/>
      <c r="AL133" s="8"/>
    </row>
    <row r="134" spans="1:38" x14ac:dyDescent="0.15">
      <c r="A134" s="1869"/>
      <c r="B134" s="310">
        <v>44405</v>
      </c>
      <c r="C134" s="1607" t="str">
        <f t="shared" si="21"/>
        <v>(水)</v>
      </c>
      <c r="D134" s="631" t="s">
        <v>566</v>
      </c>
      <c r="E134" s="1493" t="s">
        <v>35</v>
      </c>
      <c r="F134" s="58">
        <v>28.8</v>
      </c>
      <c r="G134" s="22">
        <v>23.4</v>
      </c>
      <c r="H134" s="61">
        <v>24.1</v>
      </c>
      <c r="I134" s="62">
        <v>8.1999999999999993</v>
      </c>
      <c r="J134" s="63">
        <v>2.6</v>
      </c>
      <c r="K134" s="62">
        <v>7.5</v>
      </c>
      <c r="L134" s="63">
        <v>7.3</v>
      </c>
      <c r="M134" s="62">
        <v>26.4</v>
      </c>
      <c r="N134" s="63">
        <v>24.4</v>
      </c>
      <c r="O134" s="49" t="s">
        <v>35</v>
      </c>
      <c r="P134" s="1199">
        <v>65.099999999999994</v>
      </c>
      <c r="Q134" s="49" t="s">
        <v>35</v>
      </c>
      <c r="R134" s="1199">
        <v>87</v>
      </c>
      <c r="S134" s="49" t="s">
        <v>35</v>
      </c>
      <c r="T134" s="1199" t="s">
        <v>35</v>
      </c>
      <c r="U134" s="49" t="s">
        <v>35</v>
      </c>
      <c r="V134" s="1199" t="s">
        <v>35</v>
      </c>
      <c r="W134" s="62" t="s">
        <v>35</v>
      </c>
      <c r="X134" s="63">
        <v>24.3</v>
      </c>
      <c r="Y134" s="67" t="s">
        <v>35</v>
      </c>
      <c r="Z134" s="68">
        <v>183</v>
      </c>
      <c r="AA134" s="23" t="s">
        <v>35</v>
      </c>
      <c r="AB134" s="798">
        <v>0.21</v>
      </c>
      <c r="AC134" s="608">
        <v>4398</v>
      </c>
      <c r="AD134" s="307">
        <v>10000</v>
      </c>
      <c r="AE134" s="1061" t="s">
        <v>35</v>
      </c>
      <c r="AF134" s="1099"/>
      <c r="AG134" s="20"/>
      <c r="AH134" s="3"/>
      <c r="AI134" s="21"/>
      <c r="AJ134" s="9"/>
      <c r="AK134" s="9"/>
      <c r="AL134" s="3"/>
    </row>
    <row r="135" spans="1:38" x14ac:dyDescent="0.15">
      <c r="A135" s="1869"/>
      <c r="B135" s="310">
        <v>44406</v>
      </c>
      <c r="C135" s="1607" t="str">
        <f t="shared" si="21"/>
        <v>(木)</v>
      </c>
      <c r="D135" s="631" t="s">
        <v>522</v>
      </c>
      <c r="E135" s="1493" t="s">
        <v>35</v>
      </c>
      <c r="F135" s="58">
        <v>28.2</v>
      </c>
      <c r="G135" s="22">
        <v>24.9</v>
      </c>
      <c r="H135" s="61">
        <v>25.1</v>
      </c>
      <c r="I135" s="62">
        <v>8.6999999999999993</v>
      </c>
      <c r="J135" s="63">
        <v>3</v>
      </c>
      <c r="K135" s="62">
        <v>7.5</v>
      </c>
      <c r="L135" s="63">
        <v>7.4</v>
      </c>
      <c r="M135" s="62">
        <v>30.2</v>
      </c>
      <c r="N135" s="63">
        <v>28.6</v>
      </c>
      <c r="O135" s="49" t="s">
        <v>35</v>
      </c>
      <c r="P135" s="1199">
        <v>71</v>
      </c>
      <c r="Q135" s="49" t="s">
        <v>35</v>
      </c>
      <c r="R135" s="1199">
        <v>95.2</v>
      </c>
      <c r="S135" s="49" t="s">
        <v>35</v>
      </c>
      <c r="T135" s="1199" t="s">
        <v>35</v>
      </c>
      <c r="U135" s="49" t="s">
        <v>35</v>
      </c>
      <c r="V135" s="1199" t="s">
        <v>35</v>
      </c>
      <c r="W135" s="62" t="s">
        <v>35</v>
      </c>
      <c r="X135" s="63">
        <v>26.9</v>
      </c>
      <c r="Y135" s="67" t="s">
        <v>35</v>
      </c>
      <c r="Z135" s="68">
        <v>211</v>
      </c>
      <c r="AA135" s="23" t="s">
        <v>35</v>
      </c>
      <c r="AB135" s="798">
        <v>0.2</v>
      </c>
      <c r="AC135" s="608">
        <v>3721</v>
      </c>
      <c r="AD135" s="307" t="s">
        <v>35</v>
      </c>
      <c r="AE135" s="1061">
        <v>2.2799999999999998</v>
      </c>
      <c r="AF135" s="1099"/>
      <c r="AG135" s="28" t="s">
        <v>34</v>
      </c>
      <c r="AH135" s="2" t="s">
        <v>35</v>
      </c>
      <c r="AI135" s="2" t="s">
        <v>35</v>
      </c>
      <c r="AJ135" s="2" t="s">
        <v>35</v>
      </c>
      <c r="AK135" s="2" t="s">
        <v>35</v>
      </c>
      <c r="AL135" s="99" t="s">
        <v>35</v>
      </c>
    </row>
    <row r="136" spans="1:38" x14ac:dyDescent="0.15">
      <c r="A136" s="1869"/>
      <c r="B136" s="310">
        <v>44407</v>
      </c>
      <c r="C136" s="1607" t="str">
        <f t="shared" si="21"/>
        <v>(金)</v>
      </c>
      <c r="D136" s="631" t="s">
        <v>566</v>
      </c>
      <c r="E136" s="1493" t="s">
        <v>35</v>
      </c>
      <c r="F136" s="58">
        <v>30.6</v>
      </c>
      <c r="G136" s="22">
        <v>25.5</v>
      </c>
      <c r="H136" s="61">
        <v>25.5</v>
      </c>
      <c r="I136" s="62">
        <v>6.3</v>
      </c>
      <c r="J136" s="63">
        <v>2.2000000000000002</v>
      </c>
      <c r="K136" s="62">
        <v>7.5</v>
      </c>
      <c r="L136" s="63">
        <v>7.4</v>
      </c>
      <c r="M136" s="62">
        <v>32.200000000000003</v>
      </c>
      <c r="N136" s="63">
        <v>31.4</v>
      </c>
      <c r="O136" s="49" t="s">
        <v>35</v>
      </c>
      <c r="P136" s="1199">
        <v>85</v>
      </c>
      <c r="Q136" s="49" t="s">
        <v>35</v>
      </c>
      <c r="R136" s="1199">
        <v>111.1</v>
      </c>
      <c r="S136" s="49" t="s">
        <v>35</v>
      </c>
      <c r="T136" s="1199" t="s">
        <v>35</v>
      </c>
      <c r="U136" s="49" t="s">
        <v>35</v>
      </c>
      <c r="V136" s="1199" t="s">
        <v>35</v>
      </c>
      <c r="W136" s="62" t="s">
        <v>35</v>
      </c>
      <c r="X136" s="63">
        <v>31</v>
      </c>
      <c r="Y136" s="67" t="s">
        <v>35</v>
      </c>
      <c r="Z136" s="68">
        <v>201</v>
      </c>
      <c r="AA136" s="23" t="s">
        <v>35</v>
      </c>
      <c r="AB136" s="798">
        <v>0.17</v>
      </c>
      <c r="AC136" s="608">
        <v>2533</v>
      </c>
      <c r="AD136" s="307" t="s">
        <v>35</v>
      </c>
      <c r="AE136" s="1061" t="s">
        <v>35</v>
      </c>
      <c r="AF136" s="1099"/>
      <c r="AG136" s="10"/>
      <c r="AH136" s="2"/>
      <c r="AI136" s="2" t="s">
        <v>35</v>
      </c>
      <c r="AJ136" s="2" t="s">
        <v>35</v>
      </c>
      <c r="AK136" s="2" t="s">
        <v>35</v>
      </c>
      <c r="AL136" s="99" t="s">
        <v>35</v>
      </c>
    </row>
    <row r="137" spans="1:38" x14ac:dyDescent="0.15">
      <c r="A137" s="1869"/>
      <c r="B137" s="310">
        <v>44408</v>
      </c>
      <c r="C137" s="1607" t="str">
        <f t="shared" si="21"/>
        <v>(土)</v>
      </c>
      <c r="D137" s="135" t="s">
        <v>522</v>
      </c>
      <c r="E137" s="1499" t="s">
        <v>35</v>
      </c>
      <c r="F137" s="119">
        <v>28.1</v>
      </c>
      <c r="G137" s="120" t="s">
        <v>35</v>
      </c>
      <c r="H137" s="121" t="s">
        <v>35</v>
      </c>
      <c r="I137" s="122" t="s">
        <v>35</v>
      </c>
      <c r="J137" s="123" t="s">
        <v>35</v>
      </c>
      <c r="K137" s="122" t="s">
        <v>35</v>
      </c>
      <c r="L137" s="123" t="s">
        <v>35</v>
      </c>
      <c r="M137" s="122" t="s">
        <v>35</v>
      </c>
      <c r="N137" s="123" t="s">
        <v>35</v>
      </c>
      <c r="O137" s="632" t="s">
        <v>35</v>
      </c>
      <c r="P137" s="1213" t="s">
        <v>35</v>
      </c>
      <c r="Q137" s="632" t="s">
        <v>35</v>
      </c>
      <c r="R137" s="1213" t="s">
        <v>35</v>
      </c>
      <c r="S137" s="632" t="s">
        <v>35</v>
      </c>
      <c r="T137" s="1213" t="s">
        <v>35</v>
      </c>
      <c r="U137" s="632" t="s">
        <v>35</v>
      </c>
      <c r="V137" s="1213" t="s">
        <v>35</v>
      </c>
      <c r="W137" s="122" t="s">
        <v>35</v>
      </c>
      <c r="X137" s="123" t="s">
        <v>35</v>
      </c>
      <c r="Y137" s="126" t="s">
        <v>35</v>
      </c>
      <c r="Z137" s="127" t="s">
        <v>35</v>
      </c>
      <c r="AA137" s="124" t="s">
        <v>35</v>
      </c>
      <c r="AB137" s="812" t="s">
        <v>35</v>
      </c>
      <c r="AC137" s="694">
        <v>2290</v>
      </c>
      <c r="AD137" s="308" t="s">
        <v>35</v>
      </c>
      <c r="AE137" s="1648" t="s">
        <v>35</v>
      </c>
      <c r="AF137" s="1101"/>
      <c r="AG137" s="1890"/>
      <c r="AH137" s="1891"/>
      <c r="AI137" s="1891"/>
      <c r="AJ137" s="1891"/>
      <c r="AK137" s="1891"/>
      <c r="AL137" s="1892"/>
    </row>
    <row r="138" spans="1:38" s="1" customFormat="1" ht="13.5" customHeight="1" x14ac:dyDescent="0.15">
      <c r="A138" s="1869"/>
      <c r="B138" s="1743" t="s">
        <v>388</v>
      </c>
      <c r="C138" s="1744"/>
      <c r="D138" s="374"/>
      <c r="E138" s="1494">
        <f>MAX(E107:E137)</f>
        <v>87.5</v>
      </c>
      <c r="F138" s="335">
        <f t="shared" ref="F138:AC138" si="22">IF(COUNT(F107:F137)=0,"",MAX(F107:F137))</f>
        <v>30.9</v>
      </c>
      <c r="G138" s="336">
        <f t="shared" si="22"/>
        <v>26.1</v>
      </c>
      <c r="H138" s="337">
        <f t="shared" si="22"/>
        <v>26.3</v>
      </c>
      <c r="I138" s="338">
        <f t="shared" si="22"/>
        <v>58.9</v>
      </c>
      <c r="J138" s="339">
        <f t="shared" si="22"/>
        <v>4.5</v>
      </c>
      <c r="K138" s="338">
        <f t="shared" si="22"/>
        <v>7.7</v>
      </c>
      <c r="L138" s="339">
        <f t="shared" si="22"/>
        <v>7.6</v>
      </c>
      <c r="M138" s="338">
        <f t="shared" si="22"/>
        <v>33.5</v>
      </c>
      <c r="N138" s="339">
        <f t="shared" si="22"/>
        <v>33.299999999999997</v>
      </c>
      <c r="O138" s="1200">
        <f t="shared" si="22"/>
        <v>82</v>
      </c>
      <c r="P138" s="1208">
        <f t="shared" si="22"/>
        <v>85</v>
      </c>
      <c r="Q138" s="1200">
        <f t="shared" si="22"/>
        <v>112.3</v>
      </c>
      <c r="R138" s="1208">
        <f t="shared" si="22"/>
        <v>114.9</v>
      </c>
      <c r="S138" s="1200">
        <f t="shared" si="22"/>
        <v>74.2</v>
      </c>
      <c r="T138" s="1208">
        <f t="shared" si="22"/>
        <v>74.2</v>
      </c>
      <c r="U138" s="1200">
        <f t="shared" si="22"/>
        <v>38.1</v>
      </c>
      <c r="V138" s="1208">
        <f t="shared" si="22"/>
        <v>37.9</v>
      </c>
      <c r="W138" s="338">
        <f t="shared" si="22"/>
        <v>32.299999999999997</v>
      </c>
      <c r="X138" s="540">
        <f t="shared" si="22"/>
        <v>33.9</v>
      </c>
      <c r="Y138" s="596">
        <f t="shared" si="22"/>
        <v>222</v>
      </c>
      <c r="Z138" s="597">
        <f t="shared" si="22"/>
        <v>258</v>
      </c>
      <c r="AA138" s="650">
        <f t="shared" si="22"/>
        <v>0.56999999999999995</v>
      </c>
      <c r="AB138" s="800">
        <f t="shared" si="22"/>
        <v>0.31</v>
      </c>
      <c r="AC138" s="651">
        <f t="shared" si="22"/>
        <v>5631</v>
      </c>
      <c r="AD138" s="318">
        <f>MAX(AD107:AD137)</f>
        <v>30180</v>
      </c>
      <c r="AE138" s="1055">
        <f>MAX(AE107:AE137)</f>
        <v>3.66</v>
      </c>
      <c r="AF138" s="349"/>
      <c r="AG138" s="1890"/>
      <c r="AH138" s="1891"/>
      <c r="AI138" s="1891"/>
      <c r="AJ138" s="1891"/>
      <c r="AK138" s="1891"/>
      <c r="AL138" s="1892"/>
    </row>
    <row r="139" spans="1:38" s="1" customFormat="1" ht="13.5" customHeight="1" x14ac:dyDescent="0.15">
      <c r="A139" s="1869"/>
      <c r="B139" s="1735" t="s">
        <v>389</v>
      </c>
      <c r="C139" s="1736"/>
      <c r="D139" s="376"/>
      <c r="E139" s="1495">
        <f>MIN(E107:E137)</f>
        <v>0.5</v>
      </c>
      <c r="F139" s="340">
        <f t="shared" ref="F139:AB139" si="23">IF(COUNT(F107:F137)=0,"",MIN(F107:F137))</f>
        <v>19.7</v>
      </c>
      <c r="G139" s="341">
        <f t="shared" si="23"/>
        <v>20.399999999999999</v>
      </c>
      <c r="H139" s="342">
        <f t="shared" si="23"/>
        <v>20.5</v>
      </c>
      <c r="I139" s="343">
        <f t="shared" si="23"/>
        <v>6.1</v>
      </c>
      <c r="J139" s="344">
        <f t="shared" si="23"/>
        <v>2</v>
      </c>
      <c r="K139" s="343">
        <f t="shared" si="23"/>
        <v>7.2</v>
      </c>
      <c r="L139" s="344">
        <f t="shared" si="23"/>
        <v>7</v>
      </c>
      <c r="M139" s="343">
        <f t="shared" si="23"/>
        <v>15.4</v>
      </c>
      <c r="N139" s="344">
        <f t="shared" si="23"/>
        <v>17.399999999999999</v>
      </c>
      <c r="O139" s="1202">
        <f t="shared" si="23"/>
        <v>82</v>
      </c>
      <c r="P139" s="1209">
        <f t="shared" si="23"/>
        <v>45</v>
      </c>
      <c r="Q139" s="1202">
        <f t="shared" si="23"/>
        <v>112.3</v>
      </c>
      <c r="R139" s="1209">
        <f t="shared" si="23"/>
        <v>65</v>
      </c>
      <c r="S139" s="1202">
        <f t="shared" si="23"/>
        <v>74.2</v>
      </c>
      <c r="T139" s="1209">
        <f t="shared" si="23"/>
        <v>74.2</v>
      </c>
      <c r="U139" s="1202">
        <f t="shared" si="23"/>
        <v>38.1</v>
      </c>
      <c r="V139" s="1209">
        <f t="shared" si="23"/>
        <v>37.9</v>
      </c>
      <c r="W139" s="343">
        <f t="shared" si="23"/>
        <v>32.299999999999997</v>
      </c>
      <c r="X139" s="653">
        <f t="shared" si="23"/>
        <v>14.7</v>
      </c>
      <c r="Y139" s="600">
        <f t="shared" si="23"/>
        <v>222</v>
      </c>
      <c r="Z139" s="601">
        <f t="shared" si="23"/>
        <v>135</v>
      </c>
      <c r="AA139" s="654">
        <f t="shared" si="23"/>
        <v>0.56999999999999995</v>
      </c>
      <c r="AB139" s="802">
        <f t="shared" si="23"/>
        <v>7.0000000000000007E-2</v>
      </c>
      <c r="AC139" s="1620"/>
      <c r="AD139" s="1622"/>
      <c r="AE139" s="1056">
        <f>MIN(AE107:AE137)</f>
        <v>2.21</v>
      </c>
      <c r="AF139" s="350"/>
      <c r="AG139" s="10" t="s">
        <v>35</v>
      </c>
      <c r="AH139" s="2" t="s">
        <v>35</v>
      </c>
      <c r="AI139" s="2" t="s">
        <v>35</v>
      </c>
      <c r="AJ139" s="2" t="s">
        <v>35</v>
      </c>
      <c r="AK139" s="2" t="s">
        <v>35</v>
      </c>
      <c r="AL139" s="99" t="s">
        <v>35</v>
      </c>
    </row>
    <row r="140" spans="1:38" s="1" customFormat="1" ht="13.5" customHeight="1" x14ac:dyDescent="0.15">
      <c r="A140" s="1869"/>
      <c r="B140" s="1735" t="s">
        <v>390</v>
      </c>
      <c r="C140" s="1736"/>
      <c r="D140" s="376"/>
      <c r="E140" s="1496"/>
      <c r="F140" s="541">
        <f t="shared" ref="F140:AB140" si="24">IF(COUNT(F107:F137)=0,"",AVERAGE(F107:F137))</f>
        <v>26.683870967741942</v>
      </c>
      <c r="G140" s="542">
        <f t="shared" si="24"/>
        <v>23.19</v>
      </c>
      <c r="H140" s="543">
        <f t="shared" si="24"/>
        <v>23.415000000000003</v>
      </c>
      <c r="I140" s="544">
        <f t="shared" si="24"/>
        <v>16.945000000000004</v>
      </c>
      <c r="J140" s="545">
        <f t="shared" si="24"/>
        <v>3.0700000000000003</v>
      </c>
      <c r="K140" s="544">
        <f t="shared" si="24"/>
        <v>7.4699999999999989</v>
      </c>
      <c r="L140" s="545">
        <f t="shared" si="24"/>
        <v>7.33</v>
      </c>
      <c r="M140" s="544">
        <f t="shared" si="24"/>
        <v>27.76</v>
      </c>
      <c r="N140" s="545">
        <f t="shared" si="24"/>
        <v>27.945</v>
      </c>
      <c r="O140" s="1210">
        <f t="shared" si="24"/>
        <v>82</v>
      </c>
      <c r="P140" s="1211">
        <f t="shared" si="24"/>
        <v>70.405000000000001</v>
      </c>
      <c r="Q140" s="1210">
        <f t="shared" si="24"/>
        <v>112.3</v>
      </c>
      <c r="R140" s="1211">
        <f t="shared" si="24"/>
        <v>97.704999999999998</v>
      </c>
      <c r="S140" s="1210">
        <f t="shared" si="24"/>
        <v>74.2</v>
      </c>
      <c r="T140" s="1211">
        <f t="shared" si="24"/>
        <v>74.2</v>
      </c>
      <c r="U140" s="1210">
        <f t="shared" si="24"/>
        <v>38.1</v>
      </c>
      <c r="V140" s="1211">
        <f t="shared" si="24"/>
        <v>37.9</v>
      </c>
      <c r="W140" s="1255">
        <f t="shared" si="24"/>
        <v>32.299999999999997</v>
      </c>
      <c r="X140" s="658">
        <f t="shared" si="24"/>
        <v>25.889999999999997</v>
      </c>
      <c r="Y140" s="643">
        <f t="shared" si="24"/>
        <v>222</v>
      </c>
      <c r="Z140" s="644">
        <f t="shared" si="24"/>
        <v>200.8</v>
      </c>
      <c r="AA140" s="645">
        <f t="shared" si="24"/>
        <v>0.56999999999999995</v>
      </c>
      <c r="AB140" s="808">
        <f t="shared" si="24"/>
        <v>0.21049999999999999</v>
      </c>
      <c r="AC140" s="1621"/>
      <c r="AD140" s="1622"/>
      <c r="AE140" s="1057">
        <f>AVERAGE(AE107:AE137)</f>
        <v>2.766</v>
      </c>
      <c r="AF140" s="350"/>
      <c r="AG140" s="10" t="s">
        <v>35</v>
      </c>
      <c r="AH140" s="2" t="s">
        <v>35</v>
      </c>
      <c r="AI140" s="2" t="s">
        <v>35</v>
      </c>
      <c r="AJ140" s="2" t="s">
        <v>35</v>
      </c>
      <c r="AK140" s="2" t="s">
        <v>35</v>
      </c>
      <c r="AL140" s="99" t="s">
        <v>35</v>
      </c>
    </row>
    <row r="141" spans="1:38" s="1" customFormat="1" ht="13.5" customHeight="1" x14ac:dyDescent="0.15">
      <c r="A141" s="1870"/>
      <c r="B141" s="1737" t="s">
        <v>391</v>
      </c>
      <c r="C141" s="1738"/>
      <c r="D141" s="376"/>
      <c r="E141" s="1497">
        <f>SUM(E107:E137)</f>
        <v>303.5</v>
      </c>
      <c r="F141" s="563"/>
      <c r="G141" s="1341"/>
      <c r="H141" s="1342"/>
      <c r="I141" s="1247"/>
      <c r="J141" s="1248"/>
      <c r="K141" s="1245"/>
      <c r="L141" s="1346"/>
      <c r="M141" s="1247"/>
      <c r="N141" s="1248"/>
      <c r="O141" s="1205"/>
      <c r="P141" s="1212"/>
      <c r="Q141" s="1223"/>
      <c r="R141" s="1212"/>
      <c r="S141" s="1204"/>
      <c r="T141" s="1205"/>
      <c r="U141" s="1204"/>
      <c r="V141" s="1222"/>
      <c r="W141" s="1256"/>
      <c r="X141" s="1257"/>
      <c r="Y141" s="592"/>
      <c r="Z141" s="657"/>
      <c r="AA141" s="593"/>
      <c r="AB141" s="810"/>
      <c r="AC141" s="648">
        <f>SUM(AC107:AC137)</f>
        <v>105812</v>
      </c>
      <c r="AD141" s="1103">
        <f>SUM(AD107:AD137)</f>
        <v>110280</v>
      </c>
      <c r="AE141" s="1066"/>
      <c r="AF141" s="351"/>
      <c r="AG141" s="205"/>
      <c r="AH141" s="207"/>
      <c r="AI141" s="207"/>
      <c r="AJ141" s="207"/>
      <c r="AK141" s="207"/>
      <c r="AL141" s="206"/>
    </row>
    <row r="142" spans="1:38" ht="13.5" customHeight="1" x14ac:dyDescent="0.15">
      <c r="A142" s="1831" t="s">
        <v>312</v>
      </c>
      <c r="B142" s="429">
        <v>44409</v>
      </c>
      <c r="C142" s="856" t="str">
        <f>IF(B142="","",IF(WEEKDAY(B142)=1,"(日)",IF(WEEKDAY(B142)=2,"(月)",IF(WEEKDAY(B142)=3,"(火)",IF(WEEKDAY(B142)=4,"(水)",IF(WEEKDAY(B142)=5,"(木)",IF(WEEKDAY(B142)=6,"(金)","(土)")))))))</f>
        <v>(日)</v>
      </c>
      <c r="D142" s="626" t="s">
        <v>566</v>
      </c>
      <c r="E142" s="1492"/>
      <c r="F142" s="57">
        <v>31.4</v>
      </c>
      <c r="G142" s="59"/>
      <c r="H142" s="60"/>
      <c r="I142" s="53"/>
      <c r="J142" s="54"/>
      <c r="K142" s="53"/>
      <c r="L142" s="54"/>
      <c r="M142" s="53"/>
      <c r="N142" s="54"/>
      <c r="O142" s="1197"/>
      <c r="P142" s="1198"/>
      <c r="Q142" s="1197"/>
      <c r="R142" s="1198"/>
      <c r="S142" s="1197"/>
      <c r="T142" s="1198"/>
      <c r="U142" s="1197"/>
      <c r="V142" s="1198"/>
      <c r="W142" s="53"/>
      <c r="X142" s="54"/>
      <c r="Y142" s="55"/>
      <c r="Z142" s="56"/>
      <c r="AA142" s="64"/>
      <c r="AB142" s="796"/>
      <c r="AC142" s="606">
        <v>2261</v>
      </c>
      <c r="AD142" s="306"/>
      <c r="AE142" s="1647"/>
      <c r="AF142" s="1098"/>
      <c r="AG142" s="165">
        <v>44413</v>
      </c>
      <c r="AH142" s="128" t="s">
        <v>29</v>
      </c>
      <c r="AI142" s="129">
        <v>30.9</v>
      </c>
      <c r="AJ142" s="130" t="s">
        <v>20</v>
      </c>
      <c r="AK142" s="131"/>
      <c r="AL142" s="132"/>
    </row>
    <row r="143" spans="1:38" x14ac:dyDescent="0.15">
      <c r="A143" s="1832"/>
      <c r="B143" s="310">
        <v>44410</v>
      </c>
      <c r="C143" s="1607" t="str">
        <f>IF(B143="","",IF(WEEKDAY(B143)=1,"(日)",IF(WEEKDAY(B143)=2,"(月)",IF(WEEKDAY(B143)=3,"(火)",IF(WEEKDAY(B143)=4,"(水)",IF(WEEKDAY(B143)=5,"(木)",IF(WEEKDAY(B143)=6,"(金)","(土)")))))))</f>
        <v>(月)</v>
      </c>
      <c r="D143" s="730" t="s">
        <v>566</v>
      </c>
      <c r="E143" s="1493"/>
      <c r="F143" s="58">
        <v>30.9</v>
      </c>
      <c r="G143" s="22">
        <v>26.9</v>
      </c>
      <c r="H143" s="61">
        <v>27.2</v>
      </c>
      <c r="I143" s="62">
        <v>10</v>
      </c>
      <c r="J143" s="63">
        <v>3.3</v>
      </c>
      <c r="K143" s="62">
        <v>7.6</v>
      </c>
      <c r="L143" s="63">
        <v>7.5</v>
      </c>
      <c r="M143" s="62">
        <v>33.799999999999997</v>
      </c>
      <c r="N143" s="63">
        <v>33.700000000000003</v>
      </c>
      <c r="O143" s="49"/>
      <c r="P143" s="1199">
        <v>88</v>
      </c>
      <c r="Q143" s="49"/>
      <c r="R143" s="1199">
        <v>114.5</v>
      </c>
      <c r="S143" s="49"/>
      <c r="T143" s="1199"/>
      <c r="U143" s="49"/>
      <c r="V143" s="1199"/>
      <c r="W143" s="62"/>
      <c r="X143" s="63">
        <v>33</v>
      </c>
      <c r="Y143" s="67"/>
      <c r="Z143" s="68">
        <v>237</v>
      </c>
      <c r="AA143" s="23"/>
      <c r="AB143" s="798">
        <v>0.17</v>
      </c>
      <c r="AC143" s="608">
        <v>2344</v>
      </c>
      <c r="AD143" s="307">
        <v>9980</v>
      </c>
      <c r="AE143" s="1061"/>
      <c r="AF143" s="1099"/>
      <c r="AG143" s="11" t="s">
        <v>30</v>
      </c>
      <c r="AH143" s="12" t="s">
        <v>31</v>
      </c>
      <c r="AI143" s="13" t="s">
        <v>32</v>
      </c>
      <c r="AJ143" s="14" t="s">
        <v>33</v>
      </c>
      <c r="AK143" s="15" t="s">
        <v>35</v>
      </c>
      <c r="AL143" s="92"/>
    </row>
    <row r="144" spans="1:38" x14ac:dyDescent="0.15">
      <c r="A144" s="1832"/>
      <c r="B144" s="310">
        <v>44411</v>
      </c>
      <c r="C144" s="1607" t="str">
        <f t="shared" ref="C144:C172" si="25">IF(B144="","",IF(WEEKDAY(B144)=1,"(日)",IF(WEEKDAY(B144)=2,"(月)",IF(WEEKDAY(B144)=3,"(火)",IF(WEEKDAY(B144)=4,"(水)",IF(WEEKDAY(B144)=5,"(木)",IF(WEEKDAY(B144)=6,"(金)","(土)")))))))</f>
        <v>(火)</v>
      </c>
      <c r="D144" s="730" t="s">
        <v>566</v>
      </c>
      <c r="E144" s="1493"/>
      <c r="F144" s="58">
        <v>31.9</v>
      </c>
      <c r="G144" s="22">
        <v>26.2</v>
      </c>
      <c r="H144" s="61">
        <v>26.5</v>
      </c>
      <c r="I144" s="62">
        <v>6.6</v>
      </c>
      <c r="J144" s="63">
        <v>3.3</v>
      </c>
      <c r="K144" s="62">
        <v>7.6</v>
      </c>
      <c r="L144" s="63">
        <v>7.6</v>
      </c>
      <c r="M144" s="62">
        <v>33.299999999999997</v>
      </c>
      <c r="N144" s="63">
        <v>34.299999999999997</v>
      </c>
      <c r="O144" s="49"/>
      <c r="P144" s="1199">
        <v>89</v>
      </c>
      <c r="Q144" s="49"/>
      <c r="R144" s="1199">
        <v>113.5</v>
      </c>
      <c r="S144" s="49"/>
      <c r="T144" s="1199"/>
      <c r="U144" s="49"/>
      <c r="V144" s="1199"/>
      <c r="W144" s="62"/>
      <c r="X144" s="63">
        <v>33.9</v>
      </c>
      <c r="Y144" s="67"/>
      <c r="Z144" s="68">
        <v>231</v>
      </c>
      <c r="AA144" s="23"/>
      <c r="AB144" s="798">
        <v>0.18</v>
      </c>
      <c r="AC144" s="608">
        <v>2302</v>
      </c>
      <c r="AD144" s="307"/>
      <c r="AE144" s="1061"/>
      <c r="AF144" s="1099"/>
      <c r="AG144" s="5" t="s">
        <v>265</v>
      </c>
      <c r="AH144" s="16" t="s">
        <v>20</v>
      </c>
      <c r="AI144" s="30">
        <v>27.2</v>
      </c>
      <c r="AJ144" s="31">
        <v>27.3</v>
      </c>
      <c r="AK144" s="32" t="s">
        <v>35</v>
      </c>
      <c r="AL144" s="93"/>
    </row>
    <row r="145" spans="1:38" x14ac:dyDescent="0.15">
      <c r="A145" s="1832"/>
      <c r="B145" s="310">
        <v>44412</v>
      </c>
      <c r="C145" s="1607" t="str">
        <f t="shared" si="25"/>
        <v>(水)</v>
      </c>
      <c r="D145" s="730" t="s">
        <v>566</v>
      </c>
      <c r="E145" s="1493"/>
      <c r="F145" s="58">
        <v>30.9</v>
      </c>
      <c r="G145" s="22">
        <v>26.9</v>
      </c>
      <c r="H145" s="61">
        <v>27.1</v>
      </c>
      <c r="I145" s="62">
        <v>5.7</v>
      </c>
      <c r="J145" s="63">
        <v>3.2</v>
      </c>
      <c r="K145" s="62">
        <v>7.7</v>
      </c>
      <c r="L145" s="63">
        <v>7.6</v>
      </c>
      <c r="M145" s="62">
        <v>34.6</v>
      </c>
      <c r="N145" s="63">
        <v>35.299999999999997</v>
      </c>
      <c r="O145" s="49"/>
      <c r="P145" s="1199">
        <v>90</v>
      </c>
      <c r="Q145" s="49"/>
      <c r="R145" s="1199">
        <v>116.5</v>
      </c>
      <c r="S145" s="49"/>
      <c r="T145" s="1199"/>
      <c r="U145" s="49"/>
      <c r="V145" s="1199"/>
      <c r="W145" s="62"/>
      <c r="X145" s="63">
        <v>37.200000000000003</v>
      </c>
      <c r="Y145" s="67"/>
      <c r="Z145" s="68">
        <v>251</v>
      </c>
      <c r="AA145" s="23"/>
      <c r="AB145" s="798">
        <v>0.21</v>
      </c>
      <c r="AC145" s="608">
        <v>2314</v>
      </c>
      <c r="AD145" s="307">
        <v>10030</v>
      </c>
      <c r="AE145" s="1061"/>
      <c r="AF145" s="1099"/>
      <c r="AG145" s="6" t="s">
        <v>266</v>
      </c>
      <c r="AH145" s="17" t="s">
        <v>267</v>
      </c>
      <c r="AI145" s="33">
        <v>5.8</v>
      </c>
      <c r="AJ145" s="34">
        <v>3.1</v>
      </c>
      <c r="AK145" s="38" t="s">
        <v>35</v>
      </c>
      <c r="AL145" s="94"/>
    </row>
    <row r="146" spans="1:38" x14ac:dyDescent="0.15">
      <c r="A146" s="1832"/>
      <c r="B146" s="310">
        <v>44413</v>
      </c>
      <c r="C146" s="1607" t="str">
        <f t="shared" si="25"/>
        <v>(木)</v>
      </c>
      <c r="D146" s="730" t="s">
        <v>566</v>
      </c>
      <c r="E146" s="1493"/>
      <c r="F146" s="58">
        <v>30.9</v>
      </c>
      <c r="G146" s="22">
        <v>27.2</v>
      </c>
      <c r="H146" s="61">
        <v>27.3</v>
      </c>
      <c r="I146" s="62">
        <v>5.8</v>
      </c>
      <c r="J146" s="63">
        <v>3.1</v>
      </c>
      <c r="K146" s="62">
        <v>7.7</v>
      </c>
      <c r="L146" s="63">
        <v>7.6</v>
      </c>
      <c r="M146" s="62">
        <v>34.799999999999997</v>
      </c>
      <c r="N146" s="63">
        <v>35.299999999999997</v>
      </c>
      <c r="O146" s="49">
        <v>94</v>
      </c>
      <c r="P146" s="1199">
        <v>90</v>
      </c>
      <c r="Q146" s="49">
        <v>115.3</v>
      </c>
      <c r="R146" s="1199">
        <v>117.5</v>
      </c>
      <c r="S146" s="49">
        <v>76.2</v>
      </c>
      <c r="T146" s="1199">
        <v>75.2</v>
      </c>
      <c r="U146" s="49">
        <v>39.1</v>
      </c>
      <c r="V146" s="1199">
        <v>42.3</v>
      </c>
      <c r="W146" s="62">
        <v>34.299999999999997</v>
      </c>
      <c r="X146" s="63">
        <v>37.700000000000003</v>
      </c>
      <c r="Y146" s="67">
        <v>228</v>
      </c>
      <c r="Z146" s="68">
        <v>209</v>
      </c>
      <c r="AA146" s="23">
        <v>0.66</v>
      </c>
      <c r="AB146" s="798">
        <v>0.14000000000000001</v>
      </c>
      <c r="AC146" s="608">
        <v>2372</v>
      </c>
      <c r="AD146" s="307"/>
      <c r="AE146" s="1061">
        <v>2.74</v>
      </c>
      <c r="AF146" s="1099"/>
      <c r="AG146" s="6" t="s">
        <v>21</v>
      </c>
      <c r="AH146" s="17"/>
      <c r="AI146" s="33">
        <v>7.7</v>
      </c>
      <c r="AJ146" s="34">
        <v>7.6</v>
      </c>
      <c r="AK146" s="41" t="s">
        <v>35</v>
      </c>
      <c r="AL146" s="95"/>
    </row>
    <row r="147" spans="1:38" x14ac:dyDescent="0.15">
      <c r="A147" s="1832"/>
      <c r="B147" s="310">
        <v>44414</v>
      </c>
      <c r="C147" s="1607" t="str">
        <f t="shared" si="25"/>
        <v>(金)</v>
      </c>
      <c r="D147" s="730" t="s">
        <v>566</v>
      </c>
      <c r="E147" s="1493"/>
      <c r="F147" s="58">
        <v>29.7</v>
      </c>
      <c r="G147" s="22">
        <v>27.2</v>
      </c>
      <c r="H147" s="61">
        <v>27.3</v>
      </c>
      <c r="I147" s="62">
        <v>5.6</v>
      </c>
      <c r="J147" s="63">
        <v>2.9</v>
      </c>
      <c r="K147" s="62">
        <v>7.6</v>
      </c>
      <c r="L147" s="63">
        <v>7.5</v>
      </c>
      <c r="M147" s="62">
        <v>35</v>
      </c>
      <c r="N147" s="63">
        <v>34.700000000000003</v>
      </c>
      <c r="O147" s="49"/>
      <c r="P147" s="1199">
        <v>92</v>
      </c>
      <c r="Q147" s="49"/>
      <c r="R147" s="1199">
        <v>118.1</v>
      </c>
      <c r="S147" s="49"/>
      <c r="T147" s="1199"/>
      <c r="U147" s="49"/>
      <c r="V147" s="1199"/>
      <c r="W147" s="62"/>
      <c r="X147" s="63">
        <v>38.200000000000003</v>
      </c>
      <c r="Y147" s="67"/>
      <c r="Z147" s="68">
        <v>250</v>
      </c>
      <c r="AA147" s="23"/>
      <c r="AB147" s="798">
        <v>0.49</v>
      </c>
      <c r="AC147" s="608">
        <v>2319</v>
      </c>
      <c r="AD147" s="307"/>
      <c r="AE147" s="1061"/>
      <c r="AF147" s="1099"/>
      <c r="AG147" s="6" t="s">
        <v>268</v>
      </c>
      <c r="AH147" s="17" t="s">
        <v>22</v>
      </c>
      <c r="AI147" s="33">
        <v>34.799999999999997</v>
      </c>
      <c r="AJ147" s="34">
        <v>35.299999999999997</v>
      </c>
      <c r="AK147" s="35" t="s">
        <v>35</v>
      </c>
      <c r="AL147" s="96"/>
    </row>
    <row r="148" spans="1:38" x14ac:dyDescent="0.15">
      <c r="A148" s="1832"/>
      <c r="B148" s="310">
        <v>44415</v>
      </c>
      <c r="C148" s="1607" t="str">
        <f t="shared" si="25"/>
        <v>(土)</v>
      </c>
      <c r="D148" s="730" t="s">
        <v>522</v>
      </c>
      <c r="E148" s="1493">
        <v>7</v>
      </c>
      <c r="F148" s="58">
        <v>30.2</v>
      </c>
      <c r="G148" s="22"/>
      <c r="H148" s="61"/>
      <c r="I148" s="62"/>
      <c r="J148" s="63"/>
      <c r="K148" s="62"/>
      <c r="L148" s="63"/>
      <c r="M148" s="62"/>
      <c r="N148" s="63"/>
      <c r="O148" s="49"/>
      <c r="P148" s="1199"/>
      <c r="Q148" s="49"/>
      <c r="R148" s="1199"/>
      <c r="S148" s="49"/>
      <c r="T148" s="1199"/>
      <c r="U148" s="49"/>
      <c r="V148" s="1199"/>
      <c r="W148" s="62"/>
      <c r="X148" s="63"/>
      <c r="Y148" s="67"/>
      <c r="Z148" s="68"/>
      <c r="AA148" s="23"/>
      <c r="AB148" s="798"/>
      <c r="AC148" s="608">
        <v>3394</v>
      </c>
      <c r="AD148" s="307"/>
      <c r="AE148" s="1061"/>
      <c r="AF148" s="1099"/>
      <c r="AG148" s="6" t="s">
        <v>269</v>
      </c>
      <c r="AH148" s="17" t="s">
        <v>23</v>
      </c>
      <c r="AI148" s="612">
        <v>94</v>
      </c>
      <c r="AJ148" s="613">
        <v>90</v>
      </c>
      <c r="AK148" s="35" t="s">
        <v>35</v>
      </c>
      <c r="AL148" s="96"/>
    </row>
    <row r="149" spans="1:38" x14ac:dyDescent="0.15">
      <c r="A149" s="1832"/>
      <c r="B149" s="310">
        <v>44416</v>
      </c>
      <c r="C149" s="1607" t="str">
        <f t="shared" si="25"/>
        <v>(日)</v>
      </c>
      <c r="D149" s="730" t="s">
        <v>579</v>
      </c>
      <c r="E149" s="1493">
        <v>97</v>
      </c>
      <c r="F149" s="58">
        <v>26</v>
      </c>
      <c r="G149" s="22"/>
      <c r="H149" s="61"/>
      <c r="I149" s="62"/>
      <c r="J149" s="63"/>
      <c r="K149" s="62"/>
      <c r="L149" s="63"/>
      <c r="M149" s="62"/>
      <c r="N149" s="63"/>
      <c r="O149" s="49"/>
      <c r="P149" s="1199"/>
      <c r="Q149" s="49"/>
      <c r="R149" s="1199"/>
      <c r="S149" s="49"/>
      <c r="T149" s="1199"/>
      <c r="U149" s="49"/>
      <c r="V149" s="1199"/>
      <c r="W149" s="62"/>
      <c r="X149" s="63"/>
      <c r="Y149" s="67"/>
      <c r="Z149" s="68"/>
      <c r="AA149" s="23"/>
      <c r="AB149" s="798"/>
      <c r="AC149" s="608">
        <v>6930</v>
      </c>
      <c r="AD149" s="307"/>
      <c r="AE149" s="1061"/>
      <c r="AF149" s="1099"/>
      <c r="AG149" s="6" t="s">
        <v>270</v>
      </c>
      <c r="AH149" s="17" t="s">
        <v>23</v>
      </c>
      <c r="AI149" s="612">
        <v>115.3</v>
      </c>
      <c r="AJ149" s="613">
        <v>117.5</v>
      </c>
      <c r="AK149" s="35" t="s">
        <v>35</v>
      </c>
      <c r="AL149" s="96"/>
    </row>
    <row r="150" spans="1:38" x14ac:dyDescent="0.15">
      <c r="A150" s="1832"/>
      <c r="B150" s="310">
        <v>44417</v>
      </c>
      <c r="C150" s="1607" t="str">
        <f t="shared" si="25"/>
        <v>(月)</v>
      </c>
      <c r="D150" s="730" t="s">
        <v>566</v>
      </c>
      <c r="E150" s="1493">
        <v>4</v>
      </c>
      <c r="F150" s="58">
        <v>29.1</v>
      </c>
      <c r="G150" s="22"/>
      <c r="H150" s="61"/>
      <c r="I150" s="62"/>
      <c r="J150" s="63"/>
      <c r="K150" s="62"/>
      <c r="L150" s="63"/>
      <c r="M150" s="62"/>
      <c r="N150" s="63"/>
      <c r="O150" s="49"/>
      <c r="P150" s="1199"/>
      <c r="Q150" s="49"/>
      <c r="R150" s="1199"/>
      <c r="S150" s="49"/>
      <c r="T150" s="1199"/>
      <c r="U150" s="49"/>
      <c r="V150" s="1199"/>
      <c r="W150" s="62"/>
      <c r="X150" s="63"/>
      <c r="Y150" s="67"/>
      <c r="Z150" s="68"/>
      <c r="AA150" s="23"/>
      <c r="AB150" s="798"/>
      <c r="AC150" s="608">
        <v>6570</v>
      </c>
      <c r="AD150" s="307"/>
      <c r="AE150" s="1061"/>
      <c r="AF150" s="1099"/>
      <c r="AG150" s="6" t="s">
        <v>271</v>
      </c>
      <c r="AH150" s="17" t="s">
        <v>23</v>
      </c>
      <c r="AI150" s="612">
        <v>76.2</v>
      </c>
      <c r="AJ150" s="613">
        <v>75.2</v>
      </c>
      <c r="AK150" s="35" t="s">
        <v>35</v>
      </c>
      <c r="AL150" s="96"/>
    </row>
    <row r="151" spans="1:38" x14ac:dyDescent="0.15">
      <c r="A151" s="1832"/>
      <c r="B151" s="310">
        <v>44418</v>
      </c>
      <c r="C151" s="1607" t="str">
        <f t="shared" si="25"/>
        <v>(火)</v>
      </c>
      <c r="D151" s="730" t="s">
        <v>566</v>
      </c>
      <c r="E151" s="1493"/>
      <c r="F151" s="58">
        <v>30.2</v>
      </c>
      <c r="G151" s="22">
        <v>25</v>
      </c>
      <c r="H151" s="61">
        <v>25</v>
      </c>
      <c r="I151" s="62">
        <v>11.6</v>
      </c>
      <c r="J151" s="63">
        <v>1.7</v>
      </c>
      <c r="K151" s="62">
        <v>7.6</v>
      </c>
      <c r="L151" s="63">
        <v>7.3</v>
      </c>
      <c r="M151" s="62">
        <v>26.2</v>
      </c>
      <c r="N151" s="63">
        <v>24.8</v>
      </c>
      <c r="O151" s="49"/>
      <c r="P151" s="1199">
        <v>55.1</v>
      </c>
      <c r="Q151" s="49"/>
      <c r="R151" s="1199">
        <v>83.8</v>
      </c>
      <c r="S151" s="49"/>
      <c r="T151" s="1199"/>
      <c r="U151" s="49"/>
      <c r="V151" s="1199"/>
      <c r="W151" s="62"/>
      <c r="X151" s="63">
        <v>21.8</v>
      </c>
      <c r="Y151" s="67"/>
      <c r="Z151" s="68">
        <v>174</v>
      </c>
      <c r="AA151" s="23"/>
      <c r="AB151" s="798">
        <v>0.06</v>
      </c>
      <c r="AC151" s="608">
        <v>3959</v>
      </c>
      <c r="AD151" s="307"/>
      <c r="AE151" s="1061"/>
      <c r="AF151" s="1099"/>
      <c r="AG151" s="6" t="s">
        <v>272</v>
      </c>
      <c r="AH151" s="17" t="s">
        <v>23</v>
      </c>
      <c r="AI151" s="612">
        <v>39.1</v>
      </c>
      <c r="AJ151" s="613">
        <v>42.3</v>
      </c>
      <c r="AK151" s="35" t="s">
        <v>35</v>
      </c>
      <c r="AL151" s="96"/>
    </row>
    <row r="152" spans="1:38" x14ac:dyDescent="0.15">
      <c r="A152" s="1832"/>
      <c r="B152" s="310">
        <v>44419</v>
      </c>
      <c r="C152" s="1607" t="str">
        <f t="shared" si="25"/>
        <v>(水)</v>
      </c>
      <c r="D152" s="730" t="s">
        <v>566</v>
      </c>
      <c r="E152" s="1493"/>
      <c r="F152" s="58">
        <v>30.5</v>
      </c>
      <c r="G152" s="22">
        <v>25.5</v>
      </c>
      <c r="H152" s="61">
        <v>26.1</v>
      </c>
      <c r="I152" s="62">
        <v>6.6</v>
      </c>
      <c r="J152" s="63">
        <v>3</v>
      </c>
      <c r="K152" s="62">
        <v>7.8</v>
      </c>
      <c r="L152" s="63">
        <v>7.5</v>
      </c>
      <c r="M152" s="62">
        <v>30.4</v>
      </c>
      <c r="N152" s="63">
        <v>29.7</v>
      </c>
      <c r="O152" s="49"/>
      <c r="P152" s="1199">
        <v>74</v>
      </c>
      <c r="Q152" s="49"/>
      <c r="R152" s="1199">
        <v>103.7</v>
      </c>
      <c r="S152" s="49"/>
      <c r="T152" s="1199"/>
      <c r="U152" s="49"/>
      <c r="V152" s="1199"/>
      <c r="W152" s="62"/>
      <c r="X152" s="63">
        <v>23.3</v>
      </c>
      <c r="Y152" s="67"/>
      <c r="Z152" s="68">
        <v>219</v>
      </c>
      <c r="AA152" s="23"/>
      <c r="AB152" s="798">
        <v>0.16</v>
      </c>
      <c r="AC152" s="608">
        <v>2294</v>
      </c>
      <c r="AD152" s="307"/>
      <c r="AE152" s="1061"/>
      <c r="AF152" s="1099"/>
      <c r="AG152" s="6" t="s">
        <v>273</v>
      </c>
      <c r="AH152" s="17" t="s">
        <v>23</v>
      </c>
      <c r="AI152" s="36">
        <v>34.299999999999997</v>
      </c>
      <c r="AJ152" s="37">
        <v>37.700000000000003</v>
      </c>
      <c r="AK152" s="38" t="s">
        <v>35</v>
      </c>
      <c r="AL152" s="94"/>
    </row>
    <row r="153" spans="1:38" x14ac:dyDescent="0.15">
      <c r="A153" s="1832"/>
      <c r="B153" s="310">
        <v>44420</v>
      </c>
      <c r="C153" s="1607" t="str">
        <f t="shared" si="25"/>
        <v>(木)</v>
      </c>
      <c r="D153" s="730" t="s">
        <v>522</v>
      </c>
      <c r="E153" s="1493">
        <v>0.5</v>
      </c>
      <c r="F153" s="58">
        <v>25.7</v>
      </c>
      <c r="G153" s="22">
        <v>24.8</v>
      </c>
      <c r="H153" s="61">
        <v>25.5</v>
      </c>
      <c r="I153" s="62">
        <v>5.5</v>
      </c>
      <c r="J153" s="63">
        <v>2.9</v>
      </c>
      <c r="K153" s="62">
        <v>7.7</v>
      </c>
      <c r="L153" s="63">
        <v>7.6</v>
      </c>
      <c r="M153" s="62">
        <v>32.6</v>
      </c>
      <c r="N153" s="63">
        <v>32.5</v>
      </c>
      <c r="O153" s="49"/>
      <c r="P153" s="1199">
        <v>82</v>
      </c>
      <c r="Q153" s="49"/>
      <c r="R153" s="1199">
        <v>111.7</v>
      </c>
      <c r="S153" s="49"/>
      <c r="T153" s="1199"/>
      <c r="U153" s="49"/>
      <c r="V153" s="1199"/>
      <c r="W153" s="62"/>
      <c r="X153" s="63">
        <v>26.7</v>
      </c>
      <c r="Y153" s="67"/>
      <c r="Z153" s="68">
        <v>202</v>
      </c>
      <c r="AA153" s="23"/>
      <c r="AB153" s="798">
        <v>0.16</v>
      </c>
      <c r="AC153" s="608">
        <v>2125</v>
      </c>
      <c r="AD153" s="307">
        <v>10070</v>
      </c>
      <c r="AE153" s="1061">
        <v>3.73</v>
      </c>
      <c r="AF153" s="1099"/>
      <c r="AG153" s="6" t="s">
        <v>274</v>
      </c>
      <c r="AH153" s="17" t="s">
        <v>23</v>
      </c>
      <c r="AI153" s="47">
        <v>228</v>
      </c>
      <c r="AJ153" s="48">
        <v>209</v>
      </c>
      <c r="AK153" s="24" t="s">
        <v>35</v>
      </c>
      <c r="AL153" s="25"/>
    </row>
    <row r="154" spans="1:38" x14ac:dyDescent="0.15">
      <c r="A154" s="1832"/>
      <c r="B154" s="310">
        <v>44421</v>
      </c>
      <c r="C154" s="1607" t="str">
        <f t="shared" si="25"/>
        <v>(金)</v>
      </c>
      <c r="D154" s="730" t="s">
        <v>579</v>
      </c>
      <c r="E154" s="1493">
        <v>19</v>
      </c>
      <c r="F154" s="58">
        <v>22.5</v>
      </c>
      <c r="G154" s="22">
        <v>23.5</v>
      </c>
      <c r="H154" s="61">
        <v>23.6</v>
      </c>
      <c r="I154" s="62">
        <v>9.8000000000000007</v>
      </c>
      <c r="J154" s="63">
        <v>3.8</v>
      </c>
      <c r="K154" s="62">
        <v>7.6</v>
      </c>
      <c r="L154" s="63">
        <v>7.4</v>
      </c>
      <c r="M154" s="62">
        <v>27.4</v>
      </c>
      <c r="N154" s="63">
        <v>29.3</v>
      </c>
      <c r="O154" s="49"/>
      <c r="P154" s="1199">
        <v>69</v>
      </c>
      <c r="Q154" s="49"/>
      <c r="R154" s="1199">
        <v>99</v>
      </c>
      <c r="S154" s="49"/>
      <c r="T154" s="1199"/>
      <c r="U154" s="49"/>
      <c r="V154" s="1199"/>
      <c r="W154" s="62"/>
      <c r="X154" s="63">
        <v>25.8</v>
      </c>
      <c r="Y154" s="67"/>
      <c r="Z154" s="68">
        <v>167</v>
      </c>
      <c r="AA154" s="23"/>
      <c r="AB154" s="798">
        <v>0.15</v>
      </c>
      <c r="AC154" s="608">
        <v>3188</v>
      </c>
      <c r="AD154" s="307"/>
      <c r="AE154" s="1061"/>
      <c r="AF154" s="1099"/>
      <c r="AG154" s="6" t="s">
        <v>275</v>
      </c>
      <c r="AH154" s="17" t="s">
        <v>23</v>
      </c>
      <c r="AI154" s="40">
        <v>0.66</v>
      </c>
      <c r="AJ154" s="40">
        <v>0.14000000000000001</v>
      </c>
      <c r="AK154" s="41" t="s">
        <v>35</v>
      </c>
      <c r="AL154" s="95"/>
    </row>
    <row r="155" spans="1:38" x14ac:dyDescent="0.15">
      <c r="A155" s="1832"/>
      <c r="B155" s="310">
        <v>44422</v>
      </c>
      <c r="C155" s="1607" t="str">
        <f t="shared" si="25"/>
        <v>(土)</v>
      </c>
      <c r="D155" s="730" t="s">
        <v>579</v>
      </c>
      <c r="E155" s="1493">
        <v>68</v>
      </c>
      <c r="F155" s="58">
        <v>26.5</v>
      </c>
      <c r="G155" s="22"/>
      <c r="H155" s="61"/>
      <c r="I155" s="62"/>
      <c r="J155" s="63"/>
      <c r="K155" s="62"/>
      <c r="L155" s="63"/>
      <c r="M155" s="62"/>
      <c r="N155" s="63"/>
      <c r="O155" s="49"/>
      <c r="P155" s="1199"/>
      <c r="Q155" s="49"/>
      <c r="R155" s="1199"/>
      <c r="S155" s="49"/>
      <c r="T155" s="1199"/>
      <c r="U155" s="49"/>
      <c r="V155" s="1199"/>
      <c r="W155" s="62"/>
      <c r="X155" s="63"/>
      <c r="Y155" s="67"/>
      <c r="Z155" s="68"/>
      <c r="AA155" s="23"/>
      <c r="AB155" s="798"/>
      <c r="AC155" s="608">
        <v>4528</v>
      </c>
      <c r="AD155" s="307"/>
      <c r="AE155" s="1061"/>
      <c r="AF155" s="1099"/>
      <c r="AG155" s="6" t="s">
        <v>24</v>
      </c>
      <c r="AH155" s="17" t="s">
        <v>23</v>
      </c>
      <c r="AI155" s="22">
        <v>3.3</v>
      </c>
      <c r="AJ155" s="46">
        <v>2.9</v>
      </c>
      <c r="AK155" s="134" t="s">
        <v>35</v>
      </c>
      <c r="AL155" s="95"/>
    </row>
    <row r="156" spans="1:38" x14ac:dyDescent="0.15">
      <c r="A156" s="1832"/>
      <c r="B156" s="310">
        <v>44423</v>
      </c>
      <c r="C156" s="1607" t="str">
        <f t="shared" si="25"/>
        <v>(日)</v>
      </c>
      <c r="D156" s="627" t="s">
        <v>579</v>
      </c>
      <c r="E156" s="1493">
        <v>88.5</v>
      </c>
      <c r="F156" s="58">
        <v>19.3</v>
      </c>
      <c r="G156" s="22"/>
      <c r="H156" s="61"/>
      <c r="I156" s="62"/>
      <c r="J156" s="63"/>
      <c r="K156" s="62"/>
      <c r="L156" s="63"/>
      <c r="M156" s="62"/>
      <c r="N156" s="63"/>
      <c r="O156" s="49"/>
      <c r="P156" s="1199"/>
      <c r="Q156" s="49"/>
      <c r="R156" s="1199"/>
      <c r="S156" s="49"/>
      <c r="T156" s="1199"/>
      <c r="U156" s="49"/>
      <c r="V156" s="1199"/>
      <c r="W156" s="62"/>
      <c r="X156" s="63"/>
      <c r="Y156" s="67"/>
      <c r="Z156" s="68"/>
      <c r="AA156" s="23"/>
      <c r="AB156" s="798"/>
      <c r="AC156" s="608">
        <v>4745</v>
      </c>
      <c r="AD156" s="307"/>
      <c r="AE156" s="1061"/>
      <c r="AF156" s="1099"/>
      <c r="AG156" s="6" t="s">
        <v>25</v>
      </c>
      <c r="AH156" s="17" t="s">
        <v>23</v>
      </c>
      <c r="AI156" s="22">
        <v>1.8</v>
      </c>
      <c r="AJ156" s="46">
        <v>1.3</v>
      </c>
      <c r="AK156" s="35" t="s">
        <v>35</v>
      </c>
      <c r="AL156" s="95"/>
    </row>
    <row r="157" spans="1:38" x14ac:dyDescent="0.15">
      <c r="A157" s="1832"/>
      <c r="B157" s="310">
        <v>44424</v>
      </c>
      <c r="C157" s="1607" t="str">
        <f t="shared" si="25"/>
        <v>(月)</v>
      </c>
      <c r="D157" s="730" t="s">
        <v>522</v>
      </c>
      <c r="E157" s="1493">
        <v>0.5</v>
      </c>
      <c r="F157" s="58">
        <v>22.1</v>
      </c>
      <c r="G157" s="22">
        <v>21.4</v>
      </c>
      <c r="H157" s="61">
        <v>21.5</v>
      </c>
      <c r="I157" s="62">
        <v>12.5</v>
      </c>
      <c r="J157" s="63">
        <v>2.7</v>
      </c>
      <c r="K157" s="62">
        <v>7.4</v>
      </c>
      <c r="L157" s="63">
        <v>7.1</v>
      </c>
      <c r="M157" s="62">
        <v>18.600000000000001</v>
      </c>
      <c r="N157" s="63">
        <v>17.100000000000001</v>
      </c>
      <c r="O157" s="49"/>
      <c r="P157" s="1199">
        <v>43</v>
      </c>
      <c r="Q157" s="49"/>
      <c r="R157" s="1199">
        <v>62.2</v>
      </c>
      <c r="S157" s="49"/>
      <c r="T157" s="1199"/>
      <c r="U157" s="49"/>
      <c r="V157" s="1199"/>
      <c r="W157" s="62"/>
      <c r="X157" s="63">
        <v>14.6</v>
      </c>
      <c r="Y157" s="67"/>
      <c r="Z157" s="68">
        <v>105</v>
      </c>
      <c r="AA157" s="23"/>
      <c r="AB157" s="798">
        <v>0.13</v>
      </c>
      <c r="AC157" s="608">
        <v>3709</v>
      </c>
      <c r="AD157" s="307"/>
      <c r="AE157" s="1061"/>
      <c r="AF157" s="1099"/>
      <c r="AG157" s="6" t="s">
        <v>276</v>
      </c>
      <c r="AH157" s="17" t="s">
        <v>23</v>
      </c>
      <c r="AI157" s="22">
        <v>7.9</v>
      </c>
      <c r="AJ157" s="46">
        <v>7.8</v>
      </c>
      <c r="AK157" s="35" t="s">
        <v>35</v>
      </c>
      <c r="AL157" s="95"/>
    </row>
    <row r="158" spans="1:38" x14ac:dyDescent="0.15">
      <c r="A158" s="1832"/>
      <c r="B158" s="310">
        <v>44425</v>
      </c>
      <c r="C158" s="1607" t="str">
        <f t="shared" si="25"/>
        <v>(火)</v>
      </c>
      <c r="D158" s="730" t="s">
        <v>522</v>
      </c>
      <c r="E158" s="1493">
        <v>0.5</v>
      </c>
      <c r="F158" s="58">
        <v>24.4</v>
      </c>
      <c r="G158" s="22">
        <v>21.3</v>
      </c>
      <c r="H158" s="61">
        <v>21.5</v>
      </c>
      <c r="I158" s="62">
        <v>6.4</v>
      </c>
      <c r="J158" s="63">
        <v>2.4</v>
      </c>
      <c r="K158" s="62">
        <v>7.5</v>
      </c>
      <c r="L158" s="63">
        <v>7.4</v>
      </c>
      <c r="M158" s="62">
        <v>28</v>
      </c>
      <c r="N158" s="63">
        <v>26.4</v>
      </c>
      <c r="O158" s="49"/>
      <c r="P158" s="1199">
        <v>67</v>
      </c>
      <c r="Q158" s="49"/>
      <c r="R158" s="1199">
        <v>94.4</v>
      </c>
      <c r="S158" s="49"/>
      <c r="T158" s="1199"/>
      <c r="U158" s="49"/>
      <c r="V158" s="1199"/>
      <c r="W158" s="62"/>
      <c r="X158" s="63">
        <v>21.3</v>
      </c>
      <c r="Y158" s="67"/>
      <c r="Z158" s="68">
        <v>192</v>
      </c>
      <c r="AA158" s="23"/>
      <c r="AB158" s="798">
        <v>0.15</v>
      </c>
      <c r="AC158" s="608">
        <v>1925</v>
      </c>
      <c r="AD158" s="307"/>
      <c r="AE158" s="1061"/>
      <c r="AF158" s="1099"/>
      <c r="AG158" s="6" t="s">
        <v>277</v>
      </c>
      <c r="AH158" s="17" t="s">
        <v>23</v>
      </c>
      <c r="AI158" s="450">
        <v>0.14000000000000001</v>
      </c>
      <c r="AJ158" s="1618">
        <v>0.13</v>
      </c>
      <c r="AK158" s="45" t="s">
        <v>35</v>
      </c>
      <c r="AL158" s="97"/>
    </row>
    <row r="159" spans="1:38" x14ac:dyDescent="0.15">
      <c r="A159" s="1832"/>
      <c r="B159" s="310">
        <v>44426</v>
      </c>
      <c r="C159" s="1607" t="str">
        <f t="shared" si="25"/>
        <v>(水)</v>
      </c>
      <c r="D159" s="730" t="s">
        <v>566</v>
      </c>
      <c r="E159" s="1493"/>
      <c r="F159" s="58">
        <v>28.8</v>
      </c>
      <c r="G159" s="22">
        <v>22.5</v>
      </c>
      <c r="H159" s="61">
        <v>22.5</v>
      </c>
      <c r="I159" s="62">
        <v>6.4</v>
      </c>
      <c r="J159" s="63">
        <v>4.3</v>
      </c>
      <c r="K159" s="62">
        <v>7.6</v>
      </c>
      <c r="L159" s="63">
        <v>7.6</v>
      </c>
      <c r="M159" s="62">
        <v>31.4</v>
      </c>
      <c r="N159" s="63">
        <v>30.7</v>
      </c>
      <c r="O159" s="49"/>
      <c r="P159" s="1199">
        <v>76</v>
      </c>
      <c r="Q159" s="49"/>
      <c r="R159" s="1199">
        <v>109.9</v>
      </c>
      <c r="S159" s="49"/>
      <c r="T159" s="1199"/>
      <c r="U159" s="49"/>
      <c r="V159" s="1199"/>
      <c r="W159" s="62"/>
      <c r="X159" s="63">
        <v>26.1</v>
      </c>
      <c r="Y159" s="67"/>
      <c r="Z159" s="68">
        <v>167</v>
      </c>
      <c r="AA159" s="23"/>
      <c r="AB159" s="798" t="s">
        <v>19</v>
      </c>
      <c r="AC159" s="608">
        <v>1569</v>
      </c>
      <c r="AD159" s="307"/>
      <c r="AE159" s="1061"/>
      <c r="AF159" s="1099"/>
      <c r="AG159" s="6" t="s">
        <v>284</v>
      </c>
      <c r="AH159" s="17" t="s">
        <v>23</v>
      </c>
      <c r="AI159" s="23">
        <v>2.27</v>
      </c>
      <c r="AJ159" s="43">
        <v>2.34</v>
      </c>
      <c r="AK159" s="41" t="s">
        <v>35</v>
      </c>
      <c r="AL159" s="95"/>
    </row>
    <row r="160" spans="1:38" x14ac:dyDescent="0.15">
      <c r="A160" s="1832"/>
      <c r="B160" s="310">
        <v>44427</v>
      </c>
      <c r="C160" s="1607" t="str">
        <f t="shared" si="25"/>
        <v>(木)</v>
      </c>
      <c r="D160" s="730" t="s">
        <v>566</v>
      </c>
      <c r="E160" s="1493"/>
      <c r="F160" s="58">
        <v>31.1</v>
      </c>
      <c r="G160" s="22">
        <v>23.7</v>
      </c>
      <c r="H160" s="61">
        <v>23.7</v>
      </c>
      <c r="I160" s="62">
        <v>5.4</v>
      </c>
      <c r="J160" s="63">
        <v>2</v>
      </c>
      <c r="K160" s="62">
        <v>7.6</v>
      </c>
      <c r="L160" s="63">
        <v>7.6</v>
      </c>
      <c r="M160" s="62">
        <v>32.6</v>
      </c>
      <c r="N160" s="63">
        <v>30.8</v>
      </c>
      <c r="O160" s="49"/>
      <c r="P160" s="1199">
        <v>78</v>
      </c>
      <c r="Q160" s="49"/>
      <c r="R160" s="1199">
        <v>111.3</v>
      </c>
      <c r="S160" s="49"/>
      <c r="T160" s="1199"/>
      <c r="U160" s="49"/>
      <c r="V160" s="1199"/>
      <c r="W160" s="62"/>
      <c r="X160" s="63">
        <v>29.5</v>
      </c>
      <c r="Y160" s="67"/>
      <c r="Z160" s="68">
        <v>196</v>
      </c>
      <c r="AA160" s="23"/>
      <c r="AB160" s="798">
        <v>0.12</v>
      </c>
      <c r="AC160" s="608">
        <v>1831</v>
      </c>
      <c r="AD160" s="307">
        <v>10020</v>
      </c>
      <c r="AE160" s="1061">
        <v>3.6</v>
      </c>
      <c r="AF160" s="1099"/>
      <c r="AG160" s="6" t="s">
        <v>278</v>
      </c>
      <c r="AH160" s="17" t="s">
        <v>23</v>
      </c>
      <c r="AI160" s="23">
        <v>2.65</v>
      </c>
      <c r="AJ160" s="43">
        <v>2.74</v>
      </c>
      <c r="AK160" s="41" t="s">
        <v>35</v>
      </c>
      <c r="AL160" s="95"/>
    </row>
    <row r="161" spans="1:38" x14ac:dyDescent="0.15">
      <c r="A161" s="1832"/>
      <c r="B161" s="310">
        <v>44428</v>
      </c>
      <c r="C161" s="1607" t="str">
        <f t="shared" si="25"/>
        <v>(金)</v>
      </c>
      <c r="D161" s="730" t="s">
        <v>566</v>
      </c>
      <c r="E161" s="1493"/>
      <c r="F161" s="58">
        <v>31.1</v>
      </c>
      <c r="G161" s="22">
        <v>24.3</v>
      </c>
      <c r="H161" s="61">
        <v>25</v>
      </c>
      <c r="I161" s="62">
        <v>5.2</v>
      </c>
      <c r="J161" s="63">
        <v>3.9</v>
      </c>
      <c r="K161" s="62">
        <v>7.7</v>
      </c>
      <c r="L161" s="63">
        <v>7.7</v>
      </c>
      <c r="M161" s="62">
        <v>33.700000000000003</v>
      </c>
      <c r="N161" s="63">
        <v>32.5</v>
      </c>
      <c r="O161" s="49"/>
      <c r="P161" s="1199">
        <v>82</v>
      </c>
      <c r="Q161" s="49"/>
      <c r="R161" s="1199">
        <v>114.5</v>
      </c>
      <c r="S161" s="49"/>
      <c r="T161" s="1199"/>
      <c r="U161" s="49"/>
      <c r="V161" s="1199"/>
      <c r="W161" s="62"/>
      <c r="X161" s="63">
        <v>27.6</v>
      </c>
      <c r="Y161" s="67"/>
      <c r="Z161" s="68">
        <v>240</v>
      </c>
      <c r="AA161" s="23"/>
      <c r="AB161" s="798" t="s">
        <v>19</v>
      </c>
      <c r="AC161" s="608">
        <v>1064</v>
      </c>
      <c r="AD161" s="307"/>
      <c r="AE161" s="1061"/>
      <c r="AF161" s="1099"/>
      <c r="AG161" s="6" t="s">
        <v>279</v>
      </c>
      <c r="AH161" s="17" t="s">
        <v>23</v>
      </c>
      <c r="AI161" s="23">
        <v>0.10299999999999999</v>
      </c>
      <c r="AJ161" s="43">
        <v>0.08</v>
      </c>
      <c r="AK161" s="45" t="s">
        <v>35</v>
      </c>
      <c r="AL161" s="97"/>
    </row>
    <row r="162" spans="1:38" x14ac:dyDescent="0.15">
      <c r="A162" s="1832"/>
      <c r="B162" s="310">
        <v>44429</v>
      </c>
      <c r="C162" s="1607" t="str">
        <f t="shared" si="25"/>
        <v>(土)</v>
      </c>
      <c r="D162" s="730" t="s">
        <v>522</v>
      </c>
      <c r="E162" s="1493"/>
      <c r="F162" s="58">
        <v>29.9</v>
      </c>
      <c r="G162" s="22"/>
      <c r="H162" s="61"/>
      <c r="I162" s="62"/>
      <c r="J162" s="63"/>
      <c r="K162" s="62"/>
      <c r="L162" s="63"/>
      <c r="M162" s="62"/>
      <c r="N162" s="63"/>
      <c r="O162" s="49"/>
      <c r="P162" s="1199"/>
      <c r="Q162" s="49"/>
      <c r="R162" s="1199"/>
      <c r="S162" s="49"/>
      <c r="T162" s="1199"/>
      <c r="U162" s="49"/>
      <c r="V162" s="1199"/>
      <c r="W162" s="62"/>
      <c r="X162" s="63"/>
      <c r="Y162" s="67"/>
      <c r="Z162" s="68"/>
      <c r="AA162" s="23"/>
      <c r="AB162" s="798"/>
      <c r="AC162" s="608">
        <v>1051</v>
      </c>
      <c r="AD162" s="307"/>
      <c r="AE162" s="1061"/>
      <c r="AF162" s="1099"/>
      <c r="AG162" s="6" t="s">
        <v>280</v>
      </c>
      <c r="AH162" s="17" t="s">
        <v>23</v>
      </c>
      <c r="AI162" s="450" t="s">
        <v>523</v>
      </c>
      <c r="AJ162" s="203" t="s">
        <v>523</v>
      </c>
      <c r="AK162" s="41" t="s">
        <v>35</v>
      </c>
      <c r="AL162" s="95"/>
    </row>
    <row r="163" spans="1:38" x14ac:dyDescent="0.15">
      <c r="A163" s="1832"/>
      <c r="B163" s="310">
        <v>44430</v>
      </c>
      <c r="C163" s="1607" t="str">
        <f t="shared" si="25"/>
        <v>(日)</v>
      </c>
      <c r="D163" s="730" t="s">
        <v>522</v>
      </c>
      <c r="E163" s="1493"/>
      <c r="F163" s="58">
        <v>28.5</v>
      </c>
      <c r="G163" s="22"/>
      <c r="H163" s="61"/>
      <c r="I163" s="62"/>
      <c r="J163" s="63"/>
      <c r="K163" s="62"/>
      <c r="L163" s="63"/>
      <c r="M163" s="62"/>
      <c r="N163" s="63"/>
      <c r="O163" s="49"/>
      <c r="P163" s="1199"/>
      <c r="Q163" s="49"/>
      <c r="R163" s="1199"/>
      <c r="S163" s="49"/>
      <c r="T163" s="1199"/>
      <c r="U163" s="49"/>
      <c r="V163" s="1199"/>
      <c r="W163" s="62"/>
      <c r="X163" s="63"/>
      <c r="Y163" s="67"/>
      <c r="Z163" s="68"/>
      <c r="AA163" s="23"/>
      <c r="AB163" s="798"/>
      <c r="AC163" s="608">
        <v>1056</v>
      </c>
      <c r="AD163" s="307"/>
      <c r="AE163" s="1061"/>
      <c r="AF163" s="1099"/>
      <c r="AG163" s="6" t="s">
        <v>281</v>
      </c>
      <c r="AH163" s="17" t="s">
        <v>23</v>
      </c>
      <c r="AI163" s="22">
        <v>21.9</v>
      </c>
      <c r="AJ163" s="46">
        <v>21.8</v>
      </c>
      <c r="AK163" s="35" t="s">
        <v>35</v>
      </c>
      <c r="AL163" s="96"/>
    </row>
    <row r="164" spans="1:38" x14ac:dyDescent="0.15">
      <c r="A164" s="1832"/>
      <c r="B164" s="310">
        <v>44431</v>
      </c>
      <c r="C164" s="1607" t="str">
        <f t="shared" si="25"/>
        <v>(月)</v>
      </c>
      <c r="D164" s="730" t="s">
        <v>522</v>
      </c>
      <c r="E164" s="1493">
        <v>37</v>
      </c>
      <c r="F164" s="58">
        <v>21.9</v>
      </c>
      <c r="G164" s="22">
        <v>23.9</v>
      </c>
      <c r="H164" s="61">
        <v>24.1</v>
      </c>
      <c r="I164" s="62">
        <v>4.2</v>
      </c>
      <c r="J164" s="63">
        <v>3.4</v>
      </c>
      <c r="K164" s="62">
        <v>7.8</v>
      </c>
      <c r="L164" s="63">
        <v>7.7</v>
      </c>
      <c r="M164" s="62">
        <v>34.700000000000003</v>
      </c>
      <c r="N164" s="63">
        <v>34.4</v>
      </c>
      <c r="O164" s="49"/>
      <c r="P164" s="1199">
        <v>82</v>
      </c>
      <c r="Q164" s="49"/>
      <c r="R164" s="1199">
        <v>118.3</v>
      </c>
      <c r="S164" s="49"/>
      <c r="T164" s="1199"/>
      <c r="U164" s="49"/>
      <c r="V164" s="1199"/>
      <c r="W164" s="62"/>
      <c r="X164" s="63">
        <v>33.799999999999997</v>
      </c>
      <c r="Y164" s="67"/>
      <c r="Z164" s="68">
        <v>258</v>
      </c>
      <c r="AA164" s="23"/>
      <c r="AB164" s="798">
        <v>0.23</v>
      </c>
      <c r="AC164" s="608">
        <v>4340</v>
      </c>
      <c r="AD164" s="307">
        <v>10020</v>
      </c>
      <c r="AE164" s="1061"/>
      <c r="AF164" s="1099"/>
      <c r="AG164" s="6" t="s">
        <v>27</v>
      </c>
      <c r="AH164" s="17" t="s">
        <v>23</v>
      </c>
      <c r="AI164" s="22">
        <v>29</v>
      </c>
      <c r="AJ164" s="46">
        <v>28.1</v>
      </c>
      <c r="AK164" s="35" t="s">
        <v>35</v>
      </c>
      <c r="AL164" s="96"/>
    </row>
    <row r="165" spans="1:38" x14ac:dyDescent="0.15">
      <c r="A165" s="1832"/>
      <c r="B165" s="310">
        <v>44432</v>
      </c>
      <c r="C165" s="1607" t="str">
        <f t="shared" si="25"/>
        <v>(火)</v>
      </c>
      <c r="D165" s="730" t="s">
        <v>566</v>
      </c>
      <c r="E165" s="1493"/>
      <c r="F165" s="58">
        <v>29.6</v>
      </c>
      <c r="G165" s="22">
        <v>23.3</v>
      </c>
      <c r="H165" s="61">
        <v>23.3</v>
      </c>
      <c r="I165" s="62">
        <v>15.2</v>
      </c>
      <c r="J165" s="63">
        <v>2.2999999999999998</v>
      </c>
      <c r="K165" s="62">
        <v>7.4</v>
      </c>
      <c r="L165" s="63">
        <v>7.1</v>
      </c>
      <c r="M165" s="62">
        <v>23.7</v>
      </c>
      <c r="N165" s="63">
        <v>20.8</v>
      </c>
      <c r="O165" s="49"/>
      <c r="P165" s="1199">
        <v>51</v>
      </c>
      <c r="Q165" s="49"/>
      <c r="R165" s="1199">
        <v>74</v>
      </c>
      <c r="S165" s="49"/>
      <c r="T165" s="1199"/>
      <c r="U165" s="49"/>
      <c r="V165" s="1199"/>
      <c r="W165" s="62"/>
      <c r="X165" s="63">
        <v>16.899999999999999</v>
      </c>
      <c r="Y165" s="67"/>
      <c r="Z165" s="68">
        <v>171</v>
      </c>
      <c r="AA165" s="23"/>
      <c r="AB165" s="798">
        <v>0.14000000000000001</v>
      </c>
      <c r="AC165" s="608">
        <v>3799</v>
      </c>
      <c r="AD165" s="307">
        <v>19610</v>
      </c>
      <c r="AE165" s="1061"/>
      <c r="AF165" s="1099"/>
      <c r="AG165" s="6" t="s">
        <v>282</v>
      </c>
      <c r="AH165" s="17" t="s">
        <v>267</v>
      </c>
      <c r="AI165" s="49">
        <v>10</v>
      </c>
      <c r="AJ165" s="50">
        <v>7</v>
      </c>
      <c r="AK165" s="42" t="s">
        <v>35</v>
      </c>
      <c r="AL165" s="98"/>
    </row>
    <row r="166" spans="1:38" x14ac:dyDescent="0.15">
      <c r="A166" s="1832"/>
      <c r="B166" s="310">
        <v>44433</v>
      </c>
      <c r="C166" s="1607" t="str">
        <f t="shared" si="25"/>
        <v>(水)</v>
      </c>
      <c r="D166" s="730" t="s">
        <v>522</v>
      </c>
      <c r="E166" s="1493"/>
      <c r="F166" s="58">
        <v>29.7</v>
      </c>
      <c r="G166" s="22">
        <v>23.8</v>
      </c>
      <c r="H166" s="61">
        <v>23.8</v>
      </c>
      <c r="I166" s="62">
        <v>8.1</v>
      </c>
      <c r="J166" s="63">
        <v>3</v>
      </c>
      <c r="K166" s="62">
        <v>7.6</v>
      </c>
      <c r="L166" s="63">
        <v>7.5</v>
      </c>
      <c r="M166" s="62">
        <v>32.5</v>
      </c>
      <c r="N166" s="63">
        <v>31.1</v>
      </c>
      <c r="O166" s="49"/>
      <c r="P166" s="1199">
        <v>77</v>
      </c>
      <c r="Q166" s="49"/>
      <c r="R166" s="1199">
        <v>111.3</v>
      </c>
      <c r="S166" s="49"/>
      <c r="T166" s="1199"/>
      <c r="U166" s="49"/>
      <c r="V166" s="1199"/>
      <c r="W166" s="62"/>
      <c r="X166" s="63">
        <v>28.5</v>
      </c>
      <c r="Y166" s="67"/>
      <c r="Z166" s="68">
        <v>234</v>
      </c>
      <c r="AA166" s="23"/>
      <c r="AB166" s="798">
        <v>0.22</v>
      </c>
      <c r="AC166" s="608">
        <v>2303</v>
      </c>
      <c r="AD166" s="307">
        <v>19920</v>
      </c>
      <c r="AE166" s="1061"/>
      <c r="AF166" s="1099"/>
      <c r="AG166" s="6" t="s">
        <v>283</v>
      </c>
      <c r="AH166" s="17" t="s">
        <v>23</v>
      </c>
      <c r="AI166" s="49">
        <v>8</v>
      </c>
      <c r="AJ166" s="50">
        <v>4</v>
      </c>
      <c r="AK166" s="42" t="s">
        <v>35</v>
      </c>
      <c r="AL166" s="98"/>
    </row>
    <row r="167" spans="1:38" x14ac:dyDescent="0.15">
      <c r="A167" s="1832"/>
      <c r="B167" s="310">
        <v>44434</v>
      </c>
      <c r="C167" s="1607" t="str">
        <f t="shared" si="25"/>
        <v>(木)</v>
      </c>
      <c r="D167" s="730" t="s">
        <v>566</v>
      </c>
      <c r="E167" s="1493"/>
      <c r="F167" s="58">
        <v>31</v>
      </c>
      <c r="G167" s="22">
        <v>24.4</v>
      </c>
      <c r="H167" s="61">
        <v>24.5</v>
      </c>
      <c r="I167" s="62">
        <v>6.1</v>
      </c>
      <c r="J167" s="63">
        <v>2.6</v>
      </c>
      <c r="K167" s="62">
        <v>7.6</v>
      </c>
      <c r="L167" s="63">
        <v>7.5</v>
      </c>
      <c r="M167" s="62">
        <v>33.5</v>
      </c>
      <c r="N167" s="63">
        <v>32.700000000000003</v>
      </c>
      <c r="O167" s="49"/>
      <c r="P167" s="1199">
        <v>84</v>
      </c>
      <c r="Q167" s="49"/>
      <c r="R167" s="1199">
        <v>117.3</v>
      </c>
      <c r="S167" s="49"/>
      <c r="T167" s="1199"/>
      <c r="U167" s="49"/>
      <c r="V167" s="1199"/>
      <c r="W167" s="62"/>
      <c r="X167" s="63">
        <v>33.6</v>
      </c>
      <c r="Y167" s="67"/>
      <c r="Z167" s="68">
        <v>260</v>
      </c>
      <c r="AA167" s="23"/>
      <c r="AB167" s="798">
        <v>0.19</v>
      </c>
      <c r="AC167" s="608">
        <v>2257</v>
      </c>
      <c r="AD167" s="307"/>
      <c r="AE167" s="1061">
        <v>3.87</v>
      </c>
      <c r="AF167" s="1099"/>
      <c r="AG167" s="18"/>
      <c r="AH167" s="8"/>
      <c r="AI167" s="19"/>
      <c r="AJ167" s="7"/>
      <c r="AK167" s="7"/>
      <c r="AL167" s="8"/>
    </row>
    <row r="168" spans="1:38" x14ac:dyDescent="0.15">
      <c r="A168" s="1832"/>
      <c r="B168" s="310">
        <v>44435</v>
      </c>
      <c r="C168" s="1607" t="str">
        <f t="shared" si="25"/>
        <v>(金)</v>
      </c>
      <c r="D168" s="730" t="s">
        <v>566</v>
      </c>
      <c r="E168" s="1493"/>
      <c r="F168" s="58">
        <v>30.7</v>
      </c>
      <c r="G168" s="22">
        <v>25</v>
      </c>
      <c r="H168" s="61">
        <v>25.3</v>
      </c>
      <c r="I168" s="62">
        <v>5.6</v>
      </c>
      <c r="J168" s="63">
        <v>2.9</v>
      </c>
      <c r="K168" s="62">
        <v>7.7</v>
      </c>
      <c r="L168" s="63">
        <v>7.6</v>
      </c>
      <c r="M168" s="62">
        <v>34.200000000000003</v>
      </c>
      <c r="N168" s="63">
        <v>34.6</v>
      </c>
      <c r="O168" s="49"/>
      <c r="P168" s="1199">
        <v>84</v>
      </c>
      <c r="Q168" s="49"/>
      <c r="R168" s="1199">
        <v>120.1</v>
      </c>
      <c r="S168" s="49"/>
      <c r="T168" s="1199"/>
      <c r="U168" s="49"/>
      <c r="V168" s="1199"/>
      <c r="W168" s="62"/>
      <c r="X168" s="63">
        <v>32.200000000000003</v>
      </c>
      <c r="Y168" s="67"/>
      <c r="Z168" s="68">
        <v>288</v>
      </c>
      <c r="AA168" s="23"/>
      <c r="AB168" s="798">
        <v>0.2</v>
      </c>
      <c r="AC168" s="608">
        <v>2290</v>
      </c>
      <c r="AD168" s="307"/>
      <c r="AE168" s="1061"/>
      <c r="AF168" s="1099"/>
      <c r="AG168" s="18"/>
      <c r="AH168" s="8"/>
      <c r="AI168" s="19"/>
      <c r="AJ168" s="7"/>
      <c r="AK168" s="7"/>
      <c r="AL168" s="8"/>
    </row>
    <row r="169" spans="1:38" x14ac:dyDescent="0.15">
      <c r="A169" s="1832"/>
      <c r="B169" s="310">
        <v>44436</v>
      </c>
      <c r="C169" s="1607" t="str">
        <f t="shared" si="25"/>
        <v>(土)</v>
      </c>
      <c r="D169" s="730" t="s">
        <v>566</v>
      </c>
      <c r="E169" s="1493"/>
      <c r="F169" s="58">
        <v>31.6</v>
      </c>
      <c r="G169" s="22"/>
      <c r="H169" s="61"/>
      <c r="I169" s="62"/>
      <c r="J169" s="63"/>
      <c r="K169" s="62"/>
      <c r="L169" s="63"/>
      <c r="M169" s="62"/>
      <c r="N169" s="63"/>
      <c r="O169" s="49"/>
      <c r="P169" s="1199"/>
      <c r="Q169" s="49"/>
      <c r="R169" s="1199"/>
      <c r="S169" s="49"/>
      <c r="T169" s="1199"/>
      <c r="U169" s="49"/>
      <c r="V169" s="1199"/>
      <c r="W169" s="62"/>
      <c r="X169" s="63"/>
      <c r="Y169" s="67"/>
      <c r="Z169" s="68"/>
      <c r="AA169" s="23"/>
      <c r="AB169" s="798"/>
      <c r="AC169" s="608">
        <v>1531</v>
      </c>
      <c r="AD169" s="307"/>
      <c r="AE169" s="1061"/>
      <c r="AF169" s="1099"/>
      <c r="AG169" s="20"/>
      <c r="AH169" s="3"/>
      <c r="AI169" s="21"/>
      <c r="AJ169" s="9"/>
      <c r="AK169" s="9"/>
      <c r="AL169" s="3"/>
    </row>
    <row r="170" spans="1:38" x14ac:dyDescent="0.15">
      <c r="A170" s="1832"/>
      <c r="B170" s="310">
        <v>44437</v>
      </c>
      <c r="C170" s="1607" t="str">
        <f t="shared" si="25"/>
        <v>(日)</v>
      </c>
      <c r="D170" s="730" t="s">
        <v>566</v>
      </c>
      <c r="E170" s="1493"/>
      <c r="F170" s="58">
        <v>30</v>
      </c>
      <c r="G170" s="22"/>
      <c r="H170" s="61"/>
      <c r="I170" s="62"/>
      <c r="J170" s="63"/>
      <c r="K170" s="62"/>
      <c r="L170" s="63"/>
      <c r="M170" s="62"/>
      <c r="N170" s="63"/>
      <c r="O170" s="49"/>
      <c r="P170" s="1199"/>
      <c r="Q170" s="49"/>
      <c r="R170" s="1199"/>
      <c r="S170" s="49"/>
      <c r="T170" s="1199"/>
      <c r="U170" s="49"/>
      <c r="V170" s="1199"/>
      <c r="W170" s="62"/>
      <c r="X170" s="63"/>
      <c r="Y170" s="67"/>
      <c r="Z170" s="68"/>
      <c r="AA170" s="23"/>
      <c r="AB170" s="798"/>
      <c r="AC170" s="608">
        <v>1038</v>
      </c>
      <c r="AD170" s="307"/>
      <c r="AE170" s="1061"/>
      <c r="AF170" s="1099"/>
      <c r="AG170" s="28" t="s">
        <v>34</v>
      </c>
      <c r="AH170" s="2" t="s">
        <v>35</v>
      </c>
      <c r="AI170" s="2" t="s">
        <v>35</v>
      </c>
      <c r="AJ170" s="2" t="s">
        <v>35</v>
      </c>
      <c r="AK170" s="2" t="s">
        <v>35</v>
      </c>
      <c r="AL170" s="99" t="s">
        <v>35</v>
      </c>
    </row>
    <row r="171" spans="1:38" x14ac:dyDescent="0.15">
      <c r="A171" s="1832"/>
      <c r="B171" s="310">
        <v>44438</v>
      </c>
      <c r="C171" s="1607" t="str">
        <f t="shared" si="25"/>
        <v>(月)</v>
      </c>
      <c r="D171" s="730" t="s">
        <v>566</v>
      </c>
      <c r="E171" s="1493"/>
      <c r="F171" s="58">
        <v>31.8</v>
      </c>
      <c r="G171" s="22">
        <v>24.7</v>
      </c>
      <c r="H171" s="61">
        <v>24.8</v>
      </c>
      <c r="I171" s="62">
        <v>5.0999999999999996</v>
      </c>
      <c r="J171" s="63">
        <v>4.3</v>
      </c>
      <c r="K171" s="62">
        <v>7.8</v>
      </c>
      <c r="L171" s="63">
        <v>7.8</v>
      </c>
      <c r="M171" s="62">
        <v>34.1</v>
      </c>
      <c r="N171" s="63">
        <v>35.4</v>
      </c>
      <c r="O171" s="49"/>
      <c r="P171" s="1199">
        <v>85</v>
      </c>
      <c r="Q171" s="49"/>
      <c r="R171" s="1199">
        <v>120.1</v>
      </c>
      <c r="S171" s="49"/>
      <c r="T171" s="1199"/>
      <c r="U171" s="49"/>
      <c r="V171" s="1199"/>
      <c r="W171" s="62"/>
      <c r="X171" s="63">
        <v>33.200000000000003</v>
      </c>
      <c r="Y171" s="67"/>
      <c r="Z171" s="68">
        <v>243</v>
      </c>
      <c r="AA171" s="23"/>
      <c r="AB171" s="798">
        <v>0.28000000000000003</v>
      </c>
      <c r="AC171" s="608">
        <v>1051</v>
      </c>
      <c r="AD171" s="307"/>
      <c r="AE171" s="1061"/>
      <c r="AF171" s="1099"/>
      <c r="AG171" s="10" t="s">
        <v>35</v>
      </c>
      <c r="AH171" s="2" t="s">
        <v>35</v>
      </c>
      <c r="AI171" s="2" t="s">
        <v>35</v>
      </c>
      <c r="AJ171" s="2" t="s">
        <v>35</v>
      </c>
      <c r="AK171" s="2" t="s">
        <v>35</v>
      </c>
      <c r="AL171" s="99" t="s">
        <v>35</v>
      </c>
    </row>
    <row r="172" spans="1:38" x14ac:dyDescent="0.15">
      <c r="A172" s="1832"/>
      <c r="B172" s="310">
        <v>44439</v>
      </c>
      <c r="C172" s="1607" t="str">
        <f t="shared" si="25"/>
        <v>(火)</v>
      </c>
      <c r="D172" s="209" t="s">
        <v>566</v>
      </c>
      <c r="E172" s="1499">
        <v>33</v>
      </c>
      <c r="F172" s="119">
        <v>28.6</v>
      </c>
      <c r="G172" s="120">
        <v>25.4</v>
      </c>
      <c r="H172" s="121">
        <v>25.4</v>
      </c>
      <c r="I172" s="122">
        <v>4.3</v>
      </c>
      <c r="J172" s="123">
        <v>4.0999999999999996</v>
      </c>
      <c r="K172" s="122">
        <v>7.8</v>
      </c>
      <c r="L172" s="123">
        <v>7.8</v>
      </c>
      <c r="M172" s="122">
        <v>35.6</v>
      </c>
      <c r="N172" s="123">
        <v>34.1</v>
      </c>
      <c r="O172" s="632"/>
      <c r="P172" s="1213">
        <v>84</v>
      </c>
      <c r="Q172" s="632"/>
      <c r="R172" s="1213">
        <v>121.5</v>
      </c>
      <c r="S172" s="632"/>
      <c r="T172" s="1213"/>
      <c r="U172" s="632"/>
      <c r="V172" s="1213"/>
      <c r="W172" s="122"/>
      <c r="X172" s="123">
        <v>34.4</v>
      </c>
      <c r="Y172" s="126"/>
      <c r="Z172" s="127">
        <v>291</v>
      </c>
      <c r="AA172" s="124"/>
      <c r="AB172" s="812">
        <v>0.24</v>
      </c>
      <c r="AC172" s="694">
        <v>1106</v>
      </c>
      <c r="AD172" s="308"/>
      <c r="AE172" s="1648"/>
      <c r="AF172" s="1101"/>
      <c r="AG172" s="10" t="s">
        <v>35</v>
      </c>
      <c r="AH172" s="2" t="s">
        <v>35</v>
      </c>
      <c r="AI172" s="2" t="s">
        <v>35</v>
      </c>
      <c r="AJ172" s="2" t="s">
        <v>35</v>
      </c>
      <c r="AK172" s="2" t="s">
        <v>35</v>
      </c>
      <c r="AL172" s="99" t="s">
        <v>35</v>
      </c>
    </row>
    <row r="173" spans="1:38" s="1" customFormat="1" ht="13.5" customHeight="1" x14ac:dyDescent="0.15">
      <c r="A173" s="1832"/>
      <c r="B173" s="1743" t="s">
        <v>388</v>
      </c>
      <c r="C173" s="1744"/>
      <c r="D173" s="374"/>
      <c r="E173" s="1494">
        <f>MAX(E142:E172)</f>
        <v>97</v>
      </c>
      <c r="F173" s="335">
        <f t="shared" ref="F173:AC173" si="26">IF(COUNT(F142:F172)=0,"",MAX(F142:F172))</f>
        <v>31.9</v>
      </c>
      <c r="G173" s="336">
        <f t="shared" si="26"/>
        <v>27.2</v>
      </c>
      <c r="H173" s="337">
        <f t="shared" si="26"/>
        <v>27.3</v>
      </c>
      <c r="I173" s="338">
        <f t="shared" si="26"/>
        <v>15.2</v>
      </c>
      <c r="J173" s="339">
        <f t="shared" si="26"/>
        <v>4.3</v>
      </c>
      <c r="K173" s="338">
        <f t="shared" si="26"/>
        <v>7.8</v>
      </c>
      <c r="L173" s="339">
        <f t="shared" si="26"/>
        <v>7.8</v>
      </c>
      <c r="M173" s="338">
        <f t="shared" si="26"/>
        <v>35.6</v>
      </c>
      <c r="N173" s="339">
        <f t="shared" si="26"/>
        <v>35.4</v>
      </c>
      <c r="O173" s="1200">
        <f t="shared" si="26"/>
        <v>94</v>
      </c>
      <c r="P173" s="1208">
        <f t="shared" si="26"/>
        <v>92</v>
      </c>
      <c r="Q173" s="1200">
        <f t="shared" si="26"/>
        <v>115.3</v>
      </c>
      <c r="R173" s="1208">
        <f t="shared" si="26"/>
        <v>121.5</v>
      </c>
      <c r="S173" s="1200">
        <f t="shared" si="26"/>
        <v>76.2</v>
      </c>
      <c r="T173" s="1208">
        <f t="shared" si="26"/>
        <v>75.2</v>
      </c>
      <c r="U173" s="1200">
        <f t="shared" si="26"/>
        <v>39.1</v>
      </c>
      <c r="V173" s="1208">
        <f t="shared" si="26"/>
        <v>42.3</v>
      </c>
      <c r="W173" s="338">
        <f t="shared" si="26"/>
        <v>34.299999999999997</v>
      </c>
      <c r="X173" s="540">
        <f t="shared" si="26"/>
        <v>38.200000000000003</v>
      </c>
      <c r="Y173" s="596">
        <f t="shared" si="26"/>
        <v>228</v>
      </c>
      <c r="Z173" s="597">
        <f t="shared" si="26"/>
        <v>291</v>
      </c>
      <c r="AA173" s="650">
        <f t="shared" si="26"/>
        <v>0.66</v>
      </c>
      <c r="AB173" s="800">
        <f t="shared" si="26"/>
        <v>0.49</v>
      </c>
      <c r="AC173" s="651">
        <f t="shared" si="26"/>
        <v>6930</v>
      </c>
      <c r="AD173" s="318">
        <f>MAX(AD142:AD172)</f>
        <v>19920</v>
      </c>
      <c r="AE173" s="1055">
        <f>MAX(AE142:AE172)</f>
        <v>3.87</v>
      </c>
      <c r="AF173" s="349"/>
      <c r="AG173" s="10" t="s">
        <v>35</v>
      </c>
      <c r="AH173" s="2" t="s">
        <v>35</v>
      </c>
      <c r="AI173" s="2" t="s">
        <v>35</v>
      </c>
      <c r="AJ173" s="2" t="s">
        <v>35</v>
      </c>
      <c r="AK173" s="2" t="s">
        <v>35</v>
      </c>
      <c r="AL173" s="99" t="s">
        <v>35</v>
      </c>
    </row>
    <row r="174" spans="1:38" s="1" customFormat="1" ht="13.5" customHeight="1" x14ac:dyDescent="0.15">
      <c r="A174" s="1832"/>
      <c r="B174" s="1735" t="s">
        <v>389</v>
      </c>
      <c r="C174" s="1736"/>
      <c r="D174" s="376"/>
      <c r="E174" s="1495">
        <f>MIN(E142:E172)</f>
        <v>0.5</v>
      </c>
      <c r="F174" s="340">
        <f t="shared" ref="F174:AB174" si="27">IF(COUNT(F142:F172)=0,"",MIN(F142:F172))</f>
        <v>19.3</v>
      </c>
      <c r="G174" s="341">
        <f t="shared" si="27"/>
        <v>21.3</v>
      </c>
      <c r="H174" s="342">
        <f t="shared" si="27"/>
        <v>21.5</v>
      </c>
      <c r="I174" s="343">
        <f t="shared" si="27"/>
        <v>4.2</v>
      </c>
      <c r="J174" s="344">
        <f t="shared" si="27"/>
        <v>1.7</v>
      </c>
      <c r="K174" s="343">
        <f t="shared" si="27"/>
        <v>7.4</v>
      </c>
      <c r="L174" s="344">
        <f t="shared" si="27"/>
        <v>7.1</v>
      </c>
      <c r="M174" s="343">
        <f t="shared" si="27"/>
        <v>18.600000000000001</v>
      </c>
      <c r="N174" s="344">
        <f t="shared" si="27"/>
        <v>17.100000000000001</v>
      </c>
      <c r="O174" s="1202">
        <f t="shared" si="27"/>
        <v>94</v>
      </c>
      <c r="P174" s="1209">
        <f t="shared" si="27"/>
        <v>43</v>
      </c>
      <c r="Q174" s="1202">
        <f t="shared" si="27"/>
        <v>115.3</v>
      </c>
      <c r="R174" s="1209">
        <f t="shared" si="27"/>
        <v>62.2</v>
      </c>
      <c r="S174" s="1202">
        <f t="shared" si="27"/>
        <v>76.2</v>
      </c>
      <c r="T174" s="1209">
        <f t="shared" si="27"/>
        <v>75.2</v>
      </c>
      <c r="U174" s="1202">
        <f t="shared" si="27"/>
        <v>39.1</v>
      </c>
      <c r="V174" s="1209">
        <f t="shared" si="27"/>
        <v>42.3</v>
      </c>
      <c r="W174" s="343">
        <f t="shared" si="27"/>
        <v>34.299999999999997</v>
      </c>
      <c r="X174" s="653">
        <f t="shared" si="27"/>
        <v>14.6</v>
      </c>
      <c r="Y174" s="600">
        <f t="shared" si="27"/>
        <v>228</v>
      </c>
      <c r="Z174" s="601">
        <f t="shared" si="27"/>
        <v>105</v>
      </c>
      <c r="AA174" s="654">
        <f t="shared" si="27"/>
        <v>0.66</v>
      </c>
      <c r="AB174" s="802">
        <f t="shared" si="27"/>
        <v>0.06</v>
      </c>
      <c r="AC174" s="1615"/>
      <c r="AD174" s="1526"/>
      <c r="AE174" s="1056">
        <f>MIN(AE142:AE172)</f>
        <v>2.74</v>
      </c>
      <c r="AF174" s="350"/>
      <c r="AG174" s="10" t="s">
        <v>35</v>
      </c>
      <c r="AH174" s="2" t="s">
        <v>35</v>
      </c>
      <c r="AI174" s="2" t="s">
        <v>35</v>
      </c>
      <c r="AJ174" s="2" t="s">
        <v>35</v>
      </c>
      <c r="AK174" s="2" t="s">
        <v>35</v>
      </c>
      <c r="AL174" s="99" t="s">
        <v>35</v>
      </c>
    </row>
    <row r="175" spans="1:38" s="1" customFormat="1" ht="13.5" customHeight="1" x14ac:dyDescent="0.15">
      <c r="A175" s="1832"/>
      <c r="B175" s="1735" t="s">
        <v>390</v>
      </c>
      <c r="C175" s="1736"/>
      <c r="D175" s="376"/>
      <c r="E175" s="1496"/>
      <c r="F175" s="541">
        <f t="shared" ref="F175:AB175" si="28">IF(COUNT(F142:F172)=0,"",AVERAGE(F142:F172))</f>
        <v>28.596774193548391</v>
      </c>
      <c r="G175" s="542">
        <f t="shared" si="28"/>
        <v>24.614285714285714</v>
      </c>
      <c r="H175" s="543">
        <f t="shared" si="28"/>
        <v>24.809523809523814</v>
      </c>
      <c r="I175" s="544">
        <f t="shared" si="28"/>
        <v>7.2238095238095248</v>
      </c>
      <c r="J175" s="545">
        <f t="shared" si="28"/>
        <v>3.0999999999999992</v>
      </c>
      <c r="K175" s="544">
        <f t="shared" si="28"/>
        <v>7.6380952380952385</v>
      </c>
      <c r="L175" s="545">
        <f t="shared" si="28"/>
        <v>7.5238095238095237</v>
      </c>
      <c r="M175" s="544">
        <f t="shared" si="28"/>
        <v>31.461904761904766</v>
      </c>
      <c r="N175" s="545">
        <f t="shared" si="28"/>
        <v>30.961904761904766</v>
      </c>
      <c r="O175" s="1210">
        <f t="shared" si="28"/>
        <v>94</v>
      </c>
      <c r="P175" s="1211">
        <f t="shared" si="28"/>
        <v>77.242857142857133</v>
      </c>
      <c r="Q175" s="1210">
        <f t="shared" si="28"/>
        <v>115.3</v>
      </c>
      <c r="R175" s="1211">
        <f t="shared" si="28"/>
        <v>107.29523809523809</v>
      </c>
      <c r="S175" s="1210">
        <f>IF(COUNT(S142:S172)=0,"",AVERAGE(S142:S172))</f>
        <v>76.2</v>
      </c>
      <c r="T175" s="1211">
        <f t="shared" si="28"/>
        <v>75.2</v>
      </c>
      <c r="U175" s="1210">
        <f t="shared" si="28"/>
        <v>39.1</v>
      </c>
      <c r="V175" s="1211">
        <f t="shared" si="28"/>
        <v>42.3</v>
      </c>
      <c r="W175" s="1255">
        <f t="shared" si="28"/>
        <v>34.299999999999997</v>
      </c>
      <c r="X175" s="658">
        <f t="shared" si="28"/>
        <v>29.014285714285723</v>
      </c>
      <c r="Y175" s="643">
        <f t="shared" si="28"/>
        <v>228</v>
      </c>
      <c r="Z175" s="644">
        <f t="shared" si="28"/>
        <v>218.33333333333334</v>
      </c>
      <c r="AA175" s="645">
        <f t="shared" si="28"/>
        <v>0.66</v>
      </c>
      <c r="AB175" s="808">
        <f t="shared" si="28"/>
        <v>0.19052631578947368</v>
      </c>
      <c r="AC175" s="1616"/>
      <c r="AD175" s="1526"/>
      <c r="AE175" s="1057">
        <f>AVERAGE(AE142:AE172)</f>
        <v>3.4850000000000003</v>
      </c>
      <c r="AF175" s="350"/>
      <c r="AG175" s="10" t="s">
        <v>35</v>
      </c>
      <c r="AH175" s="2" t="s">
        <v>35</v>
      </c>
      <c r="AI175" s="2" t="s">
        <v>35</v>
      </c>
      <c r="AJ175" s="2" t="s">
        <v>35</v>
      </c>
      <c r="AK175" s="2" t="s">
        <v>35</v>
      </c>
      <c r="AL175" s="99" t="s">
        <v>35</v>
      </c>
    </row>
    <row r="176" spans="1:38" s="1" customFormat="1" ht="13.5" customHeight="1" x14ac:dyDescent="0.15">
      <c r="A176" s="1833"/>
      <c r="B176" s="1737" t="s">
        <v>391</v>
      </c>
      <c r="C176" s="1738"/>
      <c r="D176" s="376"/>
      <c r="E176" s="1497">
        <f>SUM(E142:E172)</f>
        <v>355</v>
      </c>
      <c r="F176" s="563"/>
      <c r="G176" s="1341"/>
      <c r="H176" s="1342"/>
      <c r="I176" s="1247"/>
      <c r="J176" s="1248"/>
      <c r="K176" s="1245"/>
      <c r="L176" s="1346"/>
      <c r="M176" s="1247"/>
      <c r="N176" s="1248"/>
      <c r="O176" s="1205"/>
      <c r="P176" s="1212"/>
      <c r="Q176" s="1223"/>
      <c r="R176" s="1212"/>
      <c r="S176" s="1204"/>
      <c r="T176" s="1205"/>
      <c r="U176" s="1204"/>
      <c r="V176" s="1222"/>
      <c r="W176" s="1256"/>
      <c r="X176" s="1257"/>
      <c r="Y176" s="592"/>
      <c r="Z176" s="657"/>
      <c r="AA176" s="593"/>
      <c r="AB176" s="810"/>
      <c r="AC176" s="648">
        <f>SUM(AC142:AC172)</f>
        <v>83565</v>
      </c>
      <c r="AD176" s="1103">
        <f>SUM(AD142:AD172)</f>
        <v>89650</v>
      </c>
      <c r="AE176" s="1066"/>
      <c r="AF176" s="351"/>
      <c r="AG176" s="205"/>
      <c r="AH176" s="207"/>
      <c r="AI176" s="207"/>
      <c r="AJ176" s="207"/>
      <c r="AK176" s="207"/>
      <c r="AL176" s="206"/>
    </row>
    <row r="177" spans="1:38" ht="13.5" customHeight="1" x14ac:dyDescent="0.15">
      <c r="A177" s="1831" t="s">
        <v>313</v>
      </c>
      <c r="B177" s="677">
        <v>44440</v>
      </c>
      <c r="C177" s="856" t="str">
        <f>IF(B177="","",IF(WEEKDAY(B177)=1,"(日)",IF(WEEKDAY(B177)=2,"(月)",IF(WEEKDAY(B177)=3,"(火)",IF(WEEKDAY(B177)=4,"(水)",IF(WEEKDAY(B177)=5,"(木)",IF(WEEKDAY(B177)=6,"(金)","(土)")))))))</f>
        <v>(水)</v>
      </c>
      <c r="D177" s="626" t="s">
        <v>522</v>
      </c>
      <c r="E177" s="1492">
        <v>3.5</v>
      </c>
      <c r="F177" s="57">
        <v>21.5</v>
      </c>
      <c r="G177" s="59">
        <v>22.9</v>
      </c>
      <c r="H177" s="60">
        <v>23</v>
      </c>
      <c r="I177" s="53">
        <v>13.1</v>
      </c>
      <c r="J177" s="54">
        <v>4.7</v>
      </c>
      <c r="K177" s="53">
        <v>7.4</v>
      </c>
      <c r="L177" s="54">
        <v>7.2</v>
      </c>
      <c r="M177" s="53">
        <v>24</v>
      </c>
      <c r="N177" s="54">
        <v>20.3</v>
      </c>
      <c r="O177" s="1197" t="s">
        <v>35</v>
      </c>
      <c r="P177" s="1198">
        <v>43</v>
      </c>
      <c r="Q177" s="1197" t="s">
        <v>35</v>
      </c>
      <c r="R177" s="1198">
        <v>69</v>
      </c>
      <c r="S177" s="1197" t="s">
        <v>35</v>
      </c>
      <c r="T177" s="1198" t="s">
        <v>35</v>
      </c>
      <c r="U177" s="1197" t="s">
        <v>35</v>
      </c>
      <c r="V177" s="1198" t="s">
        <v>35</v>
      </c>
      <c r="W177" s="53" t="s">
        <v>35</v>
      </c>
      <c r="X177" s="54">
        <v>19.899999999999999</v>
      </c>
      <c r="Y177" s="55" t="s">
        <v>35</v>
      </c>
      <c r="Z177" s="56">
        <v>150</v>
      </c>
      <c r="AA177" s="64" t="s">
        <v>35</v>
      </c>
      <c r="AB177" s="796">
        <v>0.15</v>
      </c>
      <c r="AC177" s="606">
        <v>4476</v>
      </c>
      <c r="AD177" s="306" t="s">
        <v>35</v>
      </c>
      <c r="AE177" s="1647" t="s">
        <v>35</v>
      </c>
      <c r="AF177" s="1098"/>
      <c r="AG177" s="208">
        <v>44448</v>
      </c>
      <c r="AH177" s="128" t="s">
        <v>29</v>
      </c>
      <c r="AI177" s="129">
        <v>19.399999999999999</v>
      </c>
      <c r="AJ177" s="130" t="s">
        <v>20</v>
      </c>
      <c r="AK177" s="131"/>
      <c r="AL177" s="132"/>
    </row>
    <row r="178" spans="1:38" x14ac:dyDescent="0.15">
      <c r="A178" s="1832"/>
      <c r="B178" s="366">
        <v>44441</v>
      </c>
      <c r="C178" s="1607" t="str">
        <f>IF(B178="","",IF(WEEKDAY(B178)=1,"(日)",IF(WEEKDAY(B178)=2,"(月)",IF(WEEKDAY(B178)=3,"(火)",IF(WEEKDAY(B178)=4,"(水)",IF(WEEKDAY(B178)=5,"(木)",IF(WEEKDAY(B178)=6,"(金)","(土)")))))))</f>
        <v>(木)</v>
      </c>
      <c r="D178" s="627" t="s">
        <v>579</v>
      </c>
      <c r="E178" s="1493">
        <v>13</v>
      </c>
      <c r="F178" s="58">
        <v>20.6</v>
      </c>
      <c r="G178" s="22">
        <v>20.5</v>
      </c>
      <c r="H178" s="61">
        <v>20.7</v>
      </c>
      <c r="I178" s="62">
        <v>6.2</v>
      </c>
      <c r="J178" s="63">
        <v>2.1</v>
      </c>
      <c r="K178" s="62">
        <v>7.6</v>
      </c>
      <c r="L178" s="63">
        <v>7.4</v>
      </c>
      <c r="M178" s="62">
        <v>34.5</v>
      </c>
      <c r="N178" s="63">
        <v>32.299999999999997</v>
      </c>
      <c r="O178" s="49" t="s">
        <v>35</v>
      </c>
      <c r="P178" s="1199">
        <v>77</v>
      </c>
      <c r="Q178" s="49" t="s">
        <v>35</v>
      </c>
      <c r="R178" s="1199">
        <v>113.1</v>
      </c>
      <c r="S178" s="49" t="s">
        <v>35</v>
      </c>
      <c r="T178" s="1199" t="s">
        <v>35</v>
      </c>
      <c r="U178" s="49" t="s">
        <v>35</v>
      </c>
      <c r="V178" s="1199" t="s">
        <v>35</v>
      </c>
      <c r="W178" s="62" t="s">
        <v>35</v>
      </c>
      <c r="X178" s="63">
        <v>35</v>
      </c>
      <c r="Y178" s="67" t="s">
        <v>35</v>
      </c>
      <c r="Z178" s="68">
        <v>259</v>
      </c>
      <c r="AA178" s="23" t="s">
        <v>35</v>
      </c>
      <c r="AB178" s="798">
        <v>0.1</v>
      </c>
      <c r="AC178" s="608">
        <v>2501</v>
      </c>
      <c r="AD178" s="307" t="s">
        <v>35</v>
      </c>
      <c r="AE178" s="1061">
        <v>3.87</v>
      </c>
      <c r="AF178" s="1099"/>
      <c r="AG178" s="11" t="s">
        <v>30</v>
      </c>
      <c r="AH178" s="12" t="s">
        <v>31</v>
      </c>
      <c r="AI178" s="13" t="s">
        <v>32</v>
      </c>
      <c r="AJ178" s="14" t="s">
        <v>33</v>
      </c>
      <c r="AK178" s="15" t="s">
        <v>35</v>
      </c>
      <c r="AL178" s="92"/>
    </row>
    <row r="179" spans="1:38" x14ac:dyDescent="0.15">
      <c r="A179" s="1832"/>
      <c r="B179" s="366">
        <v>44442</v>
      </c>
      <c r="C179" s="1607" t="str">
        <f t="shared" ref="C179:C206" si="29">IF(B179="","",IF(WEEKDAY(B179)=1,"(日)",IF(WEEKDAY(B179)=2,"(月)",IF(WEEKDAY(B179)=3,"(火)",IF(WEEKDAY(B179)=4,"(水)",IF(WEEKDAY(B179)=5,"(木)",IF(WEEKDAY(B179)=6,"(金)","(土)")))))))</f>
        <v>(金)</v>
      </c>
      <c r="D179" s="627" t="s">
        <v>579</v>
      </c>
      <c r="E179" s="1493">
        <v>6.5</v>
      </c>
      <c r="F179" s="58">
        <v>19.600000000000001</v>
      </c>
      <c r="G179" s="22">
        <v>20.399999999999999</v>
      </c>
      <c r="H179" s="61">
        <v>20.399999999999999</v>
      </c>
      <c r="I179" s="62">
        <v>6.2</v>
      </c>
      <c r="J179" s="63">
        <v>5.0999999999999996</v>
      </c>
      <c r="K179" s="62">
        <v>7.5</v>
      </c>
      <c r="L179" s="63">
        <v>7.5</v>
      </c>
      <c r="M179" s="62">
        <v>30.8</v>
      </c>
      <c r="N179" s="63">
        <v>30</v>
      </c>
      <c r="O179" s="49" t="s">
        <v>35</v>
      </c>
      <c r="P179" s="1199">
        <v>76</v>
      </c>
      <c r="Q179" s="49" t="s">
        <v>35</v>
      </c>
      <c r="R179" s="1199">
        <v>106.9</v>
      </c>
      <c r="S179" s="49" t="s">
        <v>35</v>
      </c>
      <c r="T179" s="1199" t="s">
        <v>35</v>
      </c>
      <c r="U179" s="49" t="s">
        <v>35</v>
      </c>
      <c r="V179" s="1199" t="s">
        <v>35</v>
      </c>
      <c r="W179" s="62" t="s">
        <v>35</v>
      </c>
      <c r="X179" s="63">
        <v>35.700000000000003</v>
      </c>
      <c r="Y179" s="67" t="s">
        <v>35</v>
      </c>
      <c r="Z179" s="68">
        <v>217</v>
      </c>
      <c r="AA179" s="23" t="s">
        <v>35</v>
      </c>
      <c r="AB179" s="798">
        <v>0.3</v>
      </c>
      <c r="AC179" s="608">
        <v>2607</v>
      </c>
      <c r="AD179" s="307" t="s">
        <v>35</v>
      </c>
      <c r="AE179" s="1061" t="s">
        <v>35</v>
      </c>
      <c r="AF179" s="1099"/>
      <c r="AG179" s="5" t="s">
        <v>265</v>
      </c>
      <c r="AH179" s="16" t="s">
        <v>20</v>
      </c>
      <c r="AI179" s="30">
        <v>20.100000000000001</v>
      </c>
      <c r="AJ179" s="31">
        <v>20.100000000000001</v>
      </c>
      <c r="AK179" s="32" t="s">
        <v>35</v>
      </c>
      <c r="AL179" s="93"/>
    </row>
    <row r="180" spans="1:38" x14ac:dyDescent="0.15">
      <c r="A180" s="1832"/>
      <c r="B180" s="366">
        <v>44443</v>
      </c>
      <c r="C180" s="1607" t="str">
        <f t="shared" si="29"/>
        <v>(土)</v>
      </c>
      <c r="D180" s="627" t="s">
        <v>522</v>
      </c>
      <c r="E180" s="1493">
        <v>5</v>
      </c>
      <c r="F180" s="58">
        <v>21.9</v>
      </c>
      <c r="G180" s="22" t="s">
        <v>35</v>
      </c>
      <c r="H180" s="61" t="s">
        <v>35</v>
      </c>
      <c r="I180" s="62" t="s">
        <v>35</v>
      </c>
      <c r="J180" s="63" t="s">
        <v>35</v>
      </c>
      <c r="K180" s="62" t="s">
        <v>35</v>
      </c>
      <c r="L180" s="63" t="s">
        <v>35</v>
      </c>
      <c r="M180" s="62" t="s">
        <v>35</v>
      </c>
      <c r="N180" s="63" t="s">
        <v>35</v>
      </c>
      <c r="O180" s="49" t="s">
        <v>35</v>
      </c>
      <c r="P180" s="1199" t="s">
        <v>35</v>
      </c>
      <c r="Q180" s="49" t="s">
        <v>35</v>
      </c>
      <c r="R180" s="1199" t="s">
        <v>35</v>
      </c>
      <c r="S180" s="49" t="s">
        <v>35</v>
      </c>
      <c r="T180" s="1199" t="s">
        <v>35</v>
      </c>
      <c r="U180" s="49" t="s">
        <v>35</v>
      </c>
      <c r="V180" s="1199" t="s">
        <v>35</v>
      </c>
      <c r="W180" s="62" t="s">
        <v>35</v>
      </c>
      <c r="X180" s="63" t="s">
        <v>35</v>
      </c>
      <c r="Y180" s="67" t="s">
        <v>35</v>
      </c>
      <c r="Z180" s="68" t="s">
        <v>35</v>
      </c>
      <c r="AA180" s="23" t="s">
        <v>35</v>
      </c>
      <c r="AB180" s="798" t="s">
        <v>35</v>
      </c>
      <c r="AC180" s="608">
        <v>3497</v>
      </c>
      <c r="AD180" s="307" t="s">
        <v>35</v>
      </c>
      <c r="AE180" s="1061" t="s">
        <v>35</v>
      </c>
      <c r="AF180" s="1099"/>
      <c r="AG180" s="6" t="s">
        <v>266</v>
      </c>
      <c r="AH180" s="17" t="s">
        <v>267</v>
      </c>
      <c r="AI180" s="33">
        <v>4.7</v>
      </c>
      <c r="AJ180" s="34">
        <v>3.9</v>
      </c>
      <c r="AK180" s="38" t="s">
        <v>35</v>
      </c>
      <c r="AL180" s="94"/>
    </row>
    <row r="181" spans="1:38" x14ac:dyDescent="0.15">
      <c r="A181" s="1832"/>
      <c r="B181" s="366">
        <v>44444</v>
      </c>
      <c r="C181" s="1607" t="str">
        <f t="shared" si="29"/>
        <v>(日)</v>
      </c>
      <c r="D181" s="627" t="s">
        <v>579</v>
      </c>
      <c r="E181" s="1493">
        <v>8</v>
      </c>
      <c r="F181" s="58">
        <v>20</v>
      </c>
      <c r="G181" s="22" t="s">
        <v>35</v>
      </c>
      <c r="H181" s="61" t="s">
        <v>35</v>
      </c>
      <c r="I181" s="62" t="s">
        <v>35</v>
      </c>
      <c r="J181" s="63" t="s">
        <v>35</v>
      </c>
      <c r="K181" s="62" t="s">
        <v>35</v>
      </c>
      <c r="L181" s="63" t="s">
        <v>35</v>
      </c>
      <c r="M181" s="62" t="s">
        <v>35</v>
      </c>
      <c r="N181" s="63" t="s">
        <v>35</v>
      </c>
      <c r="O181" s="49" t="s">
        <v>35</v>
      </c>
      <c r="P181" s="1199" t="s">
        <v>35</v>
      </c>
      <c r="Q181" s="49" t="s">
        <v>35</v>
      </c>
      <c r="R181" s="1199" t="s">
        <v>35</v>
      </c>
      <c r="S181" s="49" t="s">
        <v>35</v>
      </c>
      <c r="T181" s="1199" t="s">
        <v>35</v>
      </c>
      <c r="U181" s="49" t="s">
        <v>35</v>
      </c>
      <c r="V181" s="1199" t="s">
        <v>35</v>
      </c>
      <c r="W181" s="62" t="s">
        <v>35</v>
      </c>
      <c r="X181" s="63" t="s">
        <v>35</v>
      </c>
      <c r="Y181" s="67" t="s">
        <v>35</v>
      </c>
      <c r="Z181" s="68" t="s">
        <v>35</v>
      </c>
      <c r="AA181" s="23" t="s">
        <v>35</v>
      </c>
      <c r="AB181" s="798" t="s">
        <v>35</v>
      </c>
      <c r="AC181" s="608">
        <v>5156</v>
      </c>
      <c r="AD181" s="307" t="s">
        <v>35</v>
      </c>
      <c r="AE181" s="1061" t="s">
        <v>35</v>
      </c>
      <c r="AF181" s="1099"/>
      <c r="AG181" s="6" t="s">
        <v>21</v>
      </c>
      <c r="AH181" s="17"/>
      <c r="AI181" s="33">
        <v>7.7</v>
      </c>
      <c r="AJ181" s="34">
        <v>7.6</v>
      </c>
      <c r="AK181" s="41" t="s">
        <v>35</v>
      </c>
      <c r="AL181" s="95"/>
    </row>
    <row r="182" spans="1:38" x14ac:dyDescent="0.15">
      <c r="A182" s="1832"/>
      <c r="B182" s="366">
        <v>44445</v>
      </c>
      <c r="C182" s="1607" t="str">
        <f t="shared" si="29"/>
        <v>(月)</v>
      </c>
      <c r="D182" s="627" t="s">
        <v>522</v>
      </c>
      <c r="E182" s="1493">
        <v>3</v>
      </c>
      <c r="F182" s="58">
        <v>20.399999999999999</v>
      </c>
      <c r="G182" s="22">
        <v>20.5</v>
      </c>
      <c r="H182" s="61">
        <v>20.6</v>
      </c>
      <c r="I182" s="62">
        <v>5.9</v>
      </c>
      <c r="J182" s="63">
        <v>3.9</v>
      </c>
      <c r="K182" s="62">
        <v>7.5</v>
      </c>
      <c r="L182" s="63">
        <v>7.4</v>
      </c>
      <c r="M182" s="62">
        <v>28.5</v>
      </c>
      <c r="N182" s="63">
        <v>26.4</v>
      </c>
      <c r="O182" s="49" t="s">
        <v>35</v>
      </c>
      <c r="P182" s="1199">
        <v>68</v>
      </c>
      <c r="Q182" s="49" t="s">
        <v>35</v>
      </c>
      <c r="R182" s="1199">
        <v>95.2</v>
      </c>
      <c r="S182" s="49" t="s">
        <v>35</v>
      </c>
      <c r="T182" s="1199" t="s">
        <v>35</v>
      </c>
      <c r="U182" s="49" t="s">
        <v>35</v>
      </c>
      <c r="V182" s="1199" t="s">
        <v>35</v>
      </c>
      <c r="W182" s="62" t="s">
        <v>35</v>
      </c>
      <c r="X182" s="63">
        <v>24.9</v>
      </c>
      <c r="Y182" s="67" t="s">
        <v>35</v>
      </c>
      <c r="Z182" s="68">
        <v>183</v>
      </c>
      <c r="AA182" s="23" t="s">
        <v>35</v>
      </c>
      <c r="AB182" s="798">
        <v>0.28000000000000003</v>
      </c>
      <c r="AC182" s="608">
        <v>1991</v>
      </c>
      <c r="AD182" s="307">
        <v>9990</v>
      </c>
      <c r="AE182" s="1061" t="s">
        <v>35</v>
      </c>
      <c r="AF182" s="1099"/>
      <c r="AG182" s="6" t="s">
        <v>268</v>
      </c>
      <c r="AH182" s="17" t="s">
        <v>22</v>
      </c>
      <c r="AI182" s="33">
        <v>35</v>
      </c>
      <c r="AJ182" s="34">
        <v>34.5</v>
      </c>
      <c r="AK182" s="35" t="s">
        <v>35</v>
      </c>
      <c r="AL182" s="96"/>
    </row>
    <row r="183" spans="1:38" x14ac:dyDescent="0.15">
      <c r="A183" s="1832"/>
      <c r="B183" s="366">
        <v>44446</v>
      </c>
      <c r="C183" s="1607" t="str">
        <f t="shared" si="29"/>
        <v>(火)</v>
      </c>
      <c r="D183" s="627" t="s">
        <v>566</v>
      </c>
      <c r="E183" s="1493" t="s">
        <v>35</v>
      </c>
      <c r="F183" s="58">
        <v>21.5</v>
      </c>
      <c r="G183" s="22">
        <v>19.100000000000001</v>
      </c>
      <c r="H183" s="61">
        <v>19.3</v>
      </c>
      <c r="I183" s="62">
        <v>5.3</v>
      </c>
      <c r="J183" s="63">
        <v>3</v>
      </c>
      <c r="K183" s="62">
        <v>7.5</v>
      </c>
      <c r="L183" s="63">
        <v>7.4</v>
      </c>
      <c r="M183" s="62">
        <v>29.6</v>
      </c>
      <c r="N183" s="63">
        <v>27.3</v>
      </c>
      <c r="O183" s="49" t="s">
        <v>35</v>
      </c>
      <c r="P183" s="1199">
        <v>72</v>
      </c>
      <c r="Q183" s="49" t="s">
        <v>35</v>
      </c>
      <c r="R183" s="1199">
        <v>101.3</v>
      </c>
      <c r="S183" s="49" t="s">
        <v>35</v>
      </c>
      <c r="T183" s="1199" t="s">
        <v>35</v>
      </c>
      <c r="U183" s="49" t="s">
        <v>35</v>
      </c>
      <c r="V183" s="1199" t="s">
        <v>35</v>
      </c>
      <c r="W183" s="62" t="s">
        <v>35</v>
      </c>
      <c r="X183" s="63">
        <v>22.6</v>
      </c>
      <c r="Y183" s="67" t="s">
        <v>35</v>
      </c>
      <c r="Z183" s="68">
        <v>198</v>
      </c>
      <c r="AA183" s="23" t="s">
        <v>35</v>
      </c>
      <c r="AB183" s="798">
        <v>0.22</v>
      </c>
      <c r="AC183" s="608">
        <v>1870</v>
      </c>
      <c r="AD183" s="307" t="s">
        <v>35</v>
      </c>
      <c r="AE183" s="1061" t="s">
        <v>35</v>
      </c>
      <c r="AF183" s="1099"/>
      <c r="AG183" s="6" t="s">
        <v>269</v>
      </c>
      <c r="AH183" s="17" t="s">
        <v>23</v>
      </c>
      <c r="AI183" s="612">
        <v>88</v>
      </c>
      <c r="AJ183" s="613">
        <v>85</v>
      </c>
      <c r="AK183" s="35" t="s">
        <v>35</v>
      </c>
      <c r="AL183" s="96"/>
    </row>
    <row r="184" spans="1:38" x14ac:dyDescent="0.15">
      <c r="A184" s="1832"/>
      <c r="B184" s="366">
        <v>44447</v>
      </c>
      <c r="C184" s="1607" t="str">
        <f t="shared" si="29"/>
        <v>(水)</v>
      </c>
      <c r="D184" s="627" t="s">
        <v>566</v>
      </c>
      <c r="E184" s="1493">
        <v>2</v>
      </c>
      <c r="F184" s="58">
        <v>23.3</v>
      </c>
      <c r="G184" s="22">
        <v>19.600000000000001</v>
      </c>
      <c r="H184" s="61">
        <v>19.899999999999999</v>
      </c>
      <c r="I184" s="62">
        <v>4.3</v>
      </c>
      <c r="J184" s="63">
        <v>3.6</v>
      </c>
      <c r="K184" s="62">
        <v>7.6</v>
      </c>
      <c r="L184" s="63">
        <v>7.6</v>
      </c>
      <c r="M184" s="62">
        <v>34.9</v>
      </c>
      <c r="N184" s="63">
        <v>33.1</v>
      </c>
      <c r="O184" s="49" t="s">
        <v>35</v>
      </c>
      <c r="P184" s="1199">
        <v>85</v>
      </c>
      <c r="Q184" s="49" t="s">
        <v>35</v>
      </c>
      <c r="R184" s="1199">
        <v>120.7</v>
      </c>
      <c r="S184" s="49" t="s">
        <v>35</v>
      </c>
      <c r="T184" s="1199" t="s">
        <v>35</v>
      </c>
      <c r="U184" s="49" t="s">
        <v>35</v>
      </c>
      <c r="V184" s="1199" t="s">
        <v>35</v>
      </c>
      <c r="W184" s="62" t="s">
        <v>35</v>
      </c>
      <c r="X184" s="63">
        <v>30.6</v>
      </c>
      <c r="Y184" s="67" t="s">
        <v>35</v>
      </c>
      <c r="Z184" s="68">
        <v>241</v>
      </c>
      <c r="AA184" s="23" t="s">
        <v>35</v>
      </c>
      <c r="AB184" s="798">
        <v>0.28999999999999998</v>
      </c>
      <c r="AC184" s="608">
        <v>1051</v>
      </c>
      <c r="AD184" s="307" t="s">
        <v>35</v>
      </c>
      <c r="AE184" s="1061" t="s">
        <v>35</v>
      </c>
      <c r="AF184" s="1099"/>
      <c r="AG184" s="6" t="s">
        <v>270</v>
      </c>
      <c r="AH184" s="17" t="s">
        <v>23</v>
      </c>
      <c r="AI184" s="612">
        <v>124.1</v>
      </c>
      <c r="AJ184" s="613">
        <v>125.1</v>
      </c>
      <c r="AK184" s="35" t="s">
        <v>35</v>
      </c>
      <c r="AL184" s="96"/>
    </row>
    <row r="185" spans="1:38" x14ac:dyDescent="0.15">
      <c r="A185" s="1832"/>
      <c r="B185" s="366">
        <v>44448</v>
      </c>
      <c r="C185" s="1607" t="str">
        <f t="shared" si="29"/>
        <v>(木)</v>
      </c>
      <c r="D185" s="627" t="s">
        <v>579</v>
      </c>
      <c r="E185" s="1493">
        <v>1.5</v>
      </c>
      <c r="F185" s="58">
        <v>19.399999999999999</v>
      </c>
      <c r="G185" s="22">
        <v>20.100000000000001</v>
      </c>
      <c r="H185" s="61">
        <v>20.100000000000001</v>
      </c>
      <c r="I185" s="62">
        <v>4.7</v>
      </c>
      <c r="J185" s="63">
        <v>3.9</v>
      </c>
      <c r="K185" s="62">
        <v>7.7</v>
      </c>
      <c r="L185" s="63">
        <v>7.6</v>
      </c>
      <c r="M185" s="62">
        <v>35</v>
      </c>
      <c r="N185" s="63">
        <v>34.5</v>
      </c>
      <c r="O185" s="49">
        <v>88</v>
      </c>
      <c r="P185" s="1199">
        <v>85</v>
      </c>
      <c r="Q185" s="49">
        <v>124.1</v>
      </c>
      <c r="R185" s="1199">
        <v>125.1</v>
      </c>
      <c r="S185" s="49">
        <v>78</v>
      </c>
      <c r="T185" s="1199">
        <v>80.400000000000006</v>
      </c>
      <c r="U185" s="49">
        <v>46.1</v>
      </c>
      <c r="V185" s="1199">
        <v>44.7</v>
      </c>
      <c r="W185" s="62">
        <v>34.9</v>
      </c>
      <c r="X185" s="63">
        <v>35.6</v>
      </c>
      <c r="Y185" s="67">
        <v>275</v>
      </c>
      <c r="Z185" s="68">
        <v>248</v>
      </c>
      <c r="AA185" s="23">
        <v>0.78</v>
      </c>
      <c r="AB185" s="798">
        <v>0.28000000000000003</v>
      </c>
      <c r="AC185" s="608">
        <v>1575</v>
      </c>
      <c r="AD185" s="307">
        <v>9990</v>
      </c>
      <c r="AE185" s="1061">
        <v>4.16</v>
      </c>
      <c r="AF185" s="1099"/>
      <c r="AG185" s="6" t="s">
        <v>271</v>
      </c>
      <c r="AH185" s="17" t="s">
        <v>23</v>
      </c>
      <c r="AI185" s="612">
        <v>78</v>
      </c>
      <c r="AJ185" s="613">
        <v>80.400000000000006</v>
      </c>
      <c r="AK185" s="35" t="s">
        <v>35</v>
      </c>
      <c r="AL185" s="96"/>
    </row>
    <row r="186" spans="1:38" x14ac:dyDescent="0.15">
      <c r="A186" s="1832"/>
      <c r="B186" s="366">
        <v>44449</v>
      </c>
      <c r="C186" s="1607" t="str">
        <f t="shared" si="29"/>
        <v>(金)</v>
      </c>
      <c r="D186" s="627" t="s">
        <v>566</v>
      </c>
      <c r="E186" s="1493" t="s">
        <v>35</v>
      </c>
      <c r="F186" s="58">
        <v>25.8</v>
      </c>
      <c r="G186" s="22">
        <v>20.9</v>
      </c>
      <c r="H186" s="61">
        <v>20.9</v>
      </c>
      <c r="I186" s="62">
        <v>6</v>
      </c>
      <c r="J186" s="63">
        <v>3.5</v>
      </c>
      <c r="K186" s="62">
        <v>7.5</v>
      </c>
      <c r="L186" s="63">
        <v>7.4</v>
      </c>
      <c r="M186" s="62">
        <v>28.4</v>
      </c>
      <c r="N186" s="63">
        <v>28</v>
      </c>
      <c r="O186" s="49" t="s">
        <v>35</v>
      </c>
      <c r="P186" s="1199">
        <v>72</v>
      </c>
      <c r="Q186" s="49" t="s">
        <v>35</v>
      </c>
      <c r="R186" s="1199">
        <v>101.3</v>
      </c>
      <c r="S186" s="49" t="s">
        <v>35</v>
      </c>
      <c r="T186" s="1199" t="s">
        <v>35</v>
      </c>
      <c r="U186" s="49" t="s">
        <v>35</v>
      </c>
      <c r="V186" s="1199" t="s">
        <v>35</v>
      </c>
      <c r="W186" s="62" t="s">
        <v>35</v>
      </c>
      <c r="X186" s="63">
        <v>28.2</v>
      </c>
      <c r="Y186" s="67" t="s">
        <v>35</v>
      </c>
      <c r="Z186" s="68">
        <v>217</v>
      </c>
      <c r="AA186" s="23" t="s">
        <v>35</v>
      </c>
      <c r="AB186" s="798">
        <v>0.23</v>
      </c>
      <c r="AC186" s="608">
        <v>1917</v>
      </c>
      <c r="AD186" s="307" t="s">
        <v>35</v>
      </c>
      <c r="AE186" s="1061" t="s">
        <v>35</v>
      </c>
      <c r="AF186" s="1099"/>
      <c r="AG186" s="6" t="s">
        <v>272</v>
      </c>
      <c r="AH186" s="17" t="s">
        <v>23</v>
      </c>
      <c r="AI186" s="612">
        <v>46.1</v>
      </c>
      <c r="AJ186" s="613">
        <v>44.7</v>
      </c>
      <c r="AK186" s="35" t="s">
        <v>35</v>
      </c>
      <c r="AL186" s="96"/>
    </row>
    <row r="187" spans="1:38" x14ac:dyDescent="0.15">
      <c r="A187" s="1832"/>
      <c r="B187" s="366">
        <v>44450</v>
      </c>
      <c r="C187" s="1607" t="str">
        <f t="shared" si="29"/>
        <v>(土)</v>
      </c>
      <c r="D187" s="627" t="s">
        <v>522</v>
      </c>
      <c r="E187" s="1493" t="s">
        <v>35</v>
      </c>
      <c r="F187" s="58">
        <v>26.3</v>
      </c>
      <c r="G187" s="22" t="s">
        <v>35</v>
      </c>
      <c r="H187" s="61" t="s">
        <v>35</v>
      </c>
      <c r="I187" s="62" t="s">
        <v>35</v>
      </c>
      <c r="J187" s="63" t="s">
        <v>35</v>
      </c>
      <c r="K187" s="62" t="s">
        <v>35</v>
      </c>
      <c r="L187" s="63" t="s">
        <v>35</v>
      </c>
      <c r="M187" s="62" t="s">
        <v>35</v>
      </c>
      <c r="N187" s="63" t="s">
        <v>35</v>
      </c>
      <c r="O187" s="49" t="s">
        <v>35</v>
      </c>
      <c r="P187" s="1199" t="s">
        <v>35</v>
      </c>
      <c r="Q187" s="49" t="s">
        <v>35</v>
      </c>
      <c r="R187" s="1199" t="s">
        <v>35</v>
      </c>
      <c r="S187" s="49" t="s">
        <v>35</v>
      </c>
      <c r="T187" s="1199" t="s">
        <v>35</v>
      </c>
      <c r="U187" s="49" t="s">
        <v>35</v>
      </c>
      <c r="V187" s="1199" t="s">
        <v>35</v>
      </c>
      <c r="W187" s="62" t="s">
        <v>35</v>
      </c>
      <c r="X187" s="63" t="s">
        <v>35</v>
      </c>
      <c r="Y187" s="67" t="s">
        <v>35</v>
      </c>
      <c r="Z187" s="68" t="s">
        <v>35</v>
      </c>
      <c r="AA187" s="23" t="s">
        <v>35</v>
      </c>
      <c r="AB187" s="798" t="s">
        <v>35</v>
      </c>
      <c r="AC187" s="608">
        <v>1038</v>
      </c>
      <c r="AD187" s="307" t="s">
        <v>35</v>
      </c>
      <c r="AE187" s="1061" t="s">
        <v>35</v>
      </c>
      <c r="AF187" s="1099"/>
      <c r="AG187" s="6" t="s">
        <v>273</v>
      </c>
      <c r="AH187" s="17" t="s">
        <v>23</v>
      </c>
      <c r="AI187" s="36">
        <v>34.9</v>
      </c>
      <c r="AJ187" s="37">
        <v>35.6</v>
      </c>
      <c r="AK187" s="38" t="s">
        <v>35</v>
      </c>
      <c r="AL187" s="94"/>
    </row>
    <row r="188" spans="1:38" x14ac:dyDescent="0.15">
      <c r="A188" s="1832"/>
      <c r="B188" s="366">
        <v>44451</v>
      </c>
      <c r="C188" s="1607" t="str">
        <f t="shared" si="29"/>
        <v>(日)</v>
      </c>
      <c r="D188" s="627" t="s">
        <v>522</v>
      </c>
      <c r="E188" s="1493" t="s">
        <v>35</v>
      </c>
      <c r="F188" s="58">
        <v>23.9</v>
      </c>
      <c r="G188" s="22" t="s">
        <v>35</v>
      </c>
      <c r="H188" s="61" t="s">
        <v>35</v>
      </c>
      <c r="I188" s="62" t="s">
        <v>35</v>
      </c>
      <c r="J188" s="63" t="s">
        <v>35</v>
      </c>
      <c r="K188" s="62" t="s">
        <v>35</v>
      </c>
      <c r="L188" s="63" t="s">
        <v>35</v>
      </c>
      <c r="M188" s="62" t="s">
        <v>35</v>
      </c>
      <c r="N188" s="63" t="s">
        <v>35</v>
      </c>
      <c r="O188" s="49" t="s">
        <v>35</v>
      </c>
      <c r="P188" s="1199" t="s">
        <v>35</v>
      </c>
      <c r="Q188" s="49" t="s">
        <v>35</v>
      </c>
      <c r="R188" s="1199" t="s">
        <v>35</v>
      </c>
      <c r="S188" s="49" t="s">
        <v>35</v>
      </c>
      <c r="T188" s="1199" t="s">
        <v>35</v>
      </c>
      <c r="U188" s="49" t="s">
        <v>35</v>
      </c>
      <c r="V188" s="1199" t="s">
        <v>35</v>
      </c>
      <c r="W188" s="62" t="s">
        <v>35</v>
      </c>
      <c r="X188" s="63" t="s">
        <v>35</v>
      </c>
      <c r="Y188" s="67" t="s">
        <v>35</v>
      </c>
      <c r="Z188" s="68" t="s">
        <v>35</v>
      </c>
      <c r="AA188" s="23" t="s">
        <v>35</v>
      </c>
      <c r="AB188" s="798" t="s">
        <v>35</v>
      </c>
      <c r="AC188" s="608">
        <v>1035</v>
      </c>
      <c r="AD188" s="307" t="s">
        <v>35</v>
      </c>
      <c r="AE188" s="1061" t="s">
        <v>35</v>
      </c>
      <c r="AF188" s="1099"/>
      <c r="AG188" s="6" t="s">
        <v>274</v>
      </c>
      <c r="AH188" s="17" t="s">
        <v>23</v>
      </c>
      <c r="AI188" s="47">
        <v>275</v>
      </c>
      <c r="AJ188" s="48">
        <v>248</v>
      </c>
      <c r="AK188" s="24" t="s">
        <v>35</v>
      </c>
      <c r="AL188" s="25"/>
    </row>
    <row r="189" spans="1:38" x14ac:dyDescent="0.15">
      <c r="A189" s="1832"/>
      <c r="B189" s="366">
        <v>44452</v>
      </c>
      <c r="C189" s="1607" t="str">
        <f t="shared" si="29"/>
        <v>(月)</v>
      </c>
      <c r="D189" s="627" t="s">
        <v>566</v>
      </c>
      <c r="E189" s="1493" t="s">
        <v>35</v>
      </c>
      <c r="F189" s="58">
        <v>26.4</v>
      </c>
      <c r="G189" s="22">
        <v>20.9</v>
      </c>
      <c r="H189" s="61">
        <v>21</v>
      </c>
      <c r="I189" s="62">
        <v>4</v>
      </c>
      <c r="J189" s="63">
        <v>3.4</v>
      </c>
      <c r="K189" s="62">
        <v>7.7</v>
      </c>
      <c r="L189" s="63">
        <v>7.7</v>
      </c>
      <c r="M189" s="62">
        <v>36.4</v>
      </c>
      <c r="N189" s="63">
        <v>34.1</v>
      </c>
      <c r="O189" s="49" t="s">
        <v>35</v>
      </c>
      <c r="P189" s="1199">
        <v>88</v>
      </c>
      <c r="Q189" s="49" t="s">
        <v>35</v>
      </c>
      <c r="R189" s="1199">
        <v>127.1</v>
      </c>
      <c r="S189" s="49" t="s">
        <v>35</v>
      </c>
      <c r="T189" s="1199" t="s">
        <v>35</v>
      </c>
      <c r="U189" s="49" t="s">
        <v>35</v>
      </c>
      <c r="V189" s="1199" t="s">
        <v>35</v>
      </c>
      <c r="W189" s="62" t="s">
        <v>35</v>
      </c>
      <c r="X189" s="63">
        <v>33.200000000000003</v>
      </c>
      <c r="Y189" s="67" t="s">
        <v>35</v>
      </c>
      <c r="Z189" s="68">
        <v>250</v>
      </c>
      <c r="AA189" s="23" t="s">
        <v>35</v>
      </c>
      <c r="AB189" s="798">
        <v>0.23</v>
      </c>
      <c r="AC189" s="608">
        <v>1057</v>
      </c>
      <c r="AD189" s="307">
        <v>9980</v>
      </c>
      <c r="AE189" s="1061" t="s">
        <v>35</v>
      </c>
      <c r="AF189" s="1099"/>
      <c r="AG189" s="6" t="s">
        <v>275</v>
      </c>
      <c r="AH189" s="17" t="s">
        <v>23</v>
      </c>
      <c r="AI189" s="39">
        <v>0.78</v>
      </c>
      <c r="AJ189" s="40">
        <v>0.28000000000000003</v>
      </c>
      <c r="AK189" s="41" t="s">
        <v>35</v>
      </c>
      <c r="AL189" s="95"/>
    </row>
    <row r="190" spans="1:38" x14ac:dyDescent="0.15">
      <c r="A190" s="1832"/>
      <c r="B190" s="366">
        <v>44453</v>
      </c>
      <c r="C190" s="1607" t="str">
        <f t="shared" si="29"/>
        <v>(火)</v>
      </c>
      <c r="D190" s="627" t="s">
        <v>522</v>
      </c>
      <c r="E190" s="1493">
        <v>7</v>
      </c>
      <c r="F190" s="58">
        <v>25</v>
      </c>
      <c r="G190" s="22">
        <v>20.8</v>
      </c>
      <c r="H190" s="61">
        <v>20.8</v>
      </c>
      <c r="I190" s="62">
        <v>4.2</v>
      </c>
      <c r="J190" s="63">
        <v>3.3</v>
      </c>
      <c r="K190" s="62">
        <v>7.7</v>
      </c>
      <c r="L190" s="63">
        <v>7.7</v>
      </c>
      <c r="M190" s="62">
        <v>35.5</v>
      </c>
      <c r="N190" s="63">
        <v>35.5</v>
      </c>
      <c r="O190" s="49" t="s">
        <v>35</v>
      </c>
      <c r="P190" s="1199">
        <v>87</v>
      </c>
      <c r="Q190" s="49" t="s">
        <v>35</v>
      </c>
      <c r="R190" s="1199">
        <v>126.9</v>
      </c>
      <c r="S190" s="49" t="s">
        <v>35</v>
      </c>
      <c r="T190" s="1199" t="s">
        <v>35</v>
      </c>
      <c r="U190" s="49" t="s">
        <v>35</v>
      </c>
      <c r="V190" s="1199" t="s">
        <v>35</v>
      </c>
      <c r="W190" s="62" t="s">
        <v>35</v>
      </c>
      <c r="X190" s="63">
        <v>30.4</v>
      </c>
      <c r="Y190" s="67" t="s">
        <v>35</v>
      </c>
      <c r="Z190" s="68">
        <v>229</v>
      </c>
      <c r="AA190" s="23" t="s">
        <v>35</v>
      </c>
      <c r="AB190" s="798">
        <v>0.23</v>
      </c>
      <c r="AC190" s="608">
        <v>1047</v>
      </c>
      <c r="AD190" s="307">
        <v>10020</v>
      </c>
      <c r="AE190" s="1061" t="s">
        <v>35</v>
      </c>
      <c r="AF190" s="1099"/>
      <c r="AG190" s="6" t="s">
        <v>24</v>
      </c>
      <c r="AH190" s="17" t="s">
        <v>23</v>
      </c>
      <c r="AI190" s="22">
        <v>2.5</v>
      </c>
      <c r="AJ190" s="46">
        <v>1.6</v>
      </c>
      <c r="AK190" s="35" t="s">
        <v>35</v>
      </c>
      <c r="AL190" s="95"/>
    </row>
    <row r="191" spans="1:38" x14ac:dyDescent="0.15">
      <c r="A191" s="1832"/>
      <c r="B191" s="366">
        <v>44454</v>
      </c>
      <c r="C191" s="1607" t="str">
        <f t="shared" si="29"/>
        <v>(水)</v>
      </c>
      <c r="D191" s="627" t="s">
        <v>566</v>
      </c>
      <c r="E191" s="1493">
        <v>1.5</v>
      </c>
      <c r="F191" s="58">
        <v>24</v>
      </c>
      <c r="G191" s="22">
        <v>20.7</v>
      </c>
      <c r="H191" s="61">
        <v>20.399999999999999</v>
      </c>
      <c r="I191" s="62">
        <v>12.4</v>
      </c>
      <c r="J191" s="63">
        <v>6.3</v>
      </c>
      <c r="K191" s="62">
        <v>7.5</v>
      </c>
      <c r="L191" s="63">
        <v>7.5</v>
      </c>
      <c r="M191" s="62">
        <v>25.9</v>
      </c>
      <c r="N191" s="63">
        <v>28.8</v>
      </c>
      <c r="O191" s="49" t="s">
        <v>35</v>
      </c>
      <c r="P191" s="1199">
        <v>69</v>
      </c>
      <c r="Q191" s="49" t="s">
        <v>35</v>
      </c>
      <c r="R191" s="1199">
        <v>100.5</v>
      </c>
      <c r="S191" s="49" t="s">
        <v>35</v>
      </c>
      <c r="T191" s="1199" t="s">
        <v>35</v>
      </c>
      <c r="U191" s="49" t="s">
        <v>35</v>
      </c>
      <c r="V191" s="1199" t="s">
        <v>35</v>
      </c>
      <c r="W191" s="62" t="s">
        <v>35</v>
      </c>
      <c r="X191" s="63">
        <v>30.2</v>
      </c>
      <c r="Y191" s="67" t="s">
        <v>35</v>
      </c>
      <c r="Z191" s="68">
        <v>234</v>
      </c>
      <c r="AA191" s="23" t="s">
        <v>35</v>
      </c>
      <c r="AB191" s="798">
        <v>0.27</v>
      </c>
      <c r="AC191" s="608">
        <v>2995</v>
      </c>
      <c r="AD191" s="307" t="s">
        <v>35</v>
      </c>
      <c r="AE191" s="1061" t="s">
        <v>35</v>
      </c>
      <c r="AF191" s="1099"/>
      <c r="AG191" s="6" t="s">
        <v>25</v>
      </c>
      <c r="AH191" s="17" t="s">
        <v>23</v>
      </c>
      <c r="AI191" s="22">
        <v>1.3</v>
      </c>
      <c r="AJ191" s="1475">
        <v>0.6</v>
      </c>
      <c r="AK191" s="35" t="s">
        <v>35</v>
      </c>
      <c r="AL191" s="95"/>
    </row>
    <row r="192" spans="1:38" x14ac:dyDescent="0.15">
      <c r="A192" s="1832"/>
      <c r="B192" s="366">
        <v>44455</v>
      </c>
      <c r="C192" s="1607" t="str">
        <f t="shared" si="29"/>
        <v>(木)</v>
      </c>
      <c r="D192" s="627" t="s">
        <v>566</v>
      </c>
      <c r="E192" s="1493" t="s">
        <v>35</v>
      </c>
      <c r="F192" s="58">
        <v>24.9</v>
      </c>
      <c r="G192" s="22">
        <v>20.8</v>
      </c>
      <c r="H192" s="61">
        <v>21.1</v>
      </c>
      <c r="I192" s="62">
        <v>4.4000000000000004</v>
      </c>
      <c r="J192" s="63">
        <v>3.3</v>
      </c>
      <c r="K192" s="62">
        <v>7.7</v>
      </c>
      <c r="L192" s="63">
        <v>7.6</v>
      </c>
      <c r="M192" s="62">
        <v>33.700000000000003</v>
      </c>
      <c r="N192" s="63">
        <v>29.6</v>
      </c>
      <c r="O192" s="49" t="s">
        <v>35</v>
      </c>
      <c r="P192" s="1199">
        <v>81</v>
      </c>
      <c r="Q192" s="49" t="s">
        <v>35</v>
      </c>
      <c r="R192" s="1199">
        <v>114.3</v>
      </c>
      <c r="S192" s="49" t="s">
        <v>35</v>
      </c>
      <c r="T192" s="1199" t="s">
        <v>35</v>
      </c>
      <c r="U192" s="49" t="s">
        <v>35</v>
      </c>
      <c r="V192" s="1199" t="s">
        <v>35</v>
      </c>
      <c r="W192" s="62" t="s">
        <v>35</v>
      </c>
      <c r="X192" s="63">
        <v>29.8</v>
      </c>
      <c r="Y192" s="67" t="s">
        <v>35</v>
      </c>
      <c r="Z192" s="68">
        <v>245</v>
      </c>
      <c r="AA192" s="23" t="s">
        <v>35</v>
      </c>
      <c r="AB192" s="798">
        <v>0.18</v>
      </c>
      <c r="AC192" s="608">
        <v>1814</v>
      </c>
      <c r="AD192" s="307" t="s">
        <v>35</v>
      </c>
      <c r="AE192" s="1061">
        <v>3.07</v>
      </c>
      <c r="AF192" s="1099"/>
      <c r="AG192" s="6" t="s">
        <v>276</v>
      </c>
      <c r="AH192" s="17" t="s">
        <v>23</v>
      </c>
      <c r="AI192" s="22">
        <v>8.1</v>
      </c>
      <c r="AJ192" s="46">
        <v>8.8000000000000007</v>
      </c>
      <c r="AK192" s="35" t="s">
        <v>35</v>
      </c>
      <c r="AL192" s="95"/>
    </row>
    <row r="193" spans="1:38" x14ac:dyDescent="0.15">
      <c r="A193" s="1832"/>
      <c r="B193" s="366">
        <v>44456</v>
      </c>
      <c r="C193" s="1607" t="str">
        <f t="shared" si="29"/>
        <v>(金)</v>
      </c>
      <c r="D193" s="627" t="s">
        <v>522</v>
      </c>
      <c r="E193" s="1493" t="s">
        <v>35</v>
      </c>
      <c r="F193" s="58">
        <v>21.3</v>
      </c>
      <c r="G193" s="22">
        <v>20.2</v>
      </c>
      <c r="H193" s="61">
        <v>20.3</v>
      </c>
      <c r="I193" s="62">
        <v>4.2</v>
      </c>
      <c r="J193" s="63">
        <v>3.2</v>
      </c>
      <c r="K193" s="62">
        <v>7.7</v>
      </c>
      <c r="L193" s="63">
        <v>7.6</v>
      </c>
      <c r="M193" s="62">
        <v>36.299999999999997</v>
      </c>
      <c r="N193" s="63">
        <v>33.5</v>
      </c>
      <c r="O193" s="49" t="s">
        <v>35</v>
      </c>
      <c r="P193" s="1199">
        <v>87</v>
      </c>
      <c r="Q193" s="49" t="s">
        <v>35</v>
      </c>
      <c r="R193" s="1199">
        <v>125.1</v>
      </c>
      <c r="S193" s="49" t="s">
        <v>35</v>
      </c>
      <c r="T193" s="1199" t="s">
        <v>35</v>
      </c>
      <c r="U193" s="49" t="s">
        <v>35</v>
      </c>
      <c r="V193" s="1199" t="s">
        <v>35</v>
      </c>
      <c r="W193" s="62" t="s">
        <v>35</v>
      </c>
      <c r="X193" s="63">
        <v>35.4</v>
      </c>
      <c r="Y193" s="67" t="s">
        <v>35</v>
      </c>
      <c r="Z193" s="68">
        <v>259</v>
      </c>
      <c r="AA193" s="23" t="s">
        <v>35</v>
      </c>
      <c r="AB193" s="798">
        <v>0.19</v>
      </c>
      <c r="AC193" s="608">
        <v>1041</v>
      </c>
      <c r="AD193" s="307" t="s">
        <v>35</v>
      </c>
      <c r="AE193" s="1061" t="s">
        <v>35</v>
      </c>
      <c r="AF193" s="1099"/>
      <c r="AG193" s="6" t="s">
        <v>277</v>
      </c>
      <c r="AH193" s="17" t="s">
        <v>23</v>
      </c>
      <c r="AI193" s="450">
        <v>0.15</v>
      </c>
      <c r="AJ193" s="1474">
        <v>0.11</v>
      </c>
      <c r="AK193" s="45" t="s">
        <v>35</v>
      </c>
      <c r="AL193" s="97"/>
    </row>
    <row r="194" spans="1:38" x14ac:dyDescent="0.15">
      <c r="A194" s="1832"/>
      <c r="B194" s="366">
        <v>44457</v>
      </c>
      <c r="C194" s="1607" t="str">
        <f t="shared" si="29"/>
        <v>(土)</v>
      </c>
      <c r="D194" s="627" t="s">
        <v>579</v>
      </c>
      <c r="E194" s="1493">
        <v>22.5</v>
      </c>
      <c r="F194" s="58">
        <v>24.5</v>
      </c>
      <c r="G194" s="22" t="s">
        <v>35</v>
      </c>
      <c r="H194" s="61" t="s">
        <v>35</v>
      </c>
      <c r="I194" s="62" t="s">
        <v>35</v>
      </c>
      <c r="J194" s="63" t="s">
        <v>35</v>
      </c>
      <c r="K194" s="62" t="s">
        <v>35</v>
      </c>
      <c r="L194" s="63" t="s">
        <v>35</v>
      </c>
      <c r="M194" s="62" t="s">
        <v>35</v>
      </c>
      <c r="N194" s="63" t="s">
        <v>35</v>
      </c>
      <c r="O194" s="49" t="s">
        <v>35</v>
      </c>
      <c r="P194" s="1199" t="s">
        <v>35</v>
      </c>
      <c r="Q194" s="49" t="s">
        <v>35</v>
      </c>
      <c r="R194" s="1199" t="s">
        <v>35</v>
      </c>
      <c r="S194" s="49" t="s">
        <v>35</v>
      </c>
      <c r="T194" s="1199" t="s">
        <v>35</v>
      </c>
      <c r="U194" s="49" t="s">
        <v>35</v>
      </c>
      <c r="V194" s="1199" t="s">
        <v>35</v>
      </c>
      <c r="W194" s="62" t="s">
        <v>35</v>
      </c>
      <c r="X194" s="63" t="s">
        <v>35</v>
      </c>
      <c r="Y194" s="67" t="s">
        <v>35</v>
      </c>
      <c r="Z194" s="68" t="s">
        <v>35</v>
      </c>
      <c r="AA194" s="23" t="s">
        <v>35</v>
      </c>
      <c r="AB194" s="798" t="s">
        <v>35</v>
      </c>
      <c r="AC194" s="608">
        <v>3276</v>
      </c>
      <c r="AD194" s="307" t="s">
        <v>35</v>
      </c>
      <c r="AE194" s="1061" t="s">
        <v>35</v>
      </c>
      <c r="AF194" s="1099"/>
      <c r="AG194" s="6" t="s">
        <v>284</v>
      </c>
      <c r="AH194" s="17" t="s">
        <v>23</v>
      </c>
      <c r="AI194" s="23">
        <v>2.87</v>
      </c>
      <c r="AJ194" s="43">
        <v>2.2000000000000002</v>
      </c>
      <c r="AK194" s="41" t="s">
        <v>35</v>
      </c>
      <c r="AL194" s="95"/>
    </row>
    <row r="195" spans="1:38" x14ac:dyDescent="0.15">
      <c r="A195" s="1832"/>
      <c r="B195" s="366">
        <v>44458</v>
      </c>
      <c r="C195" s="1607" t="str">
        <f t="shared" si="29"/>
        <v>(日)</v>
      </c>
      <c r="D195" s="627" t="s">
        <v>566</v>
      </c>
      <c r="E195" s="1493">
        <v>1</v>
      </c>
      <c r="F195" s="58">
        <v>24.4</v>
      </c>
      <c r="G195" s="22" t="s">
        <v>35</v>
      </c>
      <c r="H195" s="61" t="s">
        <v>35</v>
      </c>
      <c r="I195" s="116" t="s">
        <v>35</v>
      </c>
      <c r="J195" s="1345" t="s">
        <v>35</v>
      </c>
      <c r="K195" s="62" t="s">
        <v>35</v>
      </c>
      <c r="L195" s="63" t="s">
        <v>35</v>
      </c>
      <c r="M195" s="62" t="s">
        <v>35</v>
      </c>
      <c r="N195" s="63" t="s">
        <v>35</v>
      </c>
      <c r="O195" s="49" t="s">
        <v>35</v>
      </c>
      <c r="P195" s="1199" t="s">
        <v>35</v>
      </c>
      <c r="Q195" s="49" t="s">
        <v>35</v>
      </c>
      <c r="R195" s="1199" t="s">
        <v>35</v>
      </c>
      <c r="S195" s="49" t="s">
        <v>35</v>
      </c>
      <c r="T195" s="1199" t="s">
        <v>35</v>
      </c>
      <c r="U195" s="49" t="s">
        <v>35</v>
      </c>
      <c r="V195" s="1199" t="s">
        <v>35</v>
      </c>
      <c r="W195" s="62" t="s">
        <v>35</v>
      </c>
      <c r="X195" s="63" t="s">
        <v>35</v>
      </c>
      <c r="Y195" s="67" t="s">
        <v>35</v>
      </c>
      <c r="Z195" s="68" t="s">
        <v>35</v>
      </c>
      <c r="AA195" s="23" t="s">
        <v>35</v>
      </c>
      <c r="AB195" s="798" t="s">
        <v>35</v>
      </c>
      <c r="AC195" s="608">
        <v>4095</v>
      </c>
      <c r="AD195" s="307" t="s">
        <v>35</v>
      </c>
      <c r="AE195" s="1061" t="s">
        <v>35</v>
      </c>
      <c r="AF195" s="1099"/>
      <c r="AG195" s="6" t="s">
        <v>278</v>
      </c>
      <c r="AH195" s="17" t="s">
        <v>23</v>
      </c>
      <c r="AI195" s="23">
        <v>3.77</v>
      </c>
      <c r="AJ195" s="43">
        <v>4.16</v>
      </c>
      <c r="AK195" s="41" t="s">
        <v>35</v>
      </c>
      <c r="AL195" s="95"/>
    </row>
    <row r="196" spans="1:38" x14ac:dyDescent="0.15">
      <c r="A196" s="1832"/>
      <c r="B196" s="366">
        <v>44459</v>
      </c>
      <c r="C196" s="1607" t="str">
        <f t="shared" si="29"/>
        <v>(月)</v>
      </c>
      <c r="D196" s="627" t="s">
        <v>566</v>
      </c>
      <c r="E196" s="1493" t="s">
        <v>35</v>
      </c>
      <c r="F196" s="58">
        <v>23.9</v>
      </c>
      <c r="G196" s="22" t="s">
        <v>35</v>
      </c>
      <c r="H196" s="61" t="s">
        <v>35</v>
      </c>
      <c r="I196" s="116" t="s">
        <v>35</v>
      </c>
      <c r="J196" s="1345" t="s">
        <v>35</v>
      </c>
      <c r="K196" s="62" t="s">
        <v>35</v>
      </c>
      <c r="L196" s="63" t="s">
        <v>35</v>
      </c>
      <c r="M196" s="62" t="s">
        <v>35</v>
      </c>
      <c r="N196" s="63" t="s">
        <v>35</v>
      </c>
      <c r="O196" s="49" t="s">
        <v>35</v>
      </c>
      <c r="P196" s="1199" t="s">
        <v>35</v>
      </c>
      <c r="Q196" s="49" t="s">
        <v>35</v>
      </c>
      <c r="R196" s="1199" t="s">
        <v>35</v>
      </c>
      <c r="S196" s="49" t="s">
        <v>35</v>
      </c>
      <c r="T196" s="1199" t="s">
        <v>35</v>
      </c>
      <c r="U196" s="49" t="s">
        <v>35</v>
      </c>
      <c r="V196" s="1199" t="s">
        <v>35</v>
      </c>
      <c r="W196" s="62" t="s">
        <v>35</v>
      </c>
      <c r="X196" s="63" t="s">
        <v>35</v>
      </c>
      <c r="Y196" s="67" t="s">
        <v>35</v>
      </c>
      <c r="Z196" s="68" t="s">
        <v>35</v>
      </c>
      <c r="AA196" s="23" t="s">
        <v>35</v>
      </c>
      <c r="AB196" s="798" t="s">
        <v>35</v>
      </c>
      <c r="AC196" s="608">
        <v>1641</v>
      </c>
      <c r="AD196" s="307" t="s">
        <v>35</v>
      </c>
      <c r="AE196" s="1061" t="s">
        <v>35</v>
      </c>
      <c r="AF196" s="1099"/>
      <c r="AG196" s="6" t="s">
        <v>279</v>
      </c>
      <c r="AH196" s="17" t="s">
        <v>23</v>
      </c>
      <c r="AI196" s="23">
        <v>0.11600000000000001</v>
      </c>
      <c r="AJ196" s="43">
        <v>8.5999999999999993E-2</v>
      </c>
      <c r="AK196" s="45" t="s">
        <v>35</v>
      </c>
      <c r="AL196" s="97"/>
    </row>
    <row r="197" spans="1:38" x14ac:dyDescent="0.15">
      <c r="A197" s="1832"/>
      <c r="B197" s="366">
        <v>44460</v>
      </c>
      <c r="C197" s="1607" t="str">
        <f t="shared" si="29"/>
        <v>(火)</v>
      </c>
      <c r="D197" s="627" t="s">
        <v>566</v>
      </c>
      <c r="E197" s="1493" t="s">
        <v>35</v>
      </c>
      <c r="F197" s="58">
        <v>23.8</v>
      </c>
      <c r="G197" s="22">
        <v>20.3</v>
      </c>
      <c r="H197" s="61">
        <v>20.399999999999999</v>
      </c>
      <c r="I197" s="116">
        <v>4</v>
      </c>
      <c r="J197" s="1345">
        <v>3.8</v>
      </c>
      <c r="K197" s="62">
        <v>7.7</v>
      </c>
      <c r="L197" s="63">
        <v>7.7</v>
      </c>
      <c r="M197" s="62">
        <v>35.4</v>
      </c>
      <c r="N197" s="63">
        <v>33.700000000000003</v>
      </c>
      <c r="O197" s="49" t="s">
        <v>35</v>
      </c>
      <c r="P197" s="1199">
        <v>87</v>
      </c>
      <c r="Q197" s="49" t="s">
        <v>35</v>
      </c>
      <c r="R197" s="1199">
        <v>124.3</v>
      </c>
      <c r="S197" s="49" t="s">
        <v>35</v>
      </c>
      <c r="T197" s="1199" t="s">
        <v>35</v>
      </c>
      <c r="U197" s="49" t="s">
        <v>35</v>
      </c>
      <c r="V197" s="1199" t="s">
        <v>35</v>
      </c>
      <c r="W197" s="62" t="s">
        <v>35</v>
      </c>
      <c r="X197" s="63">
        <v>33.4</v>
      </c>
      <c r="Y197" s="67" t="s">
        <v>35</v>
      </c>
      <c r="Z197" s="68">
        <v>288</v>
      </c>
      <c r="AA197" s="23" t="s">
        <v>35</v>
      </c>
      <c r="AB197" s="798">
        <v>0.28999999999999998</v>
      </c>
      <c r="AC197" s="608">
        <v>1028</v>
      </c>
      <c r="AD197" s="307" t="s">
        <v>35</v>
      </c>
      <c r="AE197" s="1061" t="s">
        <v>35</v>
      </c>
      <c r="AF197" s="1099"/>
      <c r="AG197" s="6" t="s">
        <v>280</v>
      </c>
      <c r="AH197" s="17" t="s">
        <v>23</v>
      </c>
      <c r="AI197" s="450" t="s">
        <v>523</v>
      </c>
      <c r="AJ197" s="203" t="s">
        <v>523</v>
      </c>
      <c r="AK197" s="41" t="s">
        <v>35</v>
      </c>
      <c r="AL197" s="95"/>
    </row>
    <row r="198" spans="1:38" x14ac:dyDescent="0.15">
      <c r="A198" s="1832"/>
      <c r="B198" s="366">
        <v>44461</v>
      </c>
      <c r="C198" s="1607" t="str">
        <f t="shared" si="29"/>
        <v>(水)</v>
      </c>
      <c r="D198" s="627" t="s">
        <v>522</v>
      </c>
      <c r="E198" s="1493" t="s">
        <v>35</v>
      </c>
      <c r="F198" s="58">
        <v>25.3</v>
      </c>
      <c r="G198" s="22">
        <v>20.5</v>
      </c>
      <c r="H198" s="61">
        <v>20.9</v>
      </c>
      <c r="I198" s="116">
        <v>3.9</v>
      </c>
      <c r="J198" s="1345">
        <v>3.5</v>
      </c>
      <c r="K198" s="62">
        <v>7.7</v>
      </c>
      <c r="L198" s="63">
        <v>7.7</v>
      </c>
      <c r="M198" s="62">
        <v>35.6</v>
      </c>
      <c r="N198" s="63">
        <v>35.1</v>
      </c>
      <c r="O198" s="49" t="s">
        <v>35</v>
      </c>
      <c r="P198" s="1199">
        <v>89</v>
      </c>
      <c r="Q198" s="49" t="s">
        <v>35</v>
      </c>
      <c r="R198" s="1199">
        <v>126.3</v>
      </c>
      <c r="S198" s="49" t="s">
        <v>35</v>
      </c>
      <c r="T198" s="1199" t="s">
        <v>35</v>
      </c>
      <c r="U198" s="49" t="s">
        <v>35</v>
      </c>
      <c r="V198" s="1199" t="s">
        <v>35</v>
      </c>
      <c r="W198" s="62" t="s">
        <v>35</v>
      </c>
      <c r="X198" s="63">
        <v>33.700000000000003</v>
      </c>
      <c r="Y198" s="67" t="s">
        <v>35</v>
      </c>
      <c r="Z198" s="68">
        <v>284</v>
      </c>
      <c r="AA198" s="23" t="s">
        <v>35</v>
      </c>
      <c r="AB198" s="798">
        <v>0.23</v>
      </c>
      <c r="AC198" s="608">
        <v>1012</v>
      </c>
      <c r="AD198" s="307" t="s">
        <v>35</v>
      </c>
      <c r="AE198" s="1061">
        <v>3.99</v>
      </c>
      <c r="AF198" s="1099"/>
      <c r="AG198" s="6" t="s">
        <v>281</v>
      </c>
      <c r="AH198" s="17" t="s">
        <v>23</v>
      </c>
      <c r="AI198" s="22">
        <v>20</v>
      </c>
      <c r="AJ198" s="46">
        <v>21.3</v>
      </c>
      <c r="AK198" s="35" t="s">
        <v>35</v>
      </c>
      <c r="AL198" s="96"/>
    </row>
    <row r="199" spans="1:38" x14ac:dyDescent="0.15">
      <c r="A199" s="1832"/>
      <c r="B199" s="366">
        <v>44462</v>
      </c>
      <c r="C199" s="1607" t="str">
        <f t="shared" si="29"/>
        <v>(木)</v>
      </c>
      <c r="D199" s="627" t="s">
        <v>566</v>
      </c>
      <c r="E199" s="1493" t="s">
        <v>35</v>
      </c>
      <c r="F199" s="58">
        <v>29.2</v>
      </c>
      <c r="G199" s="22" t="s">
        <v>35</v>
      </c>
      <c r="H199" s="61" t="s">
        <v>35</v>
      </c>
      <c r="I199" s="116" t="s">
        <v>35</v>
      </c>
      <c r="J199" s="1345" t="s">
        <v>35</v>
      </c>
      <c r="K199" s="62" t="s">
        <v>35</v>
      </c>
      <c r="L199" s="63" t="s">
        <v>35</v>
      </c>
      <c r="M199" s="62" t="s">
        <v>35</v>
      </c>
      <c r="N199" s="63" t="s">
        <v>35</v>
      </c>
      <c r="O199" s="49" t="s">
        <v>35</v>
      </c>
      <c r="P199" s="1199" t="s">
        <v>35</v>
      </c>
      <c r="Q199" s="49" t="s">
        <v>35</v>
      </c>
      <c r="R199" s="1199" t="s">
        <v>35</v>
      </c>
      <c r="S199" s="49" t="s">
        <v>35</v>
      </c>
      <c r="T199" s="1199" t="s">
        <v>35</v>
      </c>
      <c r="U199" s="49" t="s">
        <v>35</v>
      </c>
      <c r="V199" s="1199" t="s">
        <v>35</v>
      </c>
      <c r="W199" s="62" t="s">
        <v>35</v>
      </c>
      <c r="X199" s="63" t="s">
        <v>35</v>
      </c>
      <c r="Y199" s="67" t="s">
        <v>35</v>
      </c>
      <c r="Z199" s="68" t="s">
        <v>35</v>
      </c>
      <c r="AA199" s="23" t="s">
        <v>35</v>
      </c>
      <c r="AB199" s="798" t="s">
        <v>35</v>
      </c>
      <c r="AC199" s="608">
        <v>1043</v>
      </c>
      <c r="AD199" s="307" t="s">
        <v>35</v>
      </c>
      <c r="AE199" s="1061" t="s">
        <v>35</v>
      </c>
      <c r="AF199" s="1099"/>
      <c r="AG199" s="6" t="s">
        <v>27</v>
      </c>
      <c r="AH199" s="17" t="s">
        <v>23</v>
      </c>
      <c r="AI199" s="22">
        <v>28.2</v>
      </c>
      <c r="AJ199" s="46">
        <v>28.9</v>
      </c>
      <c r="AK199" s="35" t="s">
        <v>35</v>
      </c>
      <c r="AL199" s="96"/>
    </row>
    <row r="200" spans="1:38" x14ac:dyDescent="0.15">
      <c r="A200" s="1832"/>
      <c r="B200" s="366">
        <v>44463</v>
      </c>
      <c r="C200" s="1607" t="str">
        <f t="shared" si="29"/>
        <v>(金)</v>
      </c>
      <c r="D200" s="627" t="s">
        <v>566</v>
      </c>
      <c r="E200" s="1493" t="s">
        <v>35</v>
      </c>
      <c r="F200" s="58">
        <v>26.2</v>
      </c>
      <c r="G200" s="22">
        <v>22.1</v>
      </c>
      <c r="H200" s="61">
        <v>22.3</v>
      </c>
      <c r="I200" s="116">
        <v>4.2</v>
      </c>
      <c r="J200" s="1345">
        <v>3.4</v>
      </c>
      <c r="K200" s="62">
        <v>7.8</v>
      </c>
      <c r="L200" s="63">
        <v>7.7</v>
      </c>
      <c r="M200" s="62">
        <v>36.200000000000003</v>
      </c>
      <c r="N200" s="63">
        <v>34.6</v>
      </c>
      <c r="O200" s="49" t="s">
        <v>35</v>
      </c>
      <c r="P200" s="1199">
        <v>89</v>
      </c>
      <c r="Q200" s="49" t="s">
        <v>35</v>
      </c>
      <c r="R200" s="1199">
        <v>127.3</v>
      </c>
      <c r="S200" s="49" t="s">
        <v>35</v>
      </c>
      <c r="T200" s="1199" t="s">
        <v>35</v>
      </c>
      <c r="U200" s="49" t="s">
        <v>35</v>
      </c>
      <c r="V200" s="1199" t="s">
        <v>35</v>
      </c>
      <c r="W200" s="62" t="s">
        <v>35</v>
      </c>
      <c r="X200" s="63">
        <v>34.4</v>
      </c>
      <c r="Y200" s="67" t="s">
        <v>35</v>
      </c>
      <c r="Z200" s="68">
        <v>248</v>
      </c>
      <c r="AA200" s="23" t="s">
        <v>35</v>
      </c>
      <c r="AB200" s="798">
        <v>0.23</v>
      </c>
      <c r="AC200" s="608">
        <v>1038</v>
      </c>
      <c r="AD200" s="307" t="s">
        <v>35</v>
      </c>
      <c r="AE200" s="1061" t="s">
        <v>35</v>
      </c>
      <c r="AF200" s="1099"/>
      <c r="AG200" s="6" t="s">
        <v>282</v>
      </c>
      <c r="AH200" s="17" t="s">
        <v>267</v>
      </c>
      <c r="AI200" s="49">
        <v>11</v>
      </c>
      <c r="AJ200" s="50">
        <v>8</v>
      </c>
      <c r="AK200" s="42" t="s">
        <v>35</v>
      </c>
      <c r="AL200" s="98"/>
    </row>
    <row r="201" spans="1:38" x14ac:dyDescent="0.15">
      <c r="A201" s="1832"/>
      <c r="B201" s="366">
        <v>44464</v>
      </c>
      <c r="C201" s="1607" t="str">
        <f t="shared" si="29"/>
        <v>(土)</v>
      </c>
      <c r="D201" s="627" t="s">
        <v>522</v>
      </c>
      <c r="E201" s="1493" t="s">
        <v>35</v>
      </c>
      <c r="F201" s="58">
        <v>22.6</v>
      </c>
      <c r="G201" s="22" t="s">
        <v>35</v>
      </c>
      <c r="H201" s="61" t="s">
        <v>35</v>
      </c>
      <c r="I201" s="116" t="s">
        <v>35</v>
      </c>
      <c r="J201" s="1345" t="s">
        <v>35</v>
      </c>
      <c r="K201" s="62" t="s">
        <v>35</v>
      </c>
      <c r="L201" s="63" t="s">
        <v>35</v>
      </c>
      <c r="M201" s="62" t="s">
        <v>35</v>
      </c>
      <c r="N201" s="63" t="s">
        <v>35</v>
      </c>
      <c r="O201" s="49" t="s">
        <v>35</v>
      </c>
      <c r="P201" s="1199" t="s">
        <v>35</v>
      </c>
      <c r="Q201" s="49" t="s">
        <v>35</v>
      </c>
      <c r="R201" s="1199" t="s">
        <v>35</v>
      </c>
      <c r="S201" s="49" t="s">
        <v>35</v>
      </c>
      <c r="T201" s="1199" t="s">
        <v>35</v>
      </c>
      <c r="U201" s="49" t="s">
        <v>35</v>
      </c>
      <c r="V201" s="1199" t="s">
        <v>35</v>
      </c>
      <c r="W201" s="62" t="s">
        <v>35</v>
      </c>
      <c r="X201" s="63" t="s">
        <v>35</v>
      </c>
      <c r="Y201" s="67" t="s">
        <v>35</v>
      </c>
      <c r="Z201" s="68" t="s">
        <v>35</v>
      </c>
      <c r="AA201" s="23" t="s">
        <v>35</v>
      </c>
      <c r="AB201" s="798" t="s">
        <v>35</v>
      </c>
      <c r="AC201" s="608">
        <v>999</v>
      </c>
      <c r="AD201" s="307" t="s">
        <v>35</v>
      </c>
      <c r="AE201" s="1061" t="s">
        <v>35</v>
      </c>
      <c r="AF201" s="1099"/>
      <c r="AG201" s="6" t="s">
        <v>283</v>
      </c>
      <c r="AH201" s="17" t="s">
        <v>23</v>
      </c>
      <c r="AI201" s="49">
        <v>9</v>
      </c>
      <c r="AJ201" s="50">
        <v>4</v>
      </c>
      <c r="AK201" s="42" t="s">
        <v>35</v>
      </c>
      <c r="AL201" s="98"/>
    </row>
    <row r="202" spans="1:38" x14ac:dyDescent="0.15">
      <c r="A202" s="1832"/>
      <c r="B202" s="366">
        <v>44465</v>
      </c>
      <c r="C202" s="1607" t="str">
        <f t="shared" si="29"/>
        <v>(日)</v>
      </c>
      <c r="D202" s="627" t="s">
        <v>522</v>
      </c>
      <c r="E202" s="1493">
        <v>0.5</v>
      </c>
      <c r="F202" s="58">
        <v>20.9</v>
      </c>
      <c r="G202" s="22" t="s">
        <v>35</v>
      </c>
      <c r="H202" s="61" t="s">
        <v>35</v>
      </c>
      <c r="I202" s="116" t="s">
        <v>35</v>
      </c>
      <c r="J202" s="1345" t="s">
        <v>35</v>
      </c>
      <c r="K202" s="62" t="s">
        <v>35</v>
      </c>
      <c r="L202" s="63" t="s">
        <v>35</v>
      </c>
      <c r="M202" s="62" t="s">
        <v>35</v>
      </c>
      <c r="N202" s="63" t="s">
        <v>35</v>
      </c>
      <c r="O202" s="49" t="s">
        <v>35</v>
      </c>
      <c r="P202" s="1199" t="s">
        <v>35</v>
      </c>
      <c r="Q202" s="49" t="s">
        <v>35</v>
      </c>
      <c r="R202" s="1199" t="s">
        <v>35</v>
      </c>
      <c r="S202" s="49" t="s">
        <v>35</v>
      </c>
      <c r="T202" s="1199" t="s">
        <v>35</v>
      </c>
      <c r="U202" s="49" t="s">
        <v>35</v>
      </c>
      <c r="V202" s="1199" t="s">
        <v>35</v>
      </c>
      <c r="W202" s="62" t="s">
        <v>35</v>
      </c>
      <c r="X202" s="63" t="s">
        <v>35</v>
      </c>
      <c r="Y202" s="67" t="s">
        <v>35</v>
      </c>
      <c r="Z202" s="68" t="s">
        <v>35</v>
      </c>
      <c r="AA202" s="23" t="s">
        <v>35</v>
      </c>
      <c r="AB202" s="798" t="s">
        <v>35</v>
      </c>
      <c r="AC202" s="608">
        <v>989</v>
      </c>
      <c r="AD202" s="307" t="s">
        <v>35</v>
      </c>
      <c r="AE202" s="1061" t="s">
        <v>35</v>
      </c>
      <c r="AF202" s="1099"/>
      <c r="AG202" s="18"/>
      <c r="AH202" s="8"/>
      <c r="AI202" s="19"/>
      <c r="AJ202" s="7"/>
      <c r="AK202" s="7"/>
      <c r="AL202" s="8"/>
    </row>
    <row r="203" spans="1:38" x14ac:dyDescent="0.15">
      <c r="A203" s="1832"/>
      <c r="B203" s="366">
        <v>44466</v>
      </c>
      <c r="C203" s="1607" t="str">
        <f t="shared" si="29"/>
        <v>(月)</v>
      </c>
      <c r="D203" s="627" t="s">
        <v>566</v>
      </c>
      <c r="E203" s="1493" t="s">
        <v>35</v>
      </c>
      <c r="F203" s="58">
        <v>22.4</v>
      </c>
      <c r="G203" s="22">
        <v>18.7</v>
      </c>
      <c r="H203" s="61">
        <v>18.600000000000001</v>
      </c>
      <c r="I203" s="116">
        <v>4</v>
      </c>
      <c r="J203" s="1345">
        <v>3.4</v>
      </c>
      <c r="K203" s="62">
        <v>7.9</v>
      </c>
      <c r="L203" s="63">
        <v>7.8</v>
      </c>
      <c r="M203" s="62">
        <v>37.1</v>
      </c>
      <c r="N203" s="63">
        <v>36.200000000000003</v>
      </c>
      <c r="O203" s="49" t="s">
        <v>35</v>
      </c>
      <c r="P203" s="1199">
        <v>87</v>
      </c>
      <c r="Q203" s="49" t="s">
        <v>35</v>
      </c>
      <c r="R203" s="1199">
        <v>128.1</v>
      </c>
      <c r="S203" s="49" t="s">
        <v>35</v>
      </c>
      <c r="T203" s="1199" t="s">
        <v>35</v>
      </c>
      <c r="U203" s="49" t="s">
        <v>35</v>
      </c>
      <c r="V203" s="1199" t="s">
        <v>35</v>
      </c>
      <c r="W203" s="62" t="s">
        <v>35</v>
      </c>
      <c r="X203" s="63">
        <v>33.4</v>
      </c>
      <c r="Y203" s="67" t="s">
        <v>35</v>
      </c>
      <c r="Z203" s="68">
        <v>270</v>
      </c>
      <c r="AA203" s="23" t="s">
        <v>35</v>
      </c>
      <c r="AB203" s="798">
        <v>0.28000000000000003</v>
      </c>
      <c r="AC203" s="608">
        <v>1007</v>
      </c>
      <c r="AD203" s="307" t="s">
        <v>35</v>
      </c>
      <c r="AE203" s="1061" t="s">
        <v>35</v>
      </c>
      <c r="AF203" s="1099"/>
      <c r="AG203" s="18"/>
      <c r="AH203" s="8"/>
      <c r="AI203" s="19"/>
      <c r="AJ203" s="7"/>
      <c r="AK203" s="7"/>
      <c r="AL203" s="8"/>
    </row>
    <row r="204" spans="1:38" x14ac:dyDescent="0.15">
      <c r="A204" s="1832"/>
      <c r="B204" s="366">
        <v>44467</v>
      </c>
      <c r="C204" s="1607" t="str">
        <f t="shared" si="29"/>
        <v>(火)</v>
      </c>
      <c r="D204" s="627" t="s">
        <v>566</v>
      </c>
      <c r="E204" s="1493" t="s">
        <v>35</v>
      </c>
      <c r="F204" s="58">
        <v>23.6</v>
      </c>
      <c r="G204" s="22">
        <v>19</v>
      </c>
      <c r="H204" s="61">
        <v>19.100000000000001</v>
      </c>
      <c r="I204" s="116">
        <v>3.8</v>
      </c>
      <c r="J204" s="1345">
        <v>3.1</v>
      </c>
      <c r="K204" s="62">
        <v>7.8</v>
      </c>
      <c r="L204" s="63">
        <v>7.8</v>
      </c>
      <c r="M204" s="62">
        <v>36.4</v>
      </c>
      <c r="N204" s="63">
        <v>34.799999999999997</v>
      </c>
      <c r="O204" s="49" t="s">
        <v>35</v>
      </c>
      <c r="P204" s="1199">
        <v>87</v>
      </c>
      <c r="Q204" s="49" t="s">
        <v>35</v>
      </c>
      <c r="R204" s="1199">
        <v>128.30000000000001</v>
      </c>
      <c r="S204" s="49" t="s">
        <v>35</v>
      </c>
      <c r="T204" s="1199" t="s">
        <v>35</v>
      </c>
      <c r="U204" s="49" t="s">
        <v>35</v>
      </c>
      <c r="V204" s="1199" t="s">
        <v>35</v>
      </c>
      <c r="W204" s="62" t="s">
        <v>35</v>
      </c>
      <c r="X204" s="63">
        <v>34.799999999999997</v>
      </c>
      <c r="Y204" s="67" t="s">
        <v>35</v>
      </c>
      <c r="Z204" s="68">
        <v>265</v>
      </c>
      <c r="AA204" s="23" t="s">
        <v>35</v>
      </c>
      <c r="AB204" s="798">
        <v>0.23</v>
      </c>
      <c r="AC204" s="608">
        <v>1016</v>
      </c>
      <c r="AD204" s="307">
        <v>10000</v>
      </c>
      <c r="AE204" s="1061" t="s">
        <v>35</v>
      </c>
      <c r="AF204" s="1099"/>
      <c r="AG204" s="20"/>
      <c r="AH204" s="3"/>
      <c r="AI204" s="21"/>
      <c r="AJ204" s="9"/>
      <c r="AK204" s="9"/>
      <c r="AL204" s="3"/>
    </row>
    <row r="205" spans="1:38" x14ac:dyDescent="0.15">
      <c r="A205" s="1832"/>
      <c r="B205" s="366">
        <v>44468</v>
      </c>
      <c r="C205" s="1607" t="str">
        <f t="shared" si="29"/>
        <v>(水)</v>
      </c>
      <c r="D205" s="627" t="s">
        <v>566</v>
      </c>
      <c r="E205" s="1493" t="s">
        <v>35</v>
      </c>
      <c r="F205" s="58">
        <v>23.7</v>
      </c>
      <c r="G205" s="22">
        <v>19.2</v>
      </c>
      <c r="H205" s="61">
        <v>19.2</v>
      </c>
      <c r="I205" s="116">
        <v>3.7</v>
      </c>
      <c r="J205" s="1345">
        <v>3</v>
      </c>
      <c r="K205" s="62">
        <v>7.8</v>
      </c>
      <c r="L205" s="63">
        <v>7.8</v>
      </c>
      <c r="M205" s="62">
        <v>36.9</v>
      </c>
      <c r="N205" s="63">
        <v>35.200000000000003</v>
      </c>
      <c r="O205" s="49" t="s">
        <v>35</v>
      </c>
      <c r="P205" s="1199">
        <v>88</v>
      </c>
      <c r="Q205" s="49" t="s">
        <v>35</v>
      </c>
      <c r="R205" s="1199">
        <v>128.1</v>
      </c>
      <c r="S205" s="49" t="s">
        <v>35</v>
      </c>
      <c r="T205" s="1199" t="s">
        <v>35</v>
      </c>
      <c r="U205" s="49" t="s">
        <v>35</v>
      </c>
      <c r="V205" s="1199" t="s">
        <v>35</v>
      </c>
      <c r="W205" s="62" t="s">
        <v>35</v>
      </c>
      <c r="X205" s="63">
        <v>35.4</v>
      </c>
      <c r="Y205" s="67" t="s">
        <v>35</v>
      </c>
      <c r="Z205" s="68">
        <v>263</v>
      </c>
      <c r="AA205" s="23" t="s">
        <v>35</v>
      </c>
      <c r="AB205" s="798">
        <v>0.24</v>
      </c>
      <c r="AC205" s="608">
        <v>1038</v>
      </c>
      <c r="AD205" s="307" t="s">
        <v>35</v>
      </c>
      <c r="AE205" s="1061" t="s">
        <v>35</v>
      </c>
      <c r="AF205" s="1099"/>
      <c r="AG205" s="28" t="s">
        <v>34</v>
      </c>
      <c r="AH205" s="2" t="s">
        <v>35</v>
      </c>
      <c r="AI205" s="2" t="s">
        <v>35</v>
      </c>
      <c r="AJ205" s="2" t="s">
        <v>35</v>
      </c>
      <c r="AK205" s="2" t="s">
        <v>35</v>
      </c>
      <c r="AL205" s="99" t="s">
        <v>35</v>
      </c>
    </row>
    <row r="206" spans="1:38" x14ac:dyDescent="0.15">
      <c r="A206" s="1832"/>
      <c r="B206" s="367">
        <v>44469</v>
      </c>
      <c r="C206" s="1607" t="str">
        <f t="shared" si="29"/>
        <v>(木)</v>
      </c>
      <c r="D206" s="628" t="s">
        <v>522</v>
      </c>
      <c r="E206" s="1493">
        <v>6</v>
      </c>
      <c r="F206" s="58">
        <v>26.2</v>
      </c>
      <c r="G206" s="120">
        <v>19.5</v>
      </c>
      <c r="H206" s="121">
        <v>19.5</v>
      </c>
      <c r="I206" s="122">
        <v>3.4</v>
      </c>
      <c r="J206" s="123">
        <v>3.2</v>
      </c>
      <c r="K206" s="122">
        <v>7.8</v>
      </c>
      <c r="L206" s="123">
        <v>7.7</v>
      </c>
      <c r="M206" s="122">
        <v>36.4</v>
      </c>
      <c r="N206" s="123">
        <v>35.299999999999997</v>
      </c>
      <c r="O206" s="49" t="s">
        <v>35</v>
      </c>
      <c r="P206" s="1199">
        <v>89</v>
      </c>
      <c r="Q206" s="49" t="s">
        <v>35</v>
      </c>
      <c r="R206" s="1199">
        <v>127.3</v>
      </c>
      <c r="S206" s="49" t="s">
        <v>35</v>
      </c>
      <c r="T206" s="1199" t="s">
        <v>35</v>
      </c>
      <c r="U206" s="49" t="s">
        <v>35</v>
      </c>
      <c r="V206" s="1199" t="s">
        <v>35</v>
      </c>
      <c r="W206" s="62" t="s">
        <v>35</v>
      </c>
      <c r="X206" s="63">
        <v>35.799999999999997</v>
      </c>
      <c r="Y206" s="67" t="s">
        <v>35</v>
      </c>
      <c r="Z206" s="68">
        <v>253</v>
      </c>
      <c r="AA206" s="23" t="s">
        <v>35</v>
      </c>
      <c r="AB206" s="798">
        <v>0.24</v>
      </c>
      <c r="AC206" s="608">
        <v>1036</v>
      </c>
      <c r="AD206" s="307" t="s">
        <v>35</v>
      </c>
      <c r="AE206" s="1076">
        <v>4.75</v>
      </c>
      <c r="AF206" s="1101"/>
      <c r="AG206" s="10" t="s">
        <v>35</v>
      </c>
      <c r="AH206" s="2" t="s">
        <v>35</v>
      </c>
      <c r="AI206" s="2" t="s">
        <v>35</v>
      </c>
      <c r="AJ206" s="2" t="s">
        <v>35</v>
      </c>
      <c r="AK206" s="2" t="s">
        <v>35</v>
      </c>
      <c r="AL206" s="99" t="s">
        <v>35</v>
      </c>
    </row>
    <row r="207" spans="1:38" s="1" customFormat="1" ht="13.5" customHeight="1" x14ac:dyDescent="0.15">
      <c r="A207" s="1832"/>
      <c r="B207" s="1743" t="s">
        <v>388</v>
      </c>
      <c r="C207" s="1744"/>
      <c r="D207" s="374"/>
      <c r="E207" s="1494">
        <f>MAX(E177:E206)</f>
        <v>22.5</v>
      </c>
      <c r="F207" s="335">
        <f t="shared" ref="F207:AC207" si="30">IF(COUNT(F177:F206)=0,"",MAX(F177:F206))</f>
        <v>29.2</v>
      </c>
      <c r="G207" s="336">
        <f t="shared" si="30"/>
        <v>22.9</v>
      </c>
      <c r="H207" s="337">
        <f t="shared" si="30"/>
        <v>23</v>
      </c>
      <c r="I207" s="338">
        <f t="shared" si="30"/>
        <v>13.1</v>
      </c>
      <c r="J207" s="339">
        <f t="shared" si="30"/>
        <v>6.3</v>
      </c>
      <c r="K207" s="338">
        <f t="shared" si="30"/>
        <v>7.9</v>
      </c>
      <c r="L207" s="339">
        <f t="shared" si="30"/>
        <v>7.8</v>
      </c>
      <c r="M207" s="338">
        <f t="shared" si="30"/>
        <v>37.1</v>
      </c>
      <c r="N207" s="339">
        <f t="shared" si="30"/>
        <v>36.200000000000003</v>
      </c>
      <c r="O207" s="1200">
        <f t="shared" si="30"/>
        <v>88</v>
      </c>
      <c r="P207" s="1201">
        <f t="shared" si="30"/>
        <v>89</v>
      </c>
      <c r="Q207" s="1200">
        <f t="shared" si="30"/>
        <v>124.1</v>
      </c>
      <c r="R207" s="1201">
        <f t="shared" si="30"/>
        <v>128.30000000000001</v>
      </c>
      <c r="S207" s="1200">
        <f t="shared" si="30"/>
        <v>78</v>
      </c>
      <c r="T207" s="1208">
        <f t="shared" si="30"/>
        <v>80.400000000000006</v>
      </c>
      <c r="U207" s="1200">
        <f t="shared" si="30"/>
        <v>46.1</v>
      </c>
      <c r="V207" s="1208">
        <f t="shared" si="30"/>
        <v>44.7</v>
      </c>
      <c r="W207" s="338">
        <f t="shared" si="30"/>
        <v>34.9</v>
      </c>
      <c r="X207" s="540">
        <f t="shared" si="30"/>
        <v>35.799999999999997</v>
      </c>
      <c r="Y207" s="596">
        <f t="shared" si="30"/>
        <v>275</v>
      </c>
      <c r="Z207" s="597">
        <f t="shared" si="30"/>
        <v>288</v>
      </c>
      <c r="AA207" s="598">
        <f t="shared" si="30"/>
        <v>0.78</v>
      </c>
      <c r="AB207" s="800">
        <f t="shared" si="30"/>
        <v>0.3</v>
      </c>
      <c r="AC207" s="794">
        <f t="shared" si="30"/>
        <v>5156</v>
      </c>
      <c r="AD207" s="318">
        <f>MAX(AD176:AD206)</f>
        <v>89650</v>
      </c>
      <c r="AE207" s="1055">
        <f>MAX(AE177:AE206)</f>
        <v>4.75</v>
      </c>
      <c r="AF207" s="1081"/>
      <c r="AG207" s="10" t="s">
        <v>35</v>
      </c>
      <c r="AH207" s="2" t="s">
        <v>35</v>
      </c>
      <c r="AI207" s="2" t="s">
        <v>35</v>
      </c>
      <c r="AJ207" s="2" t="s">
        <v>35</v>
      </c>
      <c r="AK207" s="2" t="s">
        <v>35</v>
      </c>
      <c r="AL207" s="99" t="s">
        <v>35</v>
      </c>
    </row>
    <row r="208" spans="1:38" s="1" customFormat="1" ht="13.5" customHeight="1" x14ac:dyDescent="0.15">
      <c r="A208" s="1832"/>
      <c r="B208" s="1735" t="s">
        <v>389</v>
      </c>
      <c r="C208" s="1736"/>
      <c r="D208" s="376"/>
      <c r="E208" s="1495">
        <f>MIN(E177:E206)</f>
        <v>0.5</v>
      </c>
      <c r="F208" s="340">
        <f t="shared" ref="F208:AB208" si="31">IF(COUNT(F177:F206)=0,"",MIN(F177:F206))</f>
        <v>19.399999999999999</v>
      </c>
      <c r="G208" s="341">
        <f t="shared" si="31"/>
        <v>18.7</v>
      </c>
      <c r="H208" s="342">
        <f t="shared" si="31"/>
        <v>18.600000000000001</v>
      </c>
      <c r="I208" s="343">
        <f t="shared" si="31"/>
        <v>3.4</v>
      </c>
      <c r="J208" s="386">
        <f t="shared" si="31"/>
        <v>2.1</v>
      </c>
      <c r="K208" s="343">
        <f t="shared" si="31"/>
        <v>7.4</v>
      </c>
      <c r="L208" s="386">
        <f t="shared" si="31"/>
        <v>7.2</v>
      </c>
      <c r="M208" s="343">
        <f t="shared" si="31"/>
        <v>24</v>
      </c>
      <c r="N208" s="386">
        <f t="shared" si="31"/>
        <v>20.3</v>
      </c>
      <c r="O208" s="1202">
        <f t="shared" si="31"/>
        <v>88</v>
      </c>
      <c r="P208" s="1203">
        <f t="shared" si="31"/>
        <v>43</v>
      </c>
      <c r="Q208" s="1202">
        <f t="shared" si="31"/>
        <v>124.1</v>
      </c>
      <c r="R208" s="1203">
        <f t="shared" si="31"/>
        <v>69</v>
      </c>
      <c r="S208" s="1202">
        <f t="shared" si="31"/>
        <v>78</v>
      </c>
      <c r="T208" s="1203">
        <f t="shared" si="31"/>
        <v>80.400000000000006</v>
      </c>
      <c r="U208" s="1202">
        <f t="shared" si="31"/>
        <v>46.1</v>
      </c>
      <c r="V208" s="1209">
        <f t="shared" si="31"/>
        <v>44.7</v>
      </c>
      <c r="W208" s="343">
        <f t="shared" si="31"/>
        <v>34.9</v>
      </c>
      <c r="X208" s="653">
        <f t="shared" si="31"/>
        <v>19.899999999999999</v>
      </c>
      <c r="Y208" s="602">
        <f t="shared" si="31"/>
        <v>275</v>
      </c>
      <c r="Z208" s="599">
        <f t="shared" si="31"/>
        <v>150</v>
      </c>
      <c r="AA208" s="602">
        <f t="shared" si="31"/>
        <v>0.78</v>
      </c>
      <c r="AB208" s="802">
        <f t="shared" si="31"/>
        <v>0.1</v>
      </c>
      <c r="AC208" s="1620"/>
      <c r="AD208" s="1622"/>
      <c r="AE208" s="1056">
        <f>MIN(AE177:AE206)</f>
        <v>3.07</v>
      </c>
      <c r="AF208" s="350"/>
      <c r="AG208" s="10" t="s">
        <v>35</v>
      </c>
      <c r="AH208" s="2" t="s">
        <v>35</v>
      </c>
      <c r="AI208" s="2" t="s">
        <v>35</v>
      </c>
      <c r="AJ208" s="2" t="s">
        <v>35</v>
      </c>
      <c r="AK208" s="2" t="s">
        <v>35</v>
      </c>
      <c r="AL208" s="99" t="s">
        <v>35</v>
      </c>
    </row>
    <row r="209" spans="1:38" s="1" customFormat="1" ht="13.5" customHeight="1" x14ac:dyDescent="0.15">
      <c r="A209" s="1832"/>
      <c r="B209" s="1735" t="s">
        <v>390</v>
      </c>
      <c r="C209" s="1736"/>
      <c r="D209" s="376"/>
      <c r="E209" s="1496"/>
      <c r="F209" s="541">
        <f t="shared" ref="F209:AB209" si="32">IF(COUNT(F177:F206)=0,"",AVERAGE(F177:F206))</f>
        <v>23.416666666666671</v>
      </c>
      <c r="G209" s="341">
        <f t="shared" si="32"/>
        <v>20.335000000000001</v>
      </c>
      <c r="H209" s="340">
        <f t="shared" si="32"/>
        <v>20.425000000000001</v>
      </c>
      <c r="I209" s="343">
        <f t="shared" si="32"/>
        <v>5.3950000000000014</v>
      </c>
      <c r="J209" s="386">
        <f t="shared" si="32"/>
        <v>3.6349999999999993</v>
      </c>
      <c r="K209" s="343">
        <f t="shared" si="32"/>
        <v>7.6550000000000029</v>
      </c>
      <c r="L209" s="386">
        <f t="shared" si="32"/>
        <v>7.5900000000000007</v>
      </c>
      <c r="M209" s="343">
        <f t="shared" si="32"/>
        <v>33.375</v>
      </c>
      <c r="N209" s="386">
        <f t="shared" si="32"/>
        <v>31.915000000000003</v>
      </c>
      <c r="O209" s="1202">
        <f t="shared" si="32"/>
        <v>88</v>
      </c>
      <c r="P209" s="1203">
        <f t="shared" si="32"/>
        <v>80.3</v>
      </c>
      <c r="Q209" s="1202">
        <f t="shared" si="32"/>
        <v>124.1</v>
      </c>
      <c r="R209" s="1203">
        <f t="shared" si="32"/>
        <v>115.80999999999999</v>
      </c>
      <c r="S209" s="1202">
        <f t="shared" si="32"/>
        <v>78</v>
      </c>
      <c r="T209" s="1203">
        <f t="shared" si="32"/>
        <v>80.400000000000006</v>
      </c>
      <c r="U209" s="1202">
        <f t="shared" si="32"/>
        <v>46.1</v>
      </c>
      <c r="V209" s="1203">
        <f t="shared" si="32"/>
        <v>44.7</v>
      </c>
      <c r="W209" s="1252">
        <f t="shared" si="32"/>
        <v>34.9</v>
      </c>
      <c r="X209" s="653">
        <f t="shared" si="32"/>
        <v>31.619999999999987</v>
      </c>
      <c r="Y209" s="602">
        <f t="shared" si="32"/>
        <v>275</v>
      </c>
      <c r="Z209" s="665">
        <f t="shared" si="32"/>
        <v>240.05</v>
      </c>
      <c r="AA209" s="602">
        <f t="shared" si="32"/>
        <v>0.78</v>
      </c>
      <c r="AB209" s="802">
        <f t="shared" si="32"/>
        <v>0.23450000000000007</v>
      </c>
      <c r="AC209" s="1620"/>
      <c r="AD209" s="1622"/>
      <c r="AE209" s="1057">
        <f>AVERAGE(AE177:AE206)</f>
        <v>3.9680000000000009</v>
      </c>
      <c r="AF209" s="350"/>
      <c r="AG209" s="10" t="s">
        <v>35</v>
      </c>
      <c r="AH209" s="2" t="s">
        <v>35</v>
      </c>
      <c r="AI209" s="2" t="s">
        <v>35</v>
      </c>
      <c r="AJ209" s="2" t="s">
        <v>35</v>
      </c>
      <c r="AK209" s="2" t="s">
        <v>35</v>
      </c>
      <c r="AL209" s="99" t="s">
        <v>35</v>
      </c>
    </row>
    <row r="210" spans="1:38" s="1" customFormat="1" ht="13.5" customHeight="1" x14ac:dyDescent="0.15">
      <c r="A210" s="1833"/>
      <c r="B210" s="1737" t="s">
        <v>391</v>
      </c>
      <c r="C210" s="1738"/>
      <c r="D210" s="376"/>
      <c r="E210" s="1497">
        <f>SUM(E177:E206)</f>
        <v>81</v>
      </c>
      <c r="F210" s="563"/>
      <c r="G210" s="1241"/>
      <c r="H210" s="1340"/>
      <c r="I210" s="1245"/>
      <c r="J210" s="1246"/>
      <c r="K210" s="1245"/>
      <c r="L210" s="1346"/>
      <c r="M210" s="1245"/>
      <c r="N210" s="1246"/>
      <c r="O210" s="1204"/>
      <c r="P210" s="1205"/>
      <c r="Q210" s="1204"/>
      <c r="R210" s="1222"/>
      <c r="S210" s="1204"/>
      <c r="T210" s="1205"/>
      <c r="U210" s="1204"/>
      <c r="V210" s="1222"/>
      <c r="W210" s="1253"/>
      <c r="X210" s="1254"/>
      <c r="Y210" s="662"/>
      <c r="Z210" s="592"/>
      <c r="AA210" s="662"/>
      <c r="AB210" s="804"/>
      <c r="AC210" s="595">
        <f>SUM(AC177:AC206)</f>
        <v>55886</v>
      </c>
      <c r="AD210" s="1102">
        <f>SUM(AD177:AD206)</f>
        <v>49980</v>
      </c>
      <c r="AE210" s="1066"/>
      <c r="AF210" s="351"/>
      <c r="AG210" s="205"/>
      <c r="AH210" s="207"/>
      <c r="AI210" s="207"/>
      <c r="AJ210" s="207"/>
      <c r="AK210" s="207"/>
      <c r="AL210" s="206"/>
    </row>
    <row r="211" spans="1:38" ht="13.5" customHeight="1" x14ac:dyDescent="0.15">
      <c r="A211" s="1868" t="s">
        <v>345</v>
      </c>
      <c r="B211" s="429">
        <v>44470</v>
      </c>
      <c r="C211" s="856" t="str">
        <f>IF(B211="","",IF(WEEKDAY(B211)=1,"(日)",IF(WEEKDAY(B211)=2,"(月)",IF(WEEKDAY(B211)=3,"(火)",IF(WEEKDAY(B211)=4,"(水)",IF(WEEKDAY(B211)=5,"(木)",IF(WEEKDAY(B211)=6,"(金)","(土)")))))))</f>
        <v>(金)</v>
      </c>
      <c r="D211" s="626" t="s">
        <v>579</v>
      </c>
      <c r="E211" s="1500">
        <v>74.5</v>
      </c>
      <c r="F211" s="321">
        <v>19.600000000000001</v>
      </c>
      <c r="G211" s="279">
        <v>20</v>
      </c>
      <c r="H211" s="280">
        <v>19.899999999999999</v>
      </c>
      <c r="I211" s="281">
        <v>10.4</v>
      </c>
      <c r="J211" s="282">
        <v>3.5</v>
      </c>
      <c r="K211" s="281">
        <v>7.7</v>
      </c>
      <c r="L211" s="282">
        <v>7.6</v>
      </c>
      <c r="M211" s="281">
        <v>27.6</v>
      </c>
      <c r="N211" s="282">
        <v>32.299999999999997</v>
      </c>
      <c r="O211" s="1214"/>
      <c r="P211" s="1215">
        <v>78</v>
      </c>
      <c r="Q211" s="1214"/>
      <c r="R211" s="1198">
        <v>114.1</v>
      </c>
      <c r="S211" s="1197"/>
      <c r="T211" s="1198"/>
      <c r="U211" s="1197"/>
      <c r="V211" s="1198"/>
      <c r="W211" s="53"/>
      <c r="X211" s="54">
        <v>37.799999999999997</v>
      </c>
      <c r="Y211" s="55"/>
      <c r="Z211" s="56">
        <v>240</v>
      </c>
      <c r="AA211" s="64"/>
      <c r="AB211" s="796">
        <v>0.23</v>
      </c>
      <c r="AC211" s="606">
        <v>4417</v>
      </c>
      <c r="AD211" s="306"/>
      <c r="AE211" s="1647"/>
      <c r="AF211" s="1098"/>
      <c r="AG211" s="208">
        <v>44476</v>
      </c>
      <c r="AH211" s="128" t="s">
        <v>29</v>
      </c>
      <c r="AI211" s="630">
        <v>21</v>
      </c>
      <c r="AJ211" s="130" t="s">
        <v>20</v>
      </c>
      <c r="AK211" s="131"/>
      <c r="AL211" s="132"/>
    </row>
    <row r="212" spans="1:38" x14ac:dyDescent="0.15">
      <c r="A212" s="1869"/>
      <c r="B212" s="310">
        <v>44471</v>
      </c>
      <c r="C212" s="1607" t="str">
        <f>IF(B212="","",IF(WEEKDAY(B212)=1,"(日)",IF(WEEKDAY(B212)=2,"(月)",IF(WEEKDAY(B212)=3,"(火)",IF(WEEKDAY(B212)=4,"(水)",IF(WEEKDAY(B212)=5,"(木)",IF(WEEKDAY(B212)=6,"(金)","(土)")))))))</f>
        <v>(土)</v>
      </c>
      <c r="D212" s="627" t="s">
        <v>566</v>
      </c>
      <c r="E212" s="1493">
        <v>4.5</v>
      </c>
      <c r="F212" s="58">
        <v>25.8</v>
      </c>
      <c r="G212" s="22"/>
      <c r="H212" s="61"/>
      <c r="I212" s="62"/>
      <c r="J212" s="63"/>
      <c r="K212" s="62"/>
      <c r="L212" s="63"/>
      <c r="M212" s="62"/>
      <c r="N212" s="63"/>
      <c r="O212" s="49"/>
      <c r="P212" s="1199"/>
      <c r="Q212" s="49"/>
      <c r="R212" s="1199"/>
      <c r="S212" s="49"/>
      <c r="T212" s="1199"/>
      <c r="U212" s="49"/>
      <c r="V212" s="1199"/>
      <c r="W212" s="62"/>
      <c r="X212" s="63"/>
      <c r="Y212" s="67"/>
      <c r="Z212" s="68"/>
      <c r="AA212" s="23"/>
      <c r="AB212" s="798"/>
      <c r="AC212" s="608">
        <v>6333</v>
      </c>
      <c r="AD212" s="307"/>
      <c r="AE212" s="1061"/>
      <c r="AF212" s="1099"/>
      <c r="AG212" s="11" t="s">
        <v>30</v>
      </c>
      <c r="AH212" s="12" t="s">
        <v>31</v>
      </c>
      <c r="AI212" s="13" t="s">
        <v>32</v>
      </c>
      <c r="AJ212" s="14" t="s">
        <v>33</v>
      </c>
      <c r="AK212" s="15" t="s">
        <v>35</v>
      </c>
      <c r="AL212" s="92"/>
    </row>
    <row r="213" spans="1:38" x14ac:dyDescent="0.15">
      <c r="A213" s="1869"/>
      <c r="B213" s="310">
        <v>44472</v>
      </c>
      <c r="C213" s="1607" t="str">
        <f t="shared" ref="C213:C241" si="33">IF(B213="","",IF(WEEKDAY(B213)=1,"(日)",IF(WEEKDAY(B213)=2,"(月)",IF(WEEKDAY(B213)=3,"(火)",IF(WEEKDAY(B213)=4,"(水)",IF(WEEKDAY(B213)=5,"(木)",IF(WEEKDAY(B213)=6,"(金)","(土)")))))))</f>
        <v>(日)</v>
      </c>
      <c r="D213" s="627" t="s">
        <v>566</v>
      </c>
      <c r="E213" s="1493"/>
      <c r="F213" s="58">
        <v>24</v>
      </c>
      <c r="G213" s="22"/>
      <c r="H213" s="61"/>
      <c r="I213" s="62"/>
      <c r="J213" s="63"/>
      <c r="K213" s="62"/>
      <c r="L213" s="63"/>
      <c r="M213" s="62"/>
      <c r="N213" s="63"/>
      <c r="O213" s="49"/>
      <c r="P213" s="1199"/>
      <c r="Q213" s="49"/>
      <c r="R213" s="1199"/>
      <c r="S213" s="49"/>
      <c r="T213" s="1199"/>
      <c r="U213" s="49"/>
      <c r="V213" s="1199"/>
      <c r="W213" s="62"/>
      <c r="X213" s="63"/>
      <c r="Y213" s="67"/>
      <c r="Z213" s="68"/>
      <c r="AA213" s="23"/>
      <c r="AB213" s="798"/>
      <c r="AC213" s="608">
        <v>3325</v>
      </c>
      <c r="AD213" s="307"/>
      <c r="AE213" s="1061"/>
      <c r="AF213" s="1099"/>
      <c r="AG213" s="5" t="s">
        <v>265</v>
      </c>
      <c r="AH213" s="16" t="s">
        <v>20</v>
      </c>
      <c r="AI213" s="30">
        <v>19.8</v>
      </c>
      <c r="AJ213" s="31">
        <v>20.3</v>
      </c>
      <c r="AK213" s="32" t="s">
        <v>35</v>
      </c>
      <c r="AL213" s="93"/>
    </row>
    <row r="214" spans="1:38" x14ac:dyDescent="0.15">
      <c r="A214" s="1869"/>
      <c r="B214" s="310">
        <v>44473</v>
      </c>
      <c r="C214" s="1607" t="str">
        <f t="shared" si="33"/>
        <v>(月)</v>
      </c>
      <c r="D214" s="627" t="s">
        <v>566</v>
      </c>
      <c r="E214" s="1493"/>
      <c r="F214" s="58">
        <v>25.6</v>
      </c>
      <c r="G214" s="22">
        <v>19.899999999999999</v>
      </c>
      <c r="H214" s="61">
        <v>20</v>
      </c>
      <c r="I214" s="62">
        <v>4.2</v>
      </c>
      <c r="J214" s="63">
        <v>2.7</v>
      </c>
      <c r="K214" s="62">
        <v>7.5</v>
      </c>
      <c r="L214" s="63">
        <v>7.4</v>
      </c>
      <c r="M214" s="62">
        <v>31.9</v>
      </c>
      <c r="N214" s="63">
        <v>31</v>
      </c>
      <c r="O214" s="49"/>
      <c r="P214" s="1199">
        <v>75</v>
      </c>
      <c r="Q214" s="49"/>
      <c r="R214" s="1199">
        <v>111.1</v>
      </c>
      <c r="S214" s="49"/>
      <c r="T214" s="1199"/>
      <c r="U214" s="49"/>
      <c r="V214" s="1199"/>
      <c r="W214" s="62"/>
      <c r="X214" s="63">
        <v>28.4</v>
      </c>
      <c r="Y214" s="67"/>
      <c r="Z214" s="68">
        <v>262</v>
      </c>
      <c r="AA214" s="23"/>
      <c r="AB214" s="798">
        <v>0.24</v>
      </c>
      <c r="AC214" s="608">
        <v>1665</v>
      </c>
      <c r="AD214" s="307"/>
      <c r="AE214" s="1061"/>
      <c r="AF214" s="1099"/>
      <c r="AG214" s="6" t="s">
        <v>266</v>
      </c>
      <c r="AH214" s="17" t="s">
        <v>267</v>
      </c>
      <c r="AI214" s="33">
        <v>3.6</v>
      </c>
      <c r="AJ214" s="34">
        <v>3.2</v>
      </c>
      <c r="AK214" s="38" t="s">
        <v>35</v>
      </c>
      <c r="AL214" s="94"/>
    </row>
    <row r="215" spans="1:38" x14ac:dyDescent="0.15">
      <c r="A215" s="1869"/>
      <c r="B215" s="310">
        <v>44474</v>
      </c>
      <c r="C215" s="1607" t="str">
        <f t="shared" si="33"/>
        <v>(火)</v>
      </c>
      <c r="D215" s="627" t="s">
        <v>566</v>
      </c>
      <c r="E215" s="1493"/>
      <c r="F215" s="58">
        <v>26.2</v>
      </c>
      <c r="G215" s="22">
        <v>20.100000000000001</v>
      </c>
      <c r="H215" s="61">
        <v>20.2</v>
      </c>
      <c r="I215" s="62">
        <v>3.6</v>
      </c>
      <c r="J215" s="63">
        <v>2.9</v>
      </c>
      <c r="K215" s="62">
        <v>7.6</v>
      </c>
      <c r="L215" s="63">
        <v>7.6</v>
      </c>
      <c r="M215" s="62">
        <v>33.4</v>
      </c>
      <c r="N215" s="63">
        <v>31.6</v>
      </c>
      <c r="O215" s="49"/>
      <c r="P215" s="1199">
        <v>85</v>
      </c>
      <c r="Q215" s="49"/>
      <c r="R215" s="1199">
        <v>121.1</v>
      </c>
      <c r="S215" s="49"/>
      <c r="T215" s="1199"/>
      <c r="U215" s="49"/>
      <c r="V215" s="1199"/>
      <c r="W215" s="62"/>
      <c r="X215" s="63">
        <v>26</v>
      </c>
      <c r="Y215" s="67"/>
      <c r="Z215" s="68">
        <v>199</v>
      </c>
      <c r="AA215" s="23"/>
      <c r="AB215" s="798">
        <v>0.26</v>
      </c>
      <c r="AC215" s="608">
        <v>1039</v>
      </c>
      <c r="AD215" s="307"/>
      <c r="AE215" s="1061"/>
      <c r="AF215" s="1099"/>
      <c r="AG215" s="6" t="s">
        <v>21</v>
      </c>
      <c r="AH215" s="17"/>
      <c r="AI215" s="33">
        <v>7.7</v>
      </c>
      <c r="AJ215" s="34">
        <v>7.7</v>
      </c>
      <c r="AK215" s="41" t="s">
        <v>35</v>
      </c>
      <c r="AL215" s="95"/>
    </row>
    <row r="216" spans="1:38" x14ac:dyDescent="0.15">
      <c r="A216" s="1869"/>
      <c r="B216" s="310">
        <v>44475</v>
      </c>
      <c r="C216" s="1607" t="str">
        <f t="shared" si="33"/>
        <v>(水)</v>
      </c>
      <c r="D216" s="627" t="s">
        <v>566</v>
      </c>
      <c r="E216" s="1493"/>
      <c r="F216" s="58">
        <v>25.2</v>
      </c>
      <c r="G216" s="22">
        <v>20.2</v>
      </c>
      <c r="H216" s="61">
        <v>20.3</v>
      </c>
      <c r="I216" s="62">
        <v>3.1</v>
      </c>
      <c r="J216" s="63">
        <v>2.4</v>
      </c>
      <c r="K216" s="62">
        <v>7.7</v>
      </c>
      <c r="L216" s="63">
        <v>7.7</v>
      </c>
      <c r="M216" s="62">
        <v>34.799999999999997</v>
      </c>
      <c r="N216" s="63">
        <v>33.299999999999997</v>
      </c>
      <c r="O216" s="49"/>
      <c r="P216" s="1199">
        <v>85</v>
      </c>
      <c r="Q216" s="49"/>
      <c r="R216" s="1199">
        <v>124.1</v>
      </c>
      <c r="S216" s="49"/>
      <c r="T216" s="1199"/>
      <c r="U216" s="49"/>
      <c r="V216" s="1199"/>
      <c r="W216" s="62"/>
      <c r="X216" s="63">
        <v>36.4</v>
      </c>
      <c r="Y216" s="67"/>
      <c r="Z216" s="68">
        <v>243</v>
      </c>
      <c r="AA216" s="23"/>
      <c r="AB216" s="798">
        <v>0.23</v>
      </c>
      <c r="AC216" s="608">
        <v>1057</v>
      </c>
      <c r="AD216" s="307">
        <v>9660</v>
      </c>
      <c r="AE216" s="1061"/>
      <c r="AF216" s="1099"/>
      <c r="AG216" s="6" t="s">
        <v>268</v>
      </c>
      <c r="AH216" s="17" t="s">
        <v>22</v>
      </c>
      <c r="AI216" s="33">
        <v>36.1</v>
      </c>
      <c r="AJ216" s="34">
        <v>34.5</v>
      </c>
      <c r="AK216" s="35" t="s">
        <v>35</v>
      </c>
      <c r="AL216" s="96"/>
    </row>
    <row r="217" spans="1:38" x14ac:dyDescent="0.15">
      <c r="A217" s="1869"/>
      <c r="B217" s="310">
        <v>44476</v>
      </c>
      <c r="C217" s="1607" t="str">
        <f t="shared" si="33"/>
        <v>(木)</v>
      </c>
      <c r="D217" s="627" t="s">
        <v>522</v>
      </c>
      <c r="E217" s="1493"/>
      <c r="F217" s="58">
        <v>21</v>
      </c>
      <c r="G217" s="22">
        <v>19.8</v>
      </c>
      <c r="H217" s="61">
        <v>20.3</v>
      </c>
      <c r="I217" s="62">
        <v>3.6</v>
      </c>
      <c r="J217" s="63">
        <v>3.2</v>
      </c>
      <c r="K217" s="62">
        <v>7.7</v>
      </c>
      <c r="L217" s="63">
        <v>7.7</v>
      </c>
      <c r="M217" s="62">
        <v>36.1</v>
      </c>
      <c r="N217" s="63">
        <v>34.5</v>
      </c>
      <c r="O217" s="49">
        <v>88</v>
      </c>
      <c r="P217" s="1199">
        <v>85</v>
      </c>
      <c r="Q217" s="49">
        <v>127.1</v>
      </c>
      <c r="R217" s="1199">
        <v>125.3</v>
      </c>
      <c r="S217" s="49">
        <v>81.2</v>
      </c>
      <c r="T217" s="1199">
        <v>81</v>
      </c>
      <c r="U217" s="49">
        <v>45.9</v>
      </c>
      <c r="V217" s="1199">
        <v>44.3</v>
      </c>
      <c r="W217" s="62">
        <v>41.3</v>
      </c>
      <c r="X217" s="63">
        <v>41.3</v>
      </c>
      <c r="Y217" s="67">
        <v>218</v>
      </c>
      <c r="Z217" s="68">
        <v>230</v>
      </c>
      <c r="AA217" s="23">
        <v>0.4</v>
      </c>
      <c r="AB217" s="798">
        <v>0.23</v>
      </c>
      <c r="AC217" s="608">
        <v>1052</v>
      </c>
      <c r="AD217" s="307"/>
      <c r="AE217" s="1061">
        <v>4.32</v>
      </c>
      <c r="AF217" s="1099"/>
      <c r="AG217" s="6" t="s">
        <v>269</v>
      </c>
      <c r="AH217" s="17" t="s">
        <v>23</v>
      </c>
      <c r="AI217" s="612">
        <v>88</v>
      </c>
      <c r="AJ217" s="613">
        <v>85</v>
      </c>
      <c r="AK217" s="35" t="s">
        <v>35</v>
      </c>
      <c r="AL217" s="96"/>
    </row>
    <row r="218" spans="1:38" x14ac:dyDescent="0.15">
      <c r="A218" s="1869"/>
      <c r="B218" s="310">
        <v>44477</v>
      </c>
      <c r="C218" s="1607" t="str">
        <f t="shared" si="33"/>
        <v>(金)</v>
      </c>
      <c r="D218" s="627" t="s">
        <v>566</v>
      </c>
      <c r="E218" s="1493"/>
      <c r="F218" s="58">
        <v>25.5</v>
      </c>
      <c r="G218" s="22">
        <v>19.899999999999999</v>
      </c>
      <c r="H218" s="61">
        <v>20</v>
      </c>
      <c r="I218" s="62">
        <v>3</v>
      </c>
      <c r="J218" s="63">
        <v>2.9</v>
      </c>
      <c r="K218" s="62">
        <v>7.7</v>
      </c>
      <c r="L218" s="63">
        <v>7.7</v>
      </c>
      <c r="M218" s="62">
        <v>35.6</v>
      </c>
      <c r="N218" s="63">
        <v>35.1</v>
      </c>
      <c r="O218" s="49"/>
      <c r="P218" s="1199">
        <v>85</v>
      </c>
      <c r="Q218" s="49"/>
      <c r="R218" s="1199">
        <v>125.5</v>
      </c>
      <c r="S218" s="49"/>
      <c r="T218" s="1199"/>
      <c r="U218" s="49"/>
      <c r="V218" s="1199"/>
      <c r="W218" s="62"/>
      <c r="X218" s="63">
        <v>40.1</v>
      </c>
      <c r="Y218" s="67"/>
      <c r="Z218" s="68">
        <v>239</v>
      </c>
      <c r="AA218" s="23"/>
      <c r="AB218" s="798">
        <v>0.23</v>
      </c>
      <c r="AC218" s="608">
        <v>1049</v>
      </c>
      <c r="AD218" s="307"/>
      <c r="AE218" s="1061"/>
      <c r="AF218" s="1099"/>
      <c r="AG218" s="6" t="s">
        <v>270</v>
      </c>
      <c r="AH218" s="17" t="s">
        <v>23</v>
      </c>
      <c r="AI218" s="612">
        <v>127.1</v>
      </c>
      <c r="AJ218" s="613">
        <v>125.3</v>
      </c>
      <c r="AK218" s="35" t="s">
        <v>35</v>
      </c>
      <c r="AL218" s="96"/>
    </row>
    <row r="219" spans="1:38" x14ac:dyDescent="0.15">
      <c r="A219" s="1869"/>
      <c r="B219" s="310">
        <v>44478</v>
      </c>
      <c r="C219" s="1607" t="str">
        <f t="shared" si="33"/>
        <v>(土)</v>
      </c>
      <c r="D219" s="627" t="s">
        <v>522</v>
      </c>
      <c r="E219" s="1493"/>
      <c r="F219" s="58">
        <v>25</v>
      </c>
      <c r="G219" s="22"/>
      <c r="H219" s="61"/>
      <c r="I219" s="62"/>
      <c r="J219" s="63"/>
      <c r="K219" s="62"/>
      <c r="L219" s="63"/>
      <c r="M219" s="62"/>
      <c r="N219" s="63"/>
      <c r="O219" s="49"/>
      <c r="P219" s="1199"/>
      <c r="Q219" s="49"/>
      <c r="R219" s="1199"/>
      <c r="S219" s="49"/>
      <c r="T219" s="1199"/>
      <c r="U219" s="49"/>
      <c r="V219" s="1199"/>
      <c r="W219" s="62"/>
      <c r="X219" s="63"/>
      <c r="Y219" s="67"/>
      <c r="Z219" s="68"/>
      <c r="AA219" s="23"/>
      <c r="AB219" s="798"/>
      <c r="AC219" s="608">
        <v>1045</v>
      </c>
      <c r="AD219" s="307"/>
      <c r="AE219" s="1061"/>
      <c r="AF219" s="1099"/>
      <c r="AG219" s="6" t="s">
        <v>271</v>
      </c>
      <c r="AH219" s="17" t="s">
        <v>23</v>
      </c>
      <c r="AI219" s="612">
        <v>81.2</v>
      </c>
      <c r="AJ219" s="613">
        <v>81</v>
      </c>
      <c r="AK219" s="35" t="s">
        <v>35</v>
      </c>
      <c r="AL219" s="96"/>
    </row>
    <row r="220" spans="1:38" x14ac:dyDescent="0.15">
      <c r="A220" s="1869"/>
      <c r="B220" s="310">
        <v>44479</v>
      </c>
      <c r="C220" s="1607" t="str">
        <f t="shared" si="33"/>
        <v>(日)</v>
      </c>
      <c r="D220" s="627" t="s">
        <v>522</v>
      </c>
      <c r="E220" s="1493">
        <v>0.5</v>
      </c>
      <c r="F220" s="58">
        <v>20.5</v>
      </c>
      <c r="G220" s="22"/>
      <c r="H220" s="61"/>
      <c r="I220" s="62"/>
      <c r="J220" s="63"/>
      <c r="K220" s="62"/>
      <c r="L220" s="63"/>
      <c r="M220" s="62"/>
      <c r="N220" s="63"/>
      <c r="O220" s="49"/>
      <c r="P220" s="1199"/>
      <c r="Q220" s="49"/>
      <c r="R220" s="1199"/>
      <c r="S220" s="49"/>
      <c r="T220" s="1199"/>
      <c r="U220" s="49"/>
      <c r="V220" s="1199"/>
      <c r="W220" s="62"/>
      <c r="X220" s="63"/>
      <c r="Y220" s="67"/>
      <c r="Z220" s="68"/>
      <c r="AA220" s="23"/>
      <c r="AB220" s="798"/>
      <c r="AC220" s="608">
        <v>1040</v>
      </c>
      <c r="AD220" s="307"/>
      <c r="AE220" s="1061"/>
      <c r="AF220" s="1099"/>
      <c r="AG220" s="6" t="s">
        <v>272</v>
      </c>
      <c r="AH220" s="17" t="s">
        <v>23</v>
      </c>
      <c r="AI220" s="612">
        <v>45.9</v>
      </c>
      <c r="AJ220" s="613">
        <v>44.3</v>
      </c>
      <c r="AK220" s="35" t="s">
        <v>35</v>
      </c>
      <c r="AL220" s="96"/>
    </row>
    <row r="221" spans="1:38" x14ac:dyDescent="0.15">
      <c r="A221" s="1869"/>
      <c r="B221" s="310">
        <v>44480</v>
      </c>
      <c r="C221" s="1607" t="str">
        <f t="shared" si="33"/>
        <v>(月)</v>
      </c>
      <c r="D221" s="627" t="s">
        <v>566</v>
      </c>
      <c r="E221" s="1493"/>
      <c r="F221" s="58">
        <v>25.7</v>
      </c>
      <c r="G221" s="22">
        <v>19.8</v>
      </c>
      <c r="H221" s="61">
        <v>19.899999999999999</v>
      </c>
      <c r="I221" s="62">
        <v>3.1</v>
      </c>
      <c r="J221" s="63">
        <v>2.5</v>
      </c>
      <c r="K221" s="62">
        <v>7.8</v>
      </c>
      <c r="L221" s="63">
        <v>7.8</v>
      </c>
      <c r="M221" s="62">
        <v>35.200000000000003</v>
      </c>
      <c r="N221" s="63">
        <v>35</v>
      </c>
      <c r="O221" s="49"/>
      <c r="P221" s="1199">
        <v>85</v>
      </c>
      <c r="Q221" s="49"/>
      <c r="R221" s="1199">
        <v>125.3</v>
      </c>
      <c r="S221" s="49"/>
      <c r="T221" s="1199"/>
      <c r="U221" s="49"/>
      <c r="V221" s="1199"/>
      <c r="W221" s="62"/>
      <c r="X221" s="63">
        <v>32</v>
      </c>
      <c r="Y221" s="67"/>
      <c r="Z221" s="68">
        <v>222</v>
      </c>
      <c r="AA221" s="23"/>
      <c r="AB221" s="798">
        <v>0.21</v>
      </c>
      <c r="AC221" s="608">
        <v>1048</v>
      </c>
      <c r="AD221" s="307">
        <v>10020</v>
      </c>
      <c r="AE221" s="1061"/>
      <c r="AF221" s="1099"/>
      <c r="AG221" s="6" t="s">
        <v>273</v>
      </c>
      <c r="AH221" s="17" t="s">
        <v>23</v>
      </c>
      <c r="AI221" s="36">
        <v>41.3</v>
      </c>
      <c r="AJ221" s="37">
        <v>41.3</v>
      </c>
      <c r="AK221" s="38" t="s">
        <v>35</v>
      </c>
      <c r="AL221" s="94"/>
    </row>
    <row r="222" spans="1:38" x14ac:dyDescent="0.15">
      <c r="A222" s="1869"/>
      <c r="B222" s="310">
        <v>44481</v>
      </c>
      <c r="C222" s="1607" t="str">
        <f t="shared" si="33"/>
        <v>(火)</v>
      </c>
      <c r="D222" s="627" t="s">
        <v>522</v>
      </c>
      <c r="E222" s="1493"/>
      <c r="F222" s="58">
        <v>21.7</v>
      </c>
      <c r="G222" s="22">
        <v>20.100000000000001</v>
      </c>
      <c r="H222" s="61">
        <v>20.5</v>
      </c>
      <c r="I222" s="62">
        <v>2.9</v>
      </c>
      <c r="J222" s="63">
        <v>2.6</v>
      </c>
      <c r="K222" s="62">
        <v>7.8</v>
      </c>
      <c r="L222" s="63">
        <v>7.8</v>
      </c>
      <c r="M222" s="62">
        <v>33.4</v>
      </c>
      <c r="N222" s="63">
        <v>35.799999999999997</v>
      </c>
      <c r="O222" s="49"/>
      <c r="P222" s="1199">
        <v>86</v>
      </c>
      <c r="Q222" s="49"/>
      <c r="R222" s="1199">
        <v>127.9</v>
      </c>
      <c r="S222" s="49"/>
      <c r="T222" s="1199"/>
      <c r="U222" s="49"/>
      <c r="V222" s="1199"/>
      <c r="W222" s="62"/>
      <c r="X222" s="63">
        <v>35.299999999999997</v>
      </c>
      <c r="Y222" s="67"/>
      <c r="Z222" s="68">
        <v>170</v>
      </c>
      <c r="AA222" s="23"/>
      <c r="AB222" s="798">
        <v>0.23</v>
      </c>
      <c r="AC222" s="608">
        <v>1047</v>
      </c>
      <c r="AD222" s="307"/>
      <c r="AE222" s="1061"/>
      <c r="AF222" s="1099"/>
      <c r="AG222" s="6" t="s">
        <v>274</v>
      </c>
      <c r="AH222" s="17" t="s">
        <v>23</v>
      </c>
      <c r="AI222" s="47">
        <v>218</v>
      </c>
      <c r="AJ222" s="48">
        <v>230</v>
      </c>
      <c r="AK222" s="24" t="s">
        <v>35</v>
      </c>
      <c r="AL222" s="25"/>
    </row>
    <row r="223" spans="1:38" x14ac:dyDescent="0.15">
      <c r="A223" s="1869"/>
      <c r="B223" s="310">
        <v>44482</v>
      </c>
      <c r="C223" s="1607" t="str">
        <f t="shared" si="33"/>
        <v>(水)</v>
      </c>
      <c r="D223" s="627" t="s">
        <v>579</v>
      </c>
      <c r="E223" s="1493">
        <v>12.5</v>
      </c>
      <c r="F223" s="58">
        <v>17.2</v>
      </c>
      <c r="G223" s="22">
        <v>18.8</v>
      </c>
      <c r="H223" s="61">
        <v>18.899999999999999</v>
      </c>
      <c r="I223" s="62">
        <v>2.6</v>
      </c>
      <c r="J223" s="63">
        <v>2.4</v>
      </c>
      <c r="K223" s="62">
        <v>7.8</v>
      </c>
      <c r="L223" s="63">
        <v>7.8</v>
      </c>
      <c r="M223" s="62">
        <v>36</v>
      </c>
      <c r="N223" s="63">
        <v>34.5</v>
      </c>
      <c r="O223" s="49"/>
      <c r="P223" s="1199">
        <v>87</v>
      </c>
      <c r="Q223" s="49"/>
      <c r="R223" s="1199">
        <v>128.1</v>
      </c>
      <c r="S223" s="49"/>
      <c r="T223" s="1199"/>
      <c r="U223" s="49"/>
      <c r="V223" s="1199"/>
      <c r="W223" s="62"/>
      <c r="X223" s="63">
        <v>35.4</v>
      </c>
      <c r="Y223" s="67"/>
      <c r="Z223" s="68">
        <v>221</v>
      </c>
      <c r="AA223" s="23"/>
      <c r="AB223" s="798">
        <v>0.24</v>
      </c>
      <c r="AC223" s="608">
        <v>1039</v>
      </c>
      <c r="AD223" s="307"/>
      <c r="AE223" s="1061"/>
      <c r="AF223" s="1099"/>
      <c r="AG223" s="6" t="s">
        <v>275</v>
      </c>
      <c r="AH223" s="17" t="s">
        <v>23</v>
      </c>
      <c r="AI223" s="39">
        <v>0.4</v>
      </c>
      <c r="AJ223" s="40">
        <v>0.23</v>
      </c>
      <c r="AK223" s="41" t="s">
        <v>35</v>
      </c>
      <c r="AL223" s="95"/>
    </row>
    <row r="224" spans="1:38" x14ac:dyDescent="0.15">
      <c r="A224" s="1869"/>
      <c r="B224" s="310">
        <v>44483</v>
      </c>
      <c r="C224" s="1607" t="str">
        <f t="shared" si="33"/>
        <v>(木)</v>
      </c>
      <c r="D224" s="627" t="s">
        <v>522</v>
      </c>
      <c r="E224" s="1493"/>
      <c r="F224" s="58">
        <v>19.3</v>
      </c>
      <c r="G224" s="22">
        <v>18.3</v>
      </c>
      <c r="H224" s="61">
        <v>18.2</v>
      </c>
      <c r="I224" s="62">
        <v>4.8</v>
      </c>
      <c r="J224" s="63">
        <v>3.8</v>
      </c>
      <c r="K224" s="62">
        <v>7.7</v>
      </c>
      <c r="L224" s="63">
        <v>7.7</v>
      </c>
      <c r="M224" s="62">
        <v>32.1</v>
      </c>
      <c r="N224" s="63">
        <v>32.299999999999997</v>
      </c>
      <c r="O224" s="49"/>
      <c r="P224" s="1199">
        <v>80</v>
      </c>
      <c r="Q224" s="49"/>
      <c r="R224" s="1199">
        <v>117.1</v>
      </c>
      <c r="S224" s="49"/>
      <c r="T224" s="1199"/>
      <c r="U224" s="49"/>
      <c r="V224" s="1199"/>
      <c r="W224" s="62"/>
      <c r="X224" s="63">
        <v>31.7</v>
      </c>
      <c r="Y224" s="67"/>
      <c r="Z224" s="68">
        <v>177</v>
      </c>
      <c r="AA224" s="23"/>
      <c r="AB224" s="798">
        <v>0.24</v>
      </c>
      <c r="AC224" s="608">
        <v>961</v>
      </c>
      <c r="AD224" s="307">
        <v>10100</v>
      </c>
      <c r="AE224" s="1061">
        <v>4.09</v>
      </c>
      <c r="AF224" s="1099"/>
      <c r="AG224" s="6" t="s">
        <v>24</v>
      </c>
      <c r="AH224" s="17" t="s">
        <v>23</v>
      </c>
      <c r="AI224" s="22">
        <v>2.1</v>
      </c>
      <c r="AJ224" s="46">
        <v>1.4</v>
      </c>
      <c r="AK224" s="35" t="s">
        <v>35</v>
      </c>
      <c r="AL224" s="95"/>
    </row>
    <row r="225" spans="1:38" x14ac:dyDescent="0.15">
      <c r="A225" s="1869"/>
      <c r="B225" s="310">
        <v>44484</v>
      </c>
      <c r="C225" s="1607" t="str">
        <f t="shared" si="33"/>
        <v>(金)</v>
      </c>
      <c r="D225" s="627" t="s">
        <v>566</v>
      </c>
      <c r="E225" s="1493"/>
      <c r="F225" s="58">
        <v>21</v>
      </c>
      <c r="G225" s="22">
        <v>18.2</v>
      </c>
      <c r="H225" s="61">
        <v>18.5</v>
      </c>
      <c r="I225" s="62">
        <v>2.8</v>
      </c>
      <c r="J225" s="63">
        <v>2.6</v>
      </c>
      <c r="K225" s="62">
        <v>7.7</v>
      </c>
      <c r="L225" s="63">
        <v>7.7</v>
      </c>
      <c r="M225" s="62">
        <v>34.9</v>
      </c>
      <c r="N225" s="63">
        <v>33.5</v>
      </c>
      <c r="O225" s="49"/>
      <c r="P225" s="1199">
        <v>84</v>
      </c>
      <c r="Q225" s="49"/>
      <c r="R225" s="1199">
        <v>123.1</v>
      </c>
      <c r="S225" s="49"/>
      <c r="T225" s="1199"/>
      <c r="U225" s="49"/>
      <c r="V225" s="1199"/>
      <c r="W225" s="62"/>
      <c r="X225" s="63">
        <v>33.4</v>
      </c>
      <c r="Y225" s="67"/>
      <c r="Z225" s="68">
        <v>202</v>
      </c>
      <c r="AA225" s="23"/>
      <c r="AB225" s="798">
        <v>0.3</v>
      </c>
      <c r="AC225" s="608">
        <v>890</v>
      </c>
      <c r="AD225" s="307"/>
      <c r="AE225" s="1061"/>
      <c r="AF225" s="1099"/>
      <c r="AG225" s="6" t="s">
        <v>25</v>
      </c>
      <c r="AH225" s="17" t="s">
        <v>23</v>
      </c>
      <c r="AI225" s="22">
        <v>1</v>
      </c>
      <c r="AJ225" s="46">
        <v>0.5</v>
      </c>
      <c r="AK225" s="35" t="s">
        <v>35</v>
      </c>
      <c r="AL225" s="95"/>
    </row>
    <row r="226" spans="1:38" x14ac:dyDescent="0.15">
      <c r="A226" s="1869"/>
      <c r="B226" s="310">
        <v>44485</v>
      </c>
      <c r="C226" s="1607" t="str">
        <f t="shared" si="33"/>
        <v>(土)</v>
      </c>
      <c r="D226" s="627" t="s">
        <v>522</v>
      </c>
      <c r="E226" s="1493">
        <v>0.5</v>
      </c>
      <c r="F226" s="58">
        <v>20.6</v>
      </c>
      <c r="G226" s="22"/>
      <c r="H226" s="61"/>
      <c r="I226" s="62"/>
      <c r="J226" s="63"/>
      <c r="K226" s="62"/>
      <c r="L226" s="63"/>
      <c r="M226" s="62"/>
      <c r="N226" s="63"/>
      <c r="O226" s="49"/>
      <c r="P226" s="1199"/>
      <c r="Q226" s="49"/>
      <c r="R226" s="1199"/>
      <c r="S226" s="49"/>
      <c r="T226" s="1199"/>
      <c r="U226" s="49"/>
      <c r="V226" s="1199"/>
      <c r="W226" s="62"/>
      <c r="X226" s="63"/>
      <c r="Y226" s="67"/>
      <c r="Z226" s="68"/>
      <c r="AA226" s="23"/>
      <c r="AB226" s="798"/>
      <c r="AC226" s="608">
        <v>879</v>
      </c>
      <c r="AD226" s="307"/>
      <c r="AE226" s="1061"/>
      <c r="AF226" s="1099"/>
      <c r="AG226" s="6" t="s">
        <v>276</v>
      </c>
      <c r="AH226" s="17" t="s">
        <v>23</v>
      </c>
      <c r="AI226" s="22">
        <v>9.1</v>
      </c>
      <c r="AJ226" s="46">
        <v>8.9</v>
      </c>
      <c r="AK226" s="35" t="s">
        <v>35</v>
      </c>
      <c r="AL226" s="95"/>
    </row>
    <row r="227" spans="1:38" x14ac:dyDescent="0.15">
      <c r="A227" s="1869"/>
      <c r="B227" s="310">
        <v>44486</v>
      </c>
      <c r="C227" s="1607" t="str">
        <f t="shared" si="33"/>
        <v>(日)</v>
      </c>
      <c r="D227" s="627" t="s">
        <v>579</v>
      </c>
      <c r="E227" s="1493">
        <v>23</v>
      </c>
      <c r="F227" s="58">
        <v>15.5</v>
      </c>
      <c r="G227" s="22"/>
      <c r="H227" s="61"/>
      <c r="I227" s="62"/>
      <c r="J227" s="63"/>
      <c r="K227" s="62"/>
      <c r="L227" s="63"/>
      <c r="M227" s="62"/>
      <c r="N227" s="63"/>
      <c r="O227" s="49"/>
      <c r="P227" s="1199"/>
      <c r="Q227" s="49"/>
      <c r="R227" s="1199"/>
      <c r="S227" s="49"/>
      <c r="T227" s="1199"/>
      <c r="U227" s="49"/>
      <c r="V227" s="1199"/>
      <c r="W227" s="62"/>
      <c r="X227" s="63"/>
      <c r="Y227" s="67"/>
      <c r="Z227" s="68"/>
      <c r="AA227" s="23"/>
      <c r="AB227" s="798"/>
      <c r="AC227" s="608">
        <v>1985</v>
      </c>
      <c r="AD227" s="307"/>
      <c r="AE227" s="1061"/>
      <c r="AF227" s="1099"/>
      <c r="AG227" s="6" t="s">
        <v>277</v>
      </c>
      <c r="AH227" s="17" t="s">
        <v>23</v>
      </c>
      <c r="AI227" s="1473" t="s">
        <v>629</v>
      </c>
      <c r="AJ227" s="1474" t="s">
        <v>629</v>
      </c>
      <c r="AK227" s="45" t="s">
        <v>35</v>
      </c>
      <c r="AL227" s="97"/>
    </row>
    <row r="228" spans="1:38" x14ac:dyDescent="0.15">
      <c r="A228" s="1869"/>
      <c r="B228" s="310">
        <v>44487</v>
      </c>
      <c r="C228" s="1607" t="str">
        <f t="shared" si="33"/>
        <v>(月)</v>
      </c>
      <c r="D228" s="627" t="s">
        <v>566</v>
      </c>
      <c r="E228" s="1493"/>
      <c r="F228" s="58">
        <v>15.3</v>
      </c>
      <c r="G228" s="22">
        <v>15.9</v>
      </c>
      <c r="H228" s="61">
        <v>15.9</v>
      </c>
      <c r="I228" s="62">
        <v>7.5</v>
      </c>
      <c r="J228" s="63">
        <v>2.6</v>
      </c>
      <c r="K228" s="62">
        <v>7.5</v>
      </c>
      <c r="L228" s="63">
        <v>7.3</v>
      </c>
      <c r="M228" s="62">
        <v>24.8</v>
      </c>
      <c r="N228" s="63">
        <v>23.1</v>
      </c>
      <c r="O228" s="49"/>
      <c r="P228" s="1199">
        <v>58</v>
      </c>
      <c r="Q228" s="49"/>
      <c r="R228" s="1199">
        <v>88.2</v>
      </c>
      <c r="S228" s="49"/>
      <c r="T228" s="1199"/>
      <c r="U228" s="49"/>
      <c r="V228" s="1199"/>
      <c r="W228" s="62"/>
      <c r="X228" s="63">
        <v>23.2</v>
      </c>
      <c r="Y228" s="67"/>
      <c r="Z228" s="68">
        <v>168</v>
      </c>
      <c r="AA228" s="23"/>
      <c r="AB228" s="798">
        <v>0.26</v>
      </c>
      <c r="AC228" s="608">
        <v>3138</v>
      </c>
      <c r="AD228" s="307"/>
      <c r="AE228" s="1061"/>
      <c r="AF228" s="1099"/>
      <c r="AG228" s="6" t="s">
        <v>284</v>
      </c>
      <c r="AH228" s="17" t="s">
        <v>23</v>
      </c>
      <c r="AI228" s="23">
        <v>3.91</v>
      </c>
      <c r="AJ228" s="43">
        <v>4</v>
      </c>
      <c r="AK228" s="41" t="s">
        <v>35</v>
      </c>
      <c r="AL228" s="95"/>
    </row>
    <row r="229" spans="1:38" x14ac:dyDescent="0.15">
      <c r="A229" s="1869"/>
      <c r="B229" s="310">
        <v>44488</v>
      </c>
      <c r="C229" s="1607" t="str">
        <f t="shared" si="33"/>
        <v>(火)</v>
      </c>
      <c r="D229" s="627" t="s">
        <v>522</v>
      </c>
      <c r="E229" s="1493">
        <v>4</v>
      </c>
      <c r="F229" s="58">
        <v>13</v>
      </c>
      <c r="G229" s="22">
        <v>15.3</v>
      </c>
      <c r="H229" s="61">
        <v>15.5</v>
      </c>
      <c r="I229" s="62">
        <v>3.3</v>
      </c>
      <c r="J229" s="63">
        <v>2.6</v>
      </c>
      <c r="K229" s="62">
        <v>7.7</v>
      </c>
      <c r="L229" s="63">
        <v>7.5</v>
      </c>
      <c r="M229" s="62">
        <v>32.4</v>
      </c>
      <c r="N229" s="63">
        <v>31.7</v>
      </c>
      <c r="O229" s="49"/>
      <c r="P229" s="1199">
        <v>82</v>
      </c>
      <c r="Q229" s="49"/>
      <c r="R229" s="1199">
        <v>121.1</v>
      </c>
      <c r="S229" s="49"/>
      <c r="T229" s="1199"/>
      <c r="U229" s="49"/>
      <c r="V229" s="1199"/>
      <c r="W229" s="62"/>
      <c r="X229" s="63">
        <v>34.4</v>
      </c>
      <c r="Y229" s="67"/>
      <c r="Z229" s="68">
        <v>235</v>
      </c>
      <c r="AA229" s="23"/>
      <c r="AB229" s="798">
        <v>0.33</v>
      </c>
      <c r="AC229" s="608">
        <v>1315</v>
      </c>
      <c r="AD229" s="307"/>
      <c r="AE229" s="1061"/>
      <c r="AF229" s="1099"/>
      <c r="AG229" s="6" t="s">
        <v>278</v>
      </c>
      <c r="AH229" s="17" t="s">
        <v>23</v>
      </c>
      <c r="AI229" s="23">
        <v>4.16</v>
      </c>
      <c r="AJ229" s="43">
        <v>4.32</v>
      </c>
      <c r="AK229" s="41" t="s">
        <v>35</v>
      </c>
      <c r="AL229" s="95"/>
    </row>
    <row r="230" spans="1:38" x14ac:dyDescent="0.15">
      <c r="A230" s="1869"/>
      <c r="B230" s="310">
        <v>44489</v>
      </c>
      <c r="C230" s="1607" t="str">
        <f t="shared" si="33"/>
        <v>(水)</v>
      </c>
      <c r="D230" s="627" t="s">
        <v>566</v>
      </c>
      <c r="E230" s="1493">
        <v>2.5</v>
      </c>
      <c r="F230" s="58">
        <v>18.5</v>
      </c>
      <c r="G230" s="22">
        <v>16.2</v>
      </c>
      <c r="H230" s="61">
        <v>16.100000000000001</v>
      </c>
      <c r="I230" s="62">
        <v>3.4</v>
      </c>
      <c r="J230" s="63">
        <v>2.7</v>
      </c>
      <c r="K230" s="62">
        <v>7.7</v>
      </c>
      <c r="L230" s="63">
        <v>7.7</v>
      </c>
      <c r="M230" s="62">
        <v>32.9</v>
      </c>
      <c r="N230" s="63">
        <v>32.299999999999997</v>
      </c>
      <c r="O230" s="49"/>
      <c r="P230" s="1199">
        <v>85</v>
      </c>
      <c r="Q230" s="49"/>
      <c r="R230" s="1199">
        <v>121.5</v>
      </c>
      <c r="S230" s="49"/>
      <c r="T230" s="1199"/>
      <c r="U230" s="49"/>
      <c r="V230" s="1199"/>
      <c r="W230" s="62"/>
      <c r="X230" s="63">
        <v>32</v>
      </c>
      <c r="Y230" s="67"/>
      <c r="Z230" s="68">
        <v>209</v>
      </c>
      <c r="AA230" s="23"/>
      <c r="AB230" s="798">
        <v>0.3</v>
      </c>
      <c r="AC230" s="608">
        <v>870</v>
      </c>
      <c r="AD230" s="307"/>
      <c r="AE230" s="1061"/>
      <c r="AF230" s="1099"/>
      <c r="AG230" s="6" t="s">
        <v>279</v>
      </c>
      <c r="AH230" s="17" t="s">
        <v>23</v>
      </c>
      <c r="AI230" s="450">
        <v>8.7999999999999995E-2</v>
      </c>
      <c r="AJ230" s="203">
        <v>7.8E-2</v>
      </c>
      <c r="AK230" s="45" t="s">
        <v>35</v>
      </c>
      <c r="AL230" s="97"/>
    </row>
    <row r="231" spans="1:38" x14ac:dyDescent="0.15">
      <c r="A231" s="1869"/>
      <c r="B231" s="310">
        <v>44490</v>
      </c>
      <c r="C231" s="1607" t="str">
        <f t="shared" si="33"/>
        <v>(木)</v>
      </c>
      <c r="D231" s="627" t="s">
        <v>566</v>
      </c>
      <c r="E231" s="1493"/>
      <c r="F231" s="58">
        <v>15.1</v>
      </c>
      <c r="G231" s="22">
        <v>14.9</v>
      </c>
      <c r="H231" s="61">
        <v>15.1</v>
      </c>
      <c r="I231" s="62">
        <v>4.3</v>
      </c>
      <c r="J231" s="63">
        <v>2.6</v>
      </c>
      <c r="K231" s="62">
        <v>7.7</v>
      </c>
      <c r="L231" s="63">
        <v>7.7</v>
      </c>
      <c r="M231" s="62">
        <v>34.200000000000003</v>
      </c>
      <c r="N231" s="63">
        <v>32.4</v>
      </c>
      <c r="O231" s="49"/>
      <c r="P231" s="1199">
        <v>86</v>
      </c>
      <c r="Q231" s="49"/>
      <c r="R231" s="1199">
        <v>121.9</v>
      </c>
      <c r="S231" s="49"/>
      <c r="T231" s="1199"/>
      <c r="U231" s="49"/>
      <c r="V231" s="1199"/>
      <c r="W231" s="62"/>
      <c r="X231" s="63">
        <v>31.2</v>
      </c>
      <c r="Y231" s="67"/>
      <c r="Z231" s="68">
        <v>217</v>
      </c>
      <c r="AA231" s="23"/>
      <c r="AB231" s="798">
        <v>0.33</v>
      </c>
      <c r="AC231" s="608">
        <v>940</v>
      </c>
      <c r="AD231" s="307"/>
      <c r="AE231" s="1061">
        <v>4.04</v>
      </c>
      <c r="AF231" s="1099"/>
      <c r="AG231" s="6" t="s">
        <v>280</v>
      </c>
      <c r="AH231" s="17" t="s">
        <v>23</v>
      </c>
      <c r="AI231" s="450" t="s">
        <v>523</v>
      </c>
      <c r="AJ231" s="203" t="s">
        <v>523</v>
      </c>
      <c r="AK231" s="41" t="s">
        <v>35</v>
      </c>
      <c r="AL231" s="95"/>
    </row>
    <row r="232" spans="1:38" x14ac:dyDescent="0.15">
      <c r="A232" s="1869"/>
      <c r="B232" s="310">
        <v>44491</v>
      </c>
      <c r="C232" s="1607" t="str">
        <f t="shared" si="33"/>
        <v>(金)</v>
      </c>
      <c r="D232" s="627" t="s">
        <v>579</v>
      </c>
      <c r="E232" s="1493">
        <v>8.5</v>
      </c>
      <c r="F232" s="58">
        <v>10.8</v>
      </c>
      <c r="G232" s="22">
        <v>15.2</v>
      </c>
      <c r="H232" s="61">
        <v>15.3</v>
      </c>
      <c r="I232" s="62">
        <v>2.8</v>
      </c>
      <c r="J232" s="63">
        <v>2.6</v>
      </c>
      <c r="K232" s="62">
        <v>7.8</v>
      </c>
      <c r="L232" s="63">
        <v>7.8</v>
      </c>
      <c r="M232" s="62">
        <v>36.200000000000003</v>
      </c>
      <c r="N232" s="63">
        <v>35.4</v>
      </c>
      <c r="O232" s="49"/>
      <c r="P232" s="1199">
        <v>89</v>
      </c>
      <c r="Q232" s="49"/>
      <c r="R232" s="1199">
        <v>128.9</v>
      </c>
      <c r="S232" s="49"/>
      <c r="T232" s="1199"/>
      <c r="U232" s="49"/>
      <c r="V232" s="1199"/>
      <c r="W232" s="62"/>
      <c r="X232" s="63">
        <v>35.9</v>
      </c>
      <c r="Y232" s="67"/>
      <c r="Z232" s="68">
        <v>289</v>
      </c>
      <c r="AA232" s="23"/>
      <c r="AB232" s="798">
        <v>0.32</v>
      </c>
      <c r="AC232" s="608">
        <v>962</v>
      </c>
      <c r="AD232" s="307"/>
      <c r="AE232" s="1061"/>
      <c r="AF232" s="1099"/>
      <c r="AG232" s="6" t="s">
        <v>281</v>
      </c>
      <c r="AH232" s="17" t="s">
        <v>23</v>
      </c>
      <c r="AI232" s="22">
        <v>24.6</v>
      </c>
      <c r="AJ232" s="46">
        <v>24.5</v>
      </c>
      <c r="AK232" s="35" t="s">
        <v>35</v>
      </c>
      <c r="AL232" s="96"/>
    </row>
    <row r="233" spans="1:38" x14ac:dyDescent="0.15">
      <c r="A233" s="1869"/>
      <c r="B233" s="310">
        <v>44492</v>
      </c>
      <c r="C233" s="1607" t="str">
        <f t="shared" si="33"/>
        <v>(土)</v>
      </c>
      <c r="D233" s="627" t="s">
        <v>566</v>
      </c>
      <c r="E233" s="1493"/>
      <c r="F233" s="58">
        <v>15.1</v>
      </c>
      <c r="G233" s="22"/>
      <c r="H233" s="61"/>
      <c r="I233" s="62"/>
      <c r="J233" s="63"/>
      <c r="K233" s="62"/>
      <c r="L233" s="63"/>
      <c r="M233" s="62"/>
      <c r="N233" s="63"/>
      <c r="O233" s="49"/>
      <c r="P233" s="1199"/>
      <c r="Q233" s="49"/>
      <c r="R233" s="1199"/>
      <c r="S233" s="49"/>
      <c r="T233" s="1199"/>
      <c r="U233" s="49"/>
      <c r="V233" s="1199"/>
      <c r="W233" s="62"/>
      <c r="X233" s="63"/>
      <c r="Y233" s="67"/>
      <c r="Z233" s="68"/>
      <c r="AA233" s="23"/>
      <c r="AB233" s="798"/>
      <c r="AC233" s="608">
        <v>1468</v>
      </c>
      <c r="AD233" s="307"/>
      <c r="AE233" s="1061"/>
      <c r="AF233" s="1099"/>
      <c r="AG233" s="6" t="s">
        <v>27</v>
      </c>
      <c r="AH233" s="17" t="s">
        <v>23</v>
      </c>
      <c r="AI233" s="22">
        <v>32.5</v>
      </c>
      <c r="AJ233" s="46">
        <v>31.7</v>
      </c>
      <c r="AK233" s="35" t="s">
        <v>35</v>
      </c>
      <c r="AL233" s="96"/>
    </row>
    <row r="234" spans="1:38" x14ac:dyDescent="0.15">
      <c r="A234" s="1869"/>
      <c r="B234" s="310">
        <v>44493</v>
      </c>
      <c r="C234" s="1607" t="str">
        <f t="shared" si="33"/>
        <v>(日)</v>
      </c>
      <c r="D234" s="627" t="s">
        <v>566</v>
      </c>
      <c r="E234" s="1493"/>
      <c r="F234" s="58">
        <v>15.4</v>
      </c>
      <c r="G234" s="22"/>
      <c r="H234" s="61"/>
      <c r="I234" s="62"/>
      <c r="J234" s="63"/>
      <c r="K234" s="62"/>
      <c r="L234" s="63"/>
      <c r="M234" s="62"/>
      <c r="N234" s="63"/>
      <c r="O234" s="49"/>
      <c r="P234" s="1199"/>
      <c r="Q234" s="49"/>
      <c r="R234" s="1199"/>
      <c r="S234" s="49"/>
      <c r="T234" s="1199"/>
      <c r="U234" s="49"/>
      <c r="V234" s="1199"/>
      <c r="W234" s="62"/>
      <c r="X234" s="63"/>
      <c r="Y234" s="67"/>
      <c r="Z234" s="68"/>
      <c r="AA234" s="23"/>
      <c r="AB234" s="798"/>
      <c r="AC234" s="608">
        <v>858</v>
      </c>
      <c r="AD234" s="307"/>
      <c r="AE234" s="1061"/>
      <c r="AF234" s="1099"/>
      <c r="AG234" s="6" t="s">
        <v>282</v>
      </c>
      <c r="AH234" s="17" t="s">
        <v>267</v>
      </c>
      <c r="AI234" s="49">
        <v>10</v>
      </c>
      <c r="AJ234" s="50">
        <v>8</v>
      </c>
      <c r="AK234" s="42" t="s">
        <v>35</v>
      </c>
      <c r="AL234" s="98"/>
    </row>
    <row r="235" spans="1:38" x14ac:dyDescent="0.15">
      <c r="A235" s="1869"/>
      <c r="B235" s="310">
        <v>44494</v>
      </c>
      <c r="C235" s="1607" t="str">
        <f t="shared" si="33"/>
        <v>(月)</v>
      </c>
      <c r="D235" s="627" t="s">
        <v>566</v>
      </c>
      <c r="E235" s="1493">
        <v>1.5</v>
      </c>
      <c r="F235" s="58">
        <v>16.600000000000001</v>
      </c>
      <c r="G235" s="22">
        <v>14.2</v>
      </c>
      <c r="H235" s="61">
        <v>14.3</v>
      </c>
      <c r="I235" s="62">
        <v>2.6</v>
      </c>
      <c r="J235" s="63">
        <v>2.5</v>
      </c>
      <c r="K235" s="62">
        <v>7.8</v>
      </c>
      <c r="L235" s="63">
        <v>7.7</v>
      </c>
      <c r="M235" s="62">
        <v>36.5</v>
      </c>
      <c r="N235" s="63">
        <v>35.1</v>
      </c>
      <c r="O235" s="49"/>
      <c r="P235" s="1199">
        <v>88</v>
      </c>
      <c r="Q235" s="49"/>
      <c r="R235" s="1199">
        <v>131.30000000000001</v>
      </c>
      <c r="S235" s="49"/>
      <c r="T235" s="1199"/>
      <c r="U235" s="49"/>
      <c r="V235" s="1199"/>
      <c r="W235" s="62"/>
      <c r="X235" s="63">
        <v>34.6</v>
      </c>
      <c r="Y235" s="67"/>
      <c r="Z235" s="68">
        <v>305</v>
      </c>
      <c r="AA235" s="23"/>
      <c r="AB235" s="798">
        <v>0.33</v>
      </c>
      <c r="AC235" s="608">
        <v>857</v>
      </c>
      <c r="AD235" s="307"/>
      <c r="AE235" s="1061"/>
      <c r="AF235" s="1099"/>
      <c r="AG235" s="6" t="s">
        <v>283</v>
      </c>
      <c r="AH235" s="17" t="s">
        <v>23</v>
      </c>
      <c r="AI235" s="49">
        <v>6</v>
      </c>
      <c r="AJ235" s="50">
        <v>4</v>
      </c>
      <c r="AK235" s="42" t="s">
        <v>35</v>
      </c>
      <c r="AL235" s="98"/>
    </row>
    <row r="236" spans="1:38" x14ac:dyDescent="0.15">
      <c r="A236" s="1869"/>
      <c r="B236" s="310">
        <v>44495</v>
      </c>
      <c r="C236" s="1607" t="str">
        <f t="shared" si="33"/>
        <v>(火)</v>
      </c>
      <c r="D236" s="627" t="s">
        <v>579</v>
      </c>
      <c r="E236" s="1493">
        <v>36.5</v>
      </c>
      <c r="F236" s="58">
        <v>15</v>
      </c>
      <c r="G236" s="22">
        <v>14.8</v>
      </c>
      <c r="H236" s="61">
        <v>14.9</v>
      </c>
      <c r="I236" s="62">
        <v>63.6</v>
      </c>
      <c r="J236" s="63">
        <v>2.4</v>
      </c>
      <c r="K236" s="62">
        <v>7.3</v>
      </c>
      <c r="L236" s="63">
        <v>7.2</v>
      </c>
      <c r="M236" s="62">
        <v>10.8</v>
      </c>
      <c r="N236" s="63">
        <v>14.9</v>
      </c>
      <c r="O236" s="49"/>
      <c r="P236" s="1199">
        <v>36</v>
      </c>
      <c r="Q236" s="49"/>
      <c r="R236" s="1199">
        <v>58</v>
      </c>
      <c r="S236" s="49"/>
      <c r="T236" s="1199"/>
      <c r="U236" s="49"/>
      <c r="V236" s="1199"/>
      <c r="W236" s="62"/>
      <c r="X236" s="63">
        <v>13.2</v>
      </c>
      <c r="Y236" s="67"/>
      <c r="Z236" s="68">
        <v>188</v>
      </c>
      <c r="AA236" s="23"/>
      <c r="AB236" s="798">
        <v>0.16</v>
      </c>
      <c r="AC236" s="608">
        <v>4550</v>
      </c>
      <c r="AD236" s="307"/>
      <c r="AE236" s="1061"/>
      <c r="AF236" s="1099"/>
      <c r="AG236" s="18"/>
      <c r="AH236" s="8"/>
      <c r="AI236" s="19"/>
      <c r="AJ236" s="7"/>
      <c r="AK236" s="7"/>
      <c r="AL236" s="8"/>
    </row>
    <row r="237" spans="1:38" x14ac:dyDescent="0.15">
      <c r="A237" s="1869"/>
      <c r="B237" s="310">
        <v>44496</v>
      </c>
      <c r="C237" s="1607" t="str">
        <f t="shared" si="33"/>
        <v>(水)</v>
      </c>
      <c r="D237" s="627" t="s">
        <v>522</v>
      </c>
      <c r="E237" s="1493">
        <v>4</v>
      </c>
      <c r="F237" s="58">
        <v>14.1</v>
      </c>
      <c r="G237" s="22">
        <v>14.9</v>
      </c>
      <c r="H237" s="61">
        <v>14.9</v>
      </c>
      <c r="I237" s="62">
        <v>8.5</v>
      </c>
      <c r="J237" s="63">
        <v>2.8</v>
      </c>
      <c r="K237" s="62">
        <v>7.4</v>
      </c>
      <c r="L237" s="63">
        <v>7.2</v>
      </c>
      <c r="M237" s="62">
        <v>24</v>
      </c>
      <c r="N237" s="63">
        <v>22.1</v>
      </c>
      <c r="O237" s="49"/>
      <c r="P237" s="1199">
        <v>55</v>
      </c>
      <c r="Q237" s="49"/>
      <c r="R237" s="1199">
        <v>80.400000000000006</v>
      </c>
      <c r="S237" s="49"/>
      <c r="T237" s="1199"/>
      <c r="U237" s="49"/>
      <c r="V237" s="1199"/>
      <c r="W237" s="62"/>
      <c r="X237" s="63">
        <v>22</v>
      </c>
      <c r="Y237" s="67"/>
      <c r="Z237" s="68">
        <v>183</v>
      </c>
      <c r="AA237" s="23"/>
      <c r="AB237" s="798">
        <v>0.25</v>
      </c>
      <c r="AC237" s="608">
        <v>2809</v>
      </c>
      <c r="AD237" s="307">
        <v>10010</v>
      </c>
      <c r="AE237" s="1061"/>
      <c r="AF237" s="1099"/>
      <c r="AG237" s="18"/>
      <c r="AH237" s="8"/>
      <c r="AI237" s="19"/>
      <c r="AJ237" s="7"/>
      <c r="AK237" s="7"/>
      <c r="AL237" s="8"/>
    </row>
    <row r="238" spans="1:38" x14ac:dyDescent="0.15">
      <c r="A238" s="1869"/>
      <c r="B238" s="310">
        <v>44497</v>
      </c>
      <c r="C238" s="1607" t="str">
        <f t="shared" si="33"/>
        <v>(木)</v>
      </c>
      <c r="D238" s="627" t="s">
        <v>566</v>
      </c>
      <c r="E238" s="1493">
        <v>4.5</v>
      </c>
      <c r="F238" s="58">
        <v>16.2</v>
      </c>
      <c r="G238" s="22">
        <v>16.100000000000001</v>
      </c>
      <c r="H238" s="61">
        <v>16</v>
      </c>
      <c r="I238" s="62">
        <v>5.6</v>
      </c>
      <c r="J238" s="63">
        <v>3.5</v>
      </c>
      <c r="K238" s="62">
        <v>7.4</v>
      </c>
      <c r="L238" s="63">
        <v>7.4</v>
      </c>
      <c r="M238" s="62">
        <v>29.1</v>
      </c>
      <c r="N238" s="63">
        <v>27.4</v>
      </c>
      <c r="O238" s="49"/>
      <c r="P238" s="1199">
        <v>74</v>
      </c>
      <c r="Q238" s="49"/>
      <c r="R238" s="1199">
        <v>104.3</v>
      </c>
      <c r="S238" s="49"/>
      <c r="T238" s="1199"/>
      <c r="U238" s="49"/>
      <c r="V238" s="1199"/>
      <c r="W238" s="62"/>
      <c r="X238" s="63">
        <v>28.5</v>
      </c>
      <c r="Y238" s="67"/>
      <c r="Z238" s="68">
        <v>234</v>
      </c>
      <c r="AA238" s="23"/>
      <c r="AB238" s="798">
        <v>0.33</v>
      </c>
      <c r="AC238" s="608">
        <v>2269</v>
      </c>
      <c r="AD238" s="307"/>
      <c r="AE238" s="1061">
        <v>3.91</v>
      </c>
      <c r="AF238" s="1099"/>
      <c r="AG238" s="20"/>
      <c r="AH238" s="3"/>
      <c r="AI238" s="21"/>
      <c r="AJ238" s="9"/>
      <c r="AK238" s="9"/>
      <c r="AL238" s="3"/>
    </row>
    <row r="239" spans="1:38" x14ac:dyDescent="0.15">
      <c r="A239" s="1869"/>
      <c r="B239" s="310">
        <v>44498</v>
      </c>
      <c r="C239" s="1607" t="str">
        <f t="shared" si="33"/>
        <v>(金)</v>
      </c>
      <c r="D239" s="627" t="s">
        <v>566</v>
      </c>
      <c r="E239" s="1493"/>
      <c r="F239" s="58">
        <v>15.8</v>
      </c>
      <c r="G239" s="22">
        <v>15.2</v>
      </c>
      <c r="H239" s="61">
        <v>15.6</v>
      </c>
      <c r="I239" s="62">
        <v>3</v>
      </c>
      <c r="J239" s="63">
        <v>2.6</v>
      </c>
      <c r="K239" s="62">
        <v>7.6</v>
      </c>
      <c r="L239" s="63">
        <v>7.5</v>
      </c>
      <c r="M239" s="62">
        <v>31.9</v>
      </c>
      <c r="N239" s="63">
        <v>30.2</v>
      </c>
      <c r="O239" s="49"/>
      <c r="P239" s="1199">
        <v>81</v>
      </c>
      <c r="Q239" s="49"/>
      <c r="R239" s="1199">
        <v>114.3</v>
      </c>
      <c r="S239" s="49"/>
      <c r="T239" s="1199"/>
      <c r="U239" s="49"/>
      <c r="V239" s="1199"/>
      <c r="W239" s="62"/>
      <c r="X239" s="63">
        <v>30.5</v>
      </c>
      <c r="Y239" s="67"/>
      <c r="Z239" s="68">
        <v>216</v>
      </c>
      <c r="AA239" s="23"/>
      <c r="AB239" s="798">
        <v>0.33</v>
      </c>
      <c r="AC239" s="608">
        <v>1390</v>
      </c>
      <c r="AD239" s="307"/>
      <c r="AE239" s="1061"/>
      <c r="AF239" s="1099"/>
      <c r="AG239" s="28" t="s">
        <v>34</v>
      </c>
      <c r="AH239" s="2" t="s">
        <v>35</v>
      </c>
      <c r="AI239" s="2" t="s">
        <v>35</v>
      </c>
      <c r="AJ239" s="2" t="s">
        <v>35</v>
      </c>
      <c r="AK239" s="2" t="s">
        <v>35</v>
      </c>
      <c r="AL239" s="99" t="s">
        <v>35</v>
      </c>
    </row>
    <row r="240" spans="1:38" x14ac:dyDescent="0.15">
      <c r="A240" s="1869"/>
      <c r="B240" s="310">
        <v>44499</v>
      </c>
      <c r="C240" s="1607" t="str">
        <f t="shared" si="33"/>
        <v>(土)</v>
      </c>
      <c r="D240" s="627" t="s">
        <v>566</v>
      </c>
      <c r="E240" s="1493"/>
      <c r="F240" s="58">
        <v>15.2</v>
      </c>
      <c r="G240" s="22"/>
      <c r="H240" s="61"/>
      <c r="I240" s="62"/>
      <c r="J240" s="63"/>
      <c r="K240" s="62"/>
      <c r="L240" s="63"/>
      <c r="M240" s="62"/>
      <c r="N240" s="63"/>
      <c r="O240" s="49"/>
      <c r="P240" s="1199"/>
      <c r="Q240" s="49"/>
      <c r="R240" s="1199"/>
      <c r="S240" s="49"/>
      <c r="T240" s="1199"/>
      <c r="U240" s="49"/>
      <c r="V240" s="1199"/>
      <c r="W240" s="62"/>
      <c r="X240" s="63"/>
      <c r="Y240" s="67"/>
      <c r="Z240" s="68"/>
      <c r="AA240" s="23"/>
      <c r="AB240" s="798"/>
      <c r="AC240" s="608">
        <v>836</v>
      </c>
      <c r="AD240" s="307"/>
      <c r="AE240" s="1061"/>
      <c r="AF240" s="1099"/>
      <c r="AG240" s="10" t="s">
        <v>35</v>
      </c>
      <c r="AH240" s="2" t="s">
        <v>35</v>
      </c>
      <c r="AI240" s="2" t="s">
        <v>35</v>
      </c>
      <c r="AJ240" s="2" t="s">
        <v>35</v>
      </c>
      <c r="AK240" s="2" t="s">
        <v>35</v>
      </c>
      <c r="AL240" s="99" t="s">
        <v>35</v>
      </c>
    </row>
    <row r="241" spans="1:38" x14ac:dyDescent="0.15">
      <c r="A241" s="1869"/>
      <c r="B241" s="310">
        <v>44500</v>
      </c>
      <c r="C241" s="1607" t="str">
        <f t="shared" si="33"/>
        <v>(日)</v>
      </c>
      <c r="D241" s="201" t="s">
        <v>522</v>
      </c>
      <c r="E241" s="1499">
        <v>2</v>
      </c>
      <c r="F241" s="119">
        <v>14.7</v>
      </c>
      <c r="G241" s="120"/>
      <c r="H241" s="121"/>
      <c r="I241" s="122"/>
      <c r="J241" s="123"/>
      <c r="K241" s="122"/>
      <c r="L241" s="123"/>
      <c r="M241" s="122"/>
      <c r="N241" s="123"/>
      <c r="O241" s="632"/>
      <c r="P241" s="1213"/>
      <c r="Q241" s="632"/>
      <c r="R241" s="1213"/>
      <c r="S241" s="632"/>
      <c r="T241" s="1213"/>
      <c r="U241" s="632"/>
      <c r="V241" s="1213"/>
      <c r="W241" s="122"/>
      <c r="X241" s="123"/>
      <c r="Y241" s="126"/>
      <c r="Z241" s="127"/>
      <c r="AA241" s="124"/>
      <c r="AB241" s="812"/>
      <c r="AC241" s="694">
        <v>834</v>
      </c>
      <c r="AD241" s="308"/>
      <c r="AE241" s="1648"/>
      <c r="AF241" s="1101"/>
      <c r="AG241" s="10" t="s">
        <v>35</v>
      </c>
      <c r="AH241" s="2" t="s">
        <v>35</v>
      </c>
      <c r="AI241" s="2" t="s">
        <v>35</v>
      </c>
      <c r="AJ241" s="2" t="s">
        <v>35</v>
      </c>
      <c r="AK241" s="2" t="s">
        <v>35</v>
      </c>
      <c r="AL241" s="99" t="s">
        <v>35</v>
      </c>
    </row>
    <row r="242" spans="1:38" s="1" customFormat="1" ht="13.5" customHeight="1" x14ac:dyDescent="0.15">
      <c r="A242" s="1869"/>
      <c r="B242" s="1743" t="s">
        <v>388</v>
      </c>
      <c r="C242" s="1744"/>
      <c r="D242" s="374"/>
      <c r="E242" s="1494">
        <f>MAX(E211:E241)</f>
        <v>74.5</v>
      </c>
      <c r="F242" s="335">
        <f t="shared" ref="F242:AC242" si="34">IF(COUNT(F211:F241)=0,"",MAX(F211:F241))</f>
        <v>26.2</v>
      </c>
      <c r="G242" s="336">
        <f t="shared" si="34"/>
        <v>20.2</v>
      </c>
      <c r="H242" s="337">
        <f t="shared" si="34"/>
        <v>20.5</v>
      </c>
      <c r="I242" s="338">
        <f t="shared" si="34"/>
        <v>63.6</v>
      </c>
      <c r="J242" s="339">
        <f t="shared" si="34"/>
        <v>3.8</v>
      </c>
      <c r="K242" s="338">
        <f t="shared" si="34"/>
        <v>7.8</v>
      </c>
      <c r="L242" s="339">
        <f t="shared" si="34"/>
        <v>7.8</v>
      </c>
      <c r="M242" s="338">
        <f t="shared" si="34"/>
        <v>36.5</v>
      </c>
      <c r="N242" s="339">
        <f t="shared" si="34"/>
        <v>35.799999999999997</v>
      </c>
      <c r="O242" s="1200">
        <f t="shared" si="34"/>
        <v>88</v>
      </c>
      <c r="P242" s="1208">
        <f t="shared" si="34"/>
        <v>89</v>
      </c>
      <c r="Q242" s="1200">
        <f t="shared" si="34"/>
        <v>127.1</v>
      </c>
      <c r="R242" s="1208">
        <f t="shared" si="34"/>
        <v>131.30000000000001</v>
      </c>
      <c r="S242" s="1200">
        <f t="shared" si="34"/>
        <v>81.2</v>
      </c>
      <c r="T242" s="1208">
        <f t="shared" si="34"/>
        <v>81</v>
      </c>
      <c r="U242" s="1200">
        <f t="shared" si="34"/>
        <v>45.9</v>
      </c>
      <c r="V242" s="1208">
        <f t="shared" si="34"/>
        <v>44.3</v>
      </c>
      <c r="W242" s="338">
        <f t="shared" si="34"/>
        <v>41.3</v>
      </c>
      <c r="X242" s="540">
        <f t="shared" si="34"/>
        <v>41.3</v>
      </c>
      <c r="Y242" s="596">
        <f t="shared" si="34"/>
        <v>218</v>
      </c>
      <c r="Z242" s="597">
        <f t="shared" si="34"/>
        <v>305</v>
      </c>
      <c r="AA242" s="650">
        <f t="shared" si="34"/>
        <v>0.4</v>
      </c>
      <c r="AB242" s="800">
        <f t="shared" si="34"/>
        <v>0.33</v>
      </c>
      <c r="AC242" s="651">
        <f t="shared" si="34"/>
        <v>6333</v>
      </c>
      <c r="AD242" s="318">
        <f>MAX(AD211:AD241)</f>
        <v>10100</v>
      </c>
      <c r="AE242" s="1055">
        <f>MAX(AE211:AE241)</f>
        <v>4.32</v>
      </c>
      <c r="AF242" s="349"/>
      <c r="AG242" s="10" t="s">
        <v>35</v>
      </c>
      <c r="AH242" s="2" t="s">
        <v>35</v>
      </c>
      <c r="AI242" s="2" t="s">
        <v>35</v>
      </c>
      <c r="AJ242" s="2" t="s">
        <v>35</v>
      </c>
      <c r="AK242" s="2" t="s">
        <v>35</v>
      </c>
      <c r="AL242" s="99" t="s">
        <v>35</v>
      </c>
    </row>
    <row r="243" spans="1:38" s="1" customFormat="1" ht="13.5" customHeight="1" x14ac:dyDescent="0.15">
      <c r="A243" s="1869"/>
      <c r="B243" s="1735" t="s">
        <v>389</v>
      </c>
      <c r="C243" s="1736"/>
      <c r="D243" s="376"/>
      <c r="E243" s="1495">
        <f>MIN(E211:E241)</f>
        <v>0.5</v>
      </c>
      <c r="F243" s="340">
        <f t="shared" ref="F243:AB243" si="35">IF(COUNT(F211:F241)=0,"",MIN(F211:F241))</f>
        <v>10.8</v>
      </c>
      <c r="G243" s="341">
        <f t="shared" si="35"/>
        <v>14.2</v>
      </c>
      <c r="H243" s="342">
        <f t="shared" si="35"/>
        <v>14.3</v>
      </c>
      <c r="I243" s="343">
        <f t="shared" si="35"/>
        <v>2.6</v>
      </c>
      <c r="J243" s="344">
        <f t="shared" si="35"/>
        <v>2.4</v>
      </c>
      <c r="K243" s="343">
        <f t="shared" si="35"/>
        <v>7.3</v>
      </c>
      <c r="L243" s="344">
        <f t="shared" si="35"/>
        <v>7.2</v>
      </c>
      <c r="M243" s="343">
        <f t="shared" si="35"/>
        <v>10.8</v>
      </c>
      <c r="N243" s="344">
        <f t="shared" si="35"/>
        <v>14.9</v>
      </c>
      <c r="O243" s="1202">
        <f t="shared" si="35"/>
        <v>88</v>
      </c>
      <c r="P243" s="1209">
        <f t="shared" si="35"/>
        <v>36</v>
      </c>
      <c r="Q243" s="1202">
        <f t="shared" si="35"/>
        <v>127.1</v>
      </c>
      <c r="R243" s="1209">
        <f t="shared" si="35"/>
        <v>58</v>
      </c>
      <c r="S243" s="1202">
        <f t="shared" si="35"/>
        <v>81.2</v>
      </c>
      <c r="T243" s="1209">
        <f t="shared" si="35"/>
        <v>81</v>
      </c>
      <c r="U243" s="1202">
        <f t="shared" si="35"/>
        <v>45.9</v>
      </c>
      <c r="V243" s="1209">
        <f t="shared" si="35"/>
        <v>44.3</v>
      </c>
      <c r="W243" s="343">
        <f t="shared" si="35"/>
        <v>41.3</v>
      </c>
      <c r="X243" s="653">
        <f t="shared" si="35"/>
        <v>13.2</v>
      </c>
      <c r="Y243" s="600">
        <f t="shared" si="35"/>
        <v>218</v>
      </c>
      <c r="Z243" s="601">
        <f t="shared" si="35"/>
        <v>168</v>
      </c>
      <c r="AA243" s="654">
        <f t="shared" si="35"/>
        <v>0.4</v>
      </c>
      <c r="AB243" s="802">
        <f t="shared" si="35"/>
        <v>0.16</v>
      </c>
      <c r="AC243" s="1620"/>
      <c r="AD243" s="1622"/>
      <c r="AE243" s="1056">
        <f>MIN(AE211:AE241)</f>
        <v>3.91</v>
      </c>
      <c r="AF243" s="350"/>
      <c r="AG243" s="10" t="s">
        <v>35</v>
      </c>
      <c r="AH243" s="2" t="s">
        <v>35</v>
      </c>
      <c r="AI243" s="2" t="s">
        <v>35</v>
      </c>
      <c r="AJ243" s="2" t="s">
        <v>35</v>
      </c>
      <c r="AK243" s="2" t="s">
        <v>35</v>
      </c>
      <c r="AL243" s="99" t="s">
        <v>35</v>
      </c>
    </row>
    <row r="244" spans="1:38" s="1" customFormat="1" ht="13.5" customHeight="1" x14ac:dyDescent="0.15">
      <c r="A244" s="1869"/>
      <c r="B244" s="1735" t="s">
        <v>390</v>
      </c>
      <c r="C244" s="1736"/>
      <c r="D244" s="376"/>
      <c r="E244" s="1496"/>
      <c r="F244" s="541">
        <f t="shared" ref="F244:AB244" si="36">IF(COUNT(F211:F241)=0,"",AVERAGE(F211:F241))</f>
        <v>19.038709677419359</v>
      </c>
      <c r="G244" s="542">
        <f t="shared" si="36"/>
        <v>17.514285714285716</v>
      </c>
      <c r="H244" s="543">
        <f t="shared" si="36"/>
        <v>17.633333333333333</v>
      </c>
      <c r="I244" s="544">
        <f t="shared" si="36"/>
        <v>7.0809523809523807</v>
      </c>
      <c r="J244" s="545">
        <f t="shared" si="36"/>
        <v>2.7809523809523813</v>
      </c>
      <c r="K244" s="544">
        <f t="shared" si="36"/>
        <v>7.6476190476190489</v>
      </c>
      <c r="L244" s="545">
        <f t="shared" si="36"/>
        <v>7.595238095238094</v>
      </c>
      <c r="M244" s="544">
        <f t="shared" si="36"/>
        <v>31.609523809523807</v>
      </c>
      <c r="N244" s="545">
        <f t="shared" si="36"/>
        <v>31.11904761904762</v>
      </c>
      <c r="O244" s="1210">
        <f t="shared" si="36"/>
        <v>88</v>
      </c>
      <c r="P244" s="1211">
        <f t="shared" si="36"/>
        <v>78.523809523809518</v>
      </c>
      <c r="Q244" s="1210">
        <f t="shared" si="36"/>
        <v>127.1</v>
      </c>
      <c r="R244" s="1211">
        <f t="shared" si="36"/>
        <v>114.8857142857143</v>
      </c>
      <c r="S244" s="1210">
        <f t="shared" si="36"/>
        <v>81.2</v>
      </c>
      <c r="T244" s="1211">
        <f t="shared" si="36"/>
        <v>81</v>
      </c>
      <c r="U244" s="1210">
        <f t="shared" si="36"/>
        <v>45.9</v>
      </c>
      <c r="V244" s="1211">
        <f t="shared" si="36"/>
        <v>44.3</v>
      </c>
      <c r="W244" s="1255">
        <f t="shared" si="36"/>
        <v>41.3</v>
      </c>
      <c r="X244" s="658">
        <f t="shared" si="36"/>
        <v>31.585714285714282</v>
      </c>
      <c r="Y244" s="643">
        <f t="shared" si="36"/>
        <v>218</v>
      </c>
      <c r="Z244" s="644">
        <f t="shared" si="36"/>
        <v>221.38095238095238</v>
      </c>
      <c r="AA244" s="645">
        <f t="shared" si="36"/>
        <v>0.4</v>
      </c>
      <c r="AB244" s="808">
        <f t="shared" si="36"/>
        <v>0.26571428571428574</v>
      </c>
      <c r="AC244" s="1621"/>
      <c r="AD244" s="1622"/>
      <c r="AE244" s="1057">
        <f>AVERAGE(AE211:AE241)</f>
        <v>4.09</v>
      </c>
      <c r="AF244" s="350"/>
      <c r="AG244" s="10" t="s">
        <v>35</v>
      </c>
      <c r="AH244" s="2" t="s">
        <v>35</v>
      </c>
      <c r="AI244" s="2" t="s">
        <v>35</v>
      </c>
      <c r="AJ244" s="2" t="s">
        <v>35</v>
      </c>
      <c r="AK244" s="2" t="s">
        <v>35</v>
      </c>
      <c r="AL244" s="99" t="s">
        <v>35</v>
      </c>
    </row>
    <row r="245" spans="1:38" s="1" customFormat="1" ht="13.5" customHeight="1" x14ac:dyDescent="0.15">
      <c r="A245" s="1870"/>
      <c r="B245" s="1737" t="s">
        <v>391</v>
      </c>
      <c r="C245" s="1738"/>
      <c r="D245" s="376"/>
      <c r="E245" s="1497">
        <f>SUM(E211:E241)</f>
        <v>179</v>
      </c>
      <c r="F245" s="563"/>
      <c r="G245" s="1341"/>
      <c r="H245" s="1342"/>
      <c r="I245" s="1247"/>
      <c r="J245" s="1248"/>
      <c r="K245" s="1245"/>
      <c r="L245" s="1346"/>
      <c r="M245" s="1247"/>
      <c r="N245" s="1248"/>
      <c r="O245" s="1205"/>
      <c r="P245" s="1212"/>
      <c r="Q245" s="1223"/>
      <c r="R245" s="1212"/>
      <c r="S245" s="1204"/>
      <c r="T245" s="1205"/>
      <c r="U245" s="1204"/>
      <c r="V245" s="1222"/>
      <c r="W245" s="1256"/>
      <c r="X245" s="1257"/>
      <c r="Y245" s="592"/>
      <c r="Z245" s="657"/>
      <c r="AA245" s="593"/>
      <c r="AB245" s="810"/>
      <c r="AC245" s="648">
        <f>SUM(AC211:AC241)</f>
        <v>52967</v>
      </c>
      <c r="AD245" s="1103">
        <f>SUM(AD211:AD241)</f>
        <v>39790</v>
      </c>
      <c r="AE245" s="1066"/>
      <c r="AF245" s="351"/>
      <c r="AG245" s="205"/>
      <c r="AH245" s="207"/>
      <c r="AI245" s="207"/>
      <c r="AJ245" s="207"/>
      <c r="AK245" s="207"/>
      <c r="AL245" s="206"/>
    </row>
    <row r="246" spans="1:38" ht="13.5" customHeight="1" x14ac:dyDescent="0.15">
      <c r="A246" s="1848" t="s">
        <v>347</v>
      </c>
      <c r="B246" s="309">
        <v>44501</v>
      </c>
      <c r="C246" s="856" t="str">
        <f>IF(B246="","",IF(WEEKDAY(B246)=1,"(日)",IF(WEEKDAY(B246)=2,"(月)",IF(WEEKDAY(B246)=3,"(火)",IF(WEEKDAY(B246)=4,"(水)",IF(WEEKDAY(B246)=5,"(木)",IF(WEEKDAY(B246)=6,"(金)","(土)")))))))</f>
        <v>(月)</v>
      </c>
      <c r="D246" s="626" t="s">
        <v>522</v>
      </c>
      <c r="E246" s="1492">
        <v>0.5</v>
      </c>
      <c r="F246" s="57">
        <v>17.100000000000001</v>
      </c>
      <c r="G246" s="59">
        <v>15.4</v>
      </c>
      <c r="H246" s="60">
        <v>15.3</v>
      </c>
      <c r="I246" s="53">
        <v>3</v>
      </c>
      <c r="J246" s="54">
        <v>2.9</v>
      </c>
      <c r="K246" s="53">
        <v>7.7</v>
      </c>
      <c r="L246" s="54">
        <v>7.7</v>
      </c>
      <c r="M246" s="53">
        <v>35</v>
      </c>
      <c r="N246" s="54">
        <v>34.200000000000003</v>
      </c>
      <c r="O246" s="1197" t="s">
        <v>35</v>
      </c>
      <c r="P246" s="1198">
        <v>84</v>
      </c>
      <c r="Q246" s="1197" t="s">
        <v>35</v>
      </c>
      <c r="R246" s="1198">
        <v>125.3</v>
      </c>
      <c r="S246" s="1197" t="s">
        <v>35</v>
      </c>
      <c r="T246" s="1198" t="s">
        <v>35</v>
      </c>
      <c r="U246" s="1197" t="s">
        <v>35</v>
      </c>
      <c r="V246" s="1198" t="s">
        <v>35</v>
      </c>
      <c r="W246" s="53" t="s">
        <v>35</v>
      </c>
      <c r="X246" s="54">
        <v>35.700000000000003</v>
      </c>
      <c r="Y246" s="55" t="s">
        <v>35</v>
      </c>
      <c r="Z246" s="56">
        <v>231</v>
      </c>
      <c r="AA246" s="64" t="s">
        <v>35</v>
      </c>
      <c r="AB246" s="796">
        <v>0.35</v>
      </c>
      <c r="AC246" s="606">
        <v>748</v>
      </c>
      <c r="AD246" s="306" t="s">
        <v>35</v>
      </c>
      <c r="AE246" s="1058" t="s">
        <v>35</v>
      </c>
      <c r="AF246" s="112"/>
      <c r="AG246" s="208">
        <v>44504</v>
      </c>
      <c r="AH246" s="128" t="s">
        <v>48</v>
      </c>
      <c r="AI246" s="129">
        <v>15.9</v>
      </c>
      <c r="AJ246" s="130" t="s">
        <v>20</v>
      </c>
      <c r="AK246" s="131"/>
      <c r="AL246" s="132"/>
    </row>
    <row r="247" spans="1:38" x14ac:dyDescent="0.15">
      <c r="A247" s="1849"/>
      <c r="B247" s="310">
        <v>44502</v>
      </c>
      <c r="C247" s="1607" t="str">
        <f>IF(B247="","",IF(WEEKDAY(B247)=1,"(日)",IF(WEEKDAY(B247)=2,"(月)",IF(WEEKDAY(B247)=3,"(火)",IF(WEEKDAY(B247)=4,"(水)",IF(WEEKDAY(B247)=5,"(木)",IF(WEEKDAY(B247)=6,"(金)","(土)")))))))</f>
        <v>(火)</v>
      </c>
      <c r="D247" s="627" t="s">
        <v>522</v>
      </c>
      <c r="E247" s="1493" t="s">
        <v>35</v>
      </c>
      <c r="F247" s="58">
        <v>18.8</v>
      </c>
      <c r="G247" s="22">
        <v>16.7</v>
      </c>
      <c r="H247" s="61">
        <v>16.8</v>
      </c>
      <c r="I247" s="62">
        <v>3.4</v>
      </c>
      <c r="J247" s="63">
        <v>3.2</v>
      </c>
      <c r="K247" s="62">
        <v>7.6</v>
      </c>
      <c r="L247" s="63">
        <v>7.6</v>
      </c>
      <c r="M247" s="62">
        <v>33.4</v>
      </c>
      <c r="N247" s="63">
        <v>32.799999999999997</v>
      </c>
      <c r="O247" s="49" t="s">
        <v>35</v>
      </c>
      <c r="P247" s="1199">
        <v>85</v>
      </c>
      <c r="Q247" s="49" t="s">
        <v>35</v>
      </c>
      <c r="R247" s="1199">
        <v>125.1</v>
      </c>
      <c r="S247" s="49" t="s">
        <v>35</v>
      </c>
      <c r="T247" s="1199" t="s">
        <v>35</v>
      </c>
      <c r="U247" s="49" t="s">
        <v>35</v>
      </c>
      <c r="V247" s="1199" t="s">
        <v>35</v>
      </c>
      <c r="W247" s="62" t="s">
        <v>35</v>
      </c>
      <c r="X247" s="63">
        <v>35.1</v>
      </c>
      <c r="Y247" s="67" t="s">
        <v>35</v>
      </c>
      <c r="Z247" s="68">
        <v>233</v>
      </c>
      <c r="AA247" s="23" t="s">
        <v>35</v>
      </c>
      <c r="AB247" s="798">
        <v>0.37</v>
      </c>
      <c r="AC247" s="608">
        <v>682</v>
      </c>
      <c r="AD247" s="307" t="s">
        <v>35</v>
      </c>
      <c r="AE247" s="1059" t="s">
        <v>35</v>
      </c>
      <c r="AF247" s="113"/>
      <c r="AG247" s="11" t="s">
        <v>43</v>
      </c>
      <c r="AH247" s="12" t="s">
        <v>449</v>
      </c>
      <c r="AI247" s="13" t="s">
        <v>450</v>
      </c>
      <c r="AJ247" s="14" t="s">
        <v>451</v>
      </c>
      <c r="AK247" s="15" t="s">
        <v>35</v>
      </c>
      <c r="AL247" s="92"/>
    </row>
    <row r="248" spans="1:38" x14ac:dyDescent="0.15">
      <c r="A248" s="1849"/>
      <c r="B248" s="310">
        <v>44503</v>
      </c>
      <c r="C248" s="1607" t="str">
        <f t="shared" ref="C248:C275" si="37">IF(B248="","",IF(WEEKDAY(B248)=1,"(日)",IF(WEEKDAY(B248)=2,"(月)",IF(WEEKDAY(B248)=3,"(火)",IF(WEEKDAY(B248)=4,"(水)",IF(WEEKDAY(B248)=5,"(木)",IF(WEEKDAY(B248)=6,"(金)","(土)")))))))</f>
        <v>(水)</v>
      </c>
      <c r="D248" s="627" t="s">
        <v>566</v>
      </c>
      <c r="E248" s="1493" t="s">
        <v>35</v>
      </c>
      <c r="F248" s="58">
        <v>17</v>
      </c>
      <c r="G248" s="22" t="s">
        <v>35</v>
      </c>
      <c r="H248" s="61" t="s">
        <v>35</v>
      </c>
      <c r="I248" s="62" t="s">
        <v>35</v>
      </c>
      <c r="J248" s="63" t="s">
        <v>35</v>
      </c>
      <c r="K248" s="62" t="s">
        <v>35</v>
      </c>
      <c r="L248" s="63" t="s">
        <v>35</v>
      </c>
      <c r="M248" s="62" t="s">
        <v>35</v>
      </c>
      <c r="N248" s="63" t="s">
        <v>35</v>
      </c>
      <c r="O248" s="49" t="s">
        <v>35</v>
      </c>
      <c r="P248" s="1199" t="s">
        <v>35</v>
      </c>
      <c r="Q248" s="49" t="s">
        <v>35</v>
      </c>
      <c r="R248" s="1199" t="s">
        <v>35</v>
      </c>
      <c r="S248" s="49" t="s">
        <v>35</v>
      </c>
      <c r="T248" s="1199" t="s">
        <v>35</v>
      </c>
      <c r="U248" s="49" t="s">
        <v>35</v>
      </c>
      <c r="V248" s="1199" t="s">
        <v>35</v>
      </c>
      <c r="W248" s="62" t="s">
        <v>35</v>
      </c>
      <c r="X248" s="63" t="s">
        <v>35</v>
      </c>
      <c r="Y248" s="67" t="s">
        <v>35</v>
      </c>
      <c r="Z248" s="68" t="s">
        <v>35</v>
      </c>
      <c r="AA248" s="23" t="s">
        <v>35</v>
      </c>
      <c r="AB248" s="798" t="s">
        <v>35</v>
      </c>
      <c r="AC248" s="608">
        <v>681</v>
      </c>
      <c r="AD248" s="307" t="s">
        <v>35</v>
      </c>
      <c r="AE248" s="1059" t="s">
        <v>35</v>
      </c>
      <c r="AF248" s="113"/>
      <c r="AG248" s="5" t="s">
        <v>49</v>
      </c>
      <c r="AH248" s="16" t="s">
        <v>20</v>
      </c>
      <c r="AI248" s="30">
        <v>15.6</v>
      </c>
      <c r="AJ248" s="31">
        <v>15.5</v>
      </c>
      <c r="AK248" s="32" t="s">
        <v>35</v>
      </c>
      <c r="AL248" s="93"/>
    </row>
    <row r="249" spans="1:38" x14ac:dyDescent="0.15">
      <c r="A249" s="1849"/>
      <c r="B249" s="310">
        <v>44504</v>
      </c>
      <c r="C249" s="1607" t="str">
        <f t="shared" si="37"/>
        <v>(木)</v>
      </c>
      <c r="D249" s="627" t="s">
        <v>566</v>
      </c>
      <c r="E249" s="1493" t="s">
        <v>35</v>
      </c>
      <c r="F249" s="58">
        <v>15.9</v>
      </c>
      <c r="G249" s="22">
        <v>15.6</v>
      </c>
      <c r="H249" s="61">
        <v>15.5</v>
      </c>
      <c r="I249" s="62">
        <v>2.2999999999999998</v>
      </c>
      <c r="J249" s="63">
        <v>2.2999999999999998</v>
      </c>
      <c r="K249" s="62">
        <v>7.7</v>
      </c>
      <c r="L249" s="63">
        <v>7.7</v>
      </c>
      <c r="M249" s="62">
        <v>35.4</v>
      </c>
      <c r="N249" s="63">
        <v>35.1</v>
      </c>
      <c r="O249" s="49">
        <v>88</v>
      </c>
      <c r="P249" s="1199">
        <v>87</v>
      </c>
      <c r="Q249" s="49">
        <v>129.30000000000001</v>
      </c>
      <c r="R249" s="1199">
        <v>127.3</v>
      </c>
      <c r="S249" s="49">
        <v>81.599999999999994</v>
      </c>
      <c r="T249" s="1199">
        <v>81.400000000000006</v>
      </c>
      <c r="U249" s="49">
        <v>47.7</v>
      </c>
      <c r="V249" s="1199">
        <v>45.9</v>
      </c>
      <c r="W249" s="62">
        <v>36.1</v>
      </c>
      <c r="X249" s="63">
        <v>36.700000000000003</v>
      </c>
      <c r="Y249" s="67">
        <v>256</v>
      </c>
      <c r="Z249" s="68">
        <v>228</v>
      </c>
      <c r="AA249" s="23">
        <v>0.47</v>
      </c>
      <c r="AB249" s="798">
        <v>0.34</v>
      </c>
      <c r="AC249" s="608">
        <v>690</v>
      </c>
      <c r="AD249" s="307">
        <v>20190</v>
      </c>
      <c r="AE249" s="1059">
        <v>4.46</v>
      </c>
      <c r="AF249" s="113"/>
      <c r="AG249" s="6" t="s">
        <v>51</v>
      </c>
      <c r="AH249" s="17" t="s">
        <v>452</v>
      </c>
      <c r="AI249" s="33">
        <v>2.2999999999999998</v>
      </c>
      <c r="AJ249" s="34">
        <v>2.2999999999999998</v>
      </c>
      <c r="AK249" s="38" t="s">
        <v>35</v>
      </c>
      <c r="AL249" s="94"/>
    </row>
    <row r="250" spans="1:38" x14ac:dyDescent="0.15">
      <c r="A250" s="1849"/>
      <c r="B250" s="310">
        <v>44505</v>
      </c>
      <c r="C250" s="1607" t="str">
        <f t="shared" si="37"/>
        <v>(金)</v>
      </c>
      <c r="D250" s="627" t="s">
        <v>566</v>
      </c>
      <c r="E250" s="1493" t="s">
        <v>35</v>
      </c>
      <c r="F250" s="58">
        <v>15.8</v>
      </c>
      <c r="G250" s="22">
        <v>14.5</v>
      </c>
      <c r="H250" s="61">
        <v>14.7</v>
      </c>
      <c r="I250" s="62">
        <v>2.2000000000000002</v>
      </c>
      <c r="J250" s="63">
        <v>2.7</v>
      </c>
      <c r="K250" s="62">
        <v>7.7</v>
      </c>
      <c r="L250" s="63">
        <v>7.7</v>
      </c>
      <c r="M250" s="62">
        <v>34.799999999999997</v>
      </c>
      <c r="N250" s="63">
        <v>33.5</v>
      </c>
      <c r="O250" s="49" t="s">
        <v>35</v>
      </c>
      <c r="P250" s="1199">
        <v>86</v>
      </c>
      <c r="Q250" s="49" t="s">
        <v>35</v>
      </c>
      <c r="R250" s="1199">
        <v>127.1</v>
      </c>
      <c r="S250" s="49" t="s">
        <v>35</v>
      </c>
      <c r="T250" s="1199" t="s">
        <v>35</v>
      </c>
      <c r="U250" s="49" t="s">
        <v>35</v>
      </c>
      <c r="V250" s="1199" t="s">
        <v>35</v>
      </c>
      <c r="W250" s="62" t="s">
        <v>35</v>
      </c>
      <c r="X250" s="63">
        <v>35.799999999999997</v>
      </c>
      <c r="Y250" s="67" t="s">
        <v>35</v>
      </c>
      <c r="Z250" s="68">
        <v>239</v>
      </c>
      <c r="AA250" s="23" t="s">
        <v>35</v>
      </c>
      <c r="AB250" s="798">
        <v>0.34</v>
      </c>
      <c r="AC250" s="608">
        <v>681</v>
      </c>
      <c r="AD250" s="307" t="s">
        <v>35</v>
      </c>
      <c r="AE250" s="1059" t="s">
        <v>35</v>
      </c>
      <c r="AF250" s="113"/>
      <c r="AG250" s="6" t="s">
        <v>21</v>
      </c>
      <c r="AH250" s="17"/>
      <c r="AI250" s="33">
        <v>7.7</v>
      </c>
      <c r="AJ250" s="34">
        <v>7.7</v>
      </c>
      <c r="AK250" s="41" t="s">
        <v>35</v>
      </c>
      <c r="AL250" s="95"/>
    </row>
    <row r="251" spans="1:38" x14ac:dyDescent="0.15">
      <c r="A251" s="1849"/>
      <c r="B251" s="310">
        <v>44506</v>
      </c>
      <c r="C251" s="1607" t="str">
        <f t="shared" si="37"/>
        <v>(土)</v>
      </c>
      <c r="D251" s="627" t="s">
        <v>566</v>
      </c>
      <c r="E251" s="1493" t="s">
        <v>35</v>
      </c>
      <c r="F251" s="58">
        <v>16.2</v>
      </c>
      <c r="G251" s="22" t="s">
        <v>35</v>
      </c>
      <c r="H251" s="61" t="s">
        <v>35</v>
      </c>
      <c r="I251" s="62" t="s">
        <v>35</v>
      </c>
      <c r="J251" s="63" t="s">
        <v>35</v>
      </c>
      <c r="K251" s="62" t="s">
        <v>35</v>
      </c>
      <c r="L251" s="63" t="s">
        <v>35</v>
      </c>
      <c r="M251" s="62" t="s">
        <v>35</v>
      </c>
      <c r="N251" s="63" t="s">
        <v>35</v>
      </c>
      <c r="O251" s="49" t="s">
        <v>35</v>
      </c>
      <c r="P251" s="1199" t="s">
        <v>35</v>
      </c>
      <c r="Q251" s="49" t="s">
        <v>35</v>
      </c>
      <c r="R251" s="1199" t="s">
        <v>35</v>
      </c>
      <c r="S251" s="49" t="s">
        <v>35</v>
      </c>
      <c r="T251" s="1199" t="s">
        <v>35</v>
      </c>
      <c r="U251" s="49" t="s">
        <v>35</v>
      </c>
      <c r="V251" s="1199" t="s">
        <v>35</v>
      </c>
      <c r="W251" s="62" t="s">
        <v>35</v>
      </c>
      <c r="X251" s="63" t="s">
        <v>35</v>
      </c>
      <c r="Y251" s="67" t="s">
        <v>35</v>
      </c>
      <c r="Z251" s="68" t="s">
        <v>35</v>
      </c>
      <c r="AA251" s="23" t="s">
        <v>35</v>
      </c>
      <c r="AB251" s="798" t="s">
        <v>35</v>
      </c>
      <c r="AC251" s="608">
        <v>667</v>
      </c>
      <c r="AD251" s="307" t="s">
        <v>35</v>
      </c>
      <c r="AE251" s="1059" t="s">
        <v>35</v>
      </c>
      <c r="AF251" s="113"/>
      <c r="AG251" s="6" t="s">
        <v>453</v>
      </c>
      <c r="AH251" s="17" t="s">
        <v>22</v>
      </c>
      <c r="AI251" s="33">
        <v>35.4</v>
      </c>
      <c r="AJ251" s="34">
        <v>35.1</v>
      </c>
      <c r="AK251" s="35" t="s">
        <v>35</v>
      </c>
      <c r="AL251" s="96"/>
    </row>
    <row r="252" spans="1:38" x14ac:dyDescent="0.15">
      <c r="A252" s="1849"/>
      <c r="B252" s="310">
        <v>44507</v>
      </c>
      <c r="C252" s="1607" t="str">
        <f t="shared" si="37"/>
        <v>(日)</v>
      </c>
      <c r="D252" s="627" t="s">
        <v>566</v>
      </c>
      <c r="E252" s="1493">
        <v>3</v>
      </c>
      <c r="F252" s="58">
        <v>14.7</v>
      </c>
      <c r="G252" s="22" t="s">
        <v>35</v>
      </c>
      <c r="H252" s="61" t="s">
        <v>35</v>
      </c>
      <c r="I252" s="62" t="s">
        <v>35</v>
      </c>
      <c r="J252" s="63" t="s">
        <v>35</v>
      </c>
      <c r="K252" s="62" t="s">
        <v>35</v>
      </c>
      <c r="L252" s="63" t="s">
        <v>35</v>
      </c>
      <c r="M252" s="62" t="s">
        <v>35</v>
      </c>
      <c r="N252" s="63" t="s">
        <v>35</v>
      </c>
      <c r="O252" s="49" t="s">
        <v>35</v>
      </c>
      <c r="P252" s="1199" t="s">
        <v>35</v>
      </c>
      <c r="Q252" s="49" t="s">
        <v>35</v>
      </c>
      <c r="R252" s="1199" t="s">
        <v>35</v>
      </c>
      <c r="S252" s="49" t="s">
        <v>35</v>
      </c>
      <c r="T252" s="1199" t="s">
        <v>35</v>
      </c>
      <c r="U252" s="49" t="s">
        <v>35</v>
      </c>
      <c r="V252" s="1199" t="s">
        <v>35</v>
      </c>
      <c r="W252" s="62" t="s">
        <v>35</v>
      </c>
      <c r="X252" s="63" t="s">
        <v>35</v>
      </c>
      <c r="Y252" s="67" t="s">
        <v>35</v>
      </c>
      <c r="Z252" s="68" t="s">
        <v>35</v>
      </c>
      <c r="AA252" s="23" t="s">
        <v>35</v>
      </c>
      <c r="AB252" s="798" t="s">
        <v>35</v>
      </c>
      <c r="AC252" s="608">
        <v>656</v>
      </c>
      <c r="AD252" s="307" t="s">
        <v>35</v>
      </c>
      <c r="AE252" s="1059" t="s">
        <v>35</v>
      </c>
      <c r="AF252" s="113"/>
      <c r="AG252" s="6" t="s">
        <v>454</v>
      </c>
      <c r="AH252" s="17" t="s">
        <v>23</v>
      </c>
      <c r="AI252" s="612">
        <v>88</v>
      </c>
      <c r="AJ252" s="613">
        <v>87</v>
      </c>
      <c r="AK252" s="35" t="s">
        <v>35</v>
      </c>
      <c r="AL252" s="96"/>
    </row>
    <row r="253" spans="1:38" x14ac:dyDescent="0.15">
      <c r="A253" s="1849"/>
      <c r="B253" s="310">
        <v>44508</v>
      </c>
      <c r="C253" s="1607" t="str">
        <f t="shared" si="37"/>
        <v>(月)</v>
      </c>
      <c r="D253" s="627" t="s">
        <v>522</v>
      </c>
      <c r="E253" s="1493">
        <v>1</v>
      </c>
      <c r="F253" s="58">
        <v>15.7</v>
      </c>
      <c r="G253" s="22">
        <v>15.4</v>
      </c>
      <c r="H253" s="61">
        <v>15.3</v>
      </c>
      <c r="I253" s="62">
        <v>2.5</v>
      </c>
      <c r="J253" s="63">
        <v>2.7</v>
      </c>
      <c r="K253" s="62">
        <v>7.8</v>
      </c>
      <c r="L253" s="63">
        <v>7.8</v>
      </c>
      <c r="M253" s="62">
        <v>35.4</v>
      </c>
      <c r="N253" s="63">
        <v>35.799999999999997</v>
      </c>
      <c r="O253" s="49" t="s">
        <v>35</v>
      </c>
      <c r="P253" s="1199">
        <v>87</v>
      </c>
      <c r="Q253" s="49" t="s">
        <v>35</v>
      </c>
      <c r="R253" s="1199">
        <v>128.1</v>
      </c>
      <c r="S253" s="49" t="s">
        <v>35</v>
      </c>
      <c r="T253" s="1199" t="s">
        <v>35</v>
      </c>
      <c r="U253" s="49" t="s">
        <v>35</v>
      </c>
      <c r="V253" s="1199" t="s">
        <v>35</v>
      </c>
      <c r="W253" s="62" t="s">
        <v>35</v>
      </c>
      <c r="X253" s="63">
        <v>34</v>
      </c>
      <c r="Y253" s="67" t="s">
        <v>35</v>
      </c>
      <c r="Z253" s="68">
        <v>254</v>
      </c>
      <c r="AA253" s="23" t="s">
        <v>35</v>
      </c>
      <c r="AB253" s="798">
        <v>0.24</v>
      </c>
      <c r="AC253" s="608">
        <v>652</v>
      </c>
      <c r="AD253" s="307">
        <v>10080</v>
      </c>
      <c r="AE253" s="1059" t="s">
        <v>35</v>
      </c>
      <c r="AF253" s="113"/>
      <c r="AG253" s="6" t="s">
        <v>455</v>
      </c>
      <c r="AH253" s="17" t="s">
        <v>23</v>
      </c>
      <c r="AI253" s="612">
        <v>129.30000000000001</v>
      </c>
      <c r="AJ253" s="613">
        <v>127.3</v>
      </c>
      <c r="AK253" s="35" t="s">
        <v>35</v>
      </c>
      <c r="AL253" s="96"/>
    </row>
    <row r="254" spans="1:38" x14ac:dyDescent="0.15">
      <c r="A254" s="1849"/>
      <c r="B254" s="310">
        <v>44509</v>
      </c>
      <c r="C254" s="1607" t="str">
        <f t="shared" si="37"/>
        <v>(火)</v>
      </c>
      <c r="D254" s="627" t="s">
        <v>579</v>
      </c>
      <c r="E254" s="1493">
        <v>57</v>
      </c>
      <c r="F254" s="58">
        <v>19.8</v>
      </c>
      <c r="G254" s="22">
        <v>16</v>
      </c>
      <c r="H254" s="61">
        <v>16.100000000000001</v>
      </c>
      <c r="I254" s="62">
        <v>7</v>
      </c>
      <c r="J254" s="63">
        <v>3.1</v>
      </c>
      <c r="K254" s="62">
        <v>7.6</v>
      </c>
      <c r="L254" s="63">
        <v>7.7</v>
      </c>
      <c r="M254" s="62">
        <v>28.5</v>
      </c>
      <c r="N254" s="63">
        <v>29.8</v>
      </c>
      <c r="O254" s="49" t="s">
        <v>35</v>
      </c>
      <c r="P254" s="1199">
        <v>78</v>
      </c>
      <c r="Q254" s="49" t="s">
        <v>35</v>
      </c>
      <c r="R254" s="1199">
        <v>115.1</v>
      </c>
      <c r="S254" s="49" t="s">
        <v>35</v>
      </c>
      <c r="T254" s="1199" t="s">
        <v>35</v>
      </c>
      <c r="U254" s="49" t="s">
        <v>35</v>
      </c>
      <c r="V254" s="1199" t="s">
        <v>35</v>
      </c>
      <c r="W254" s="62" t="s">
        <v>35</v>
      </c>
      <c r="X254" s="63">
        <v>30</v>
      </c>
      <c r="Y254" s="67" t="s">
        <v>35</v>
      </c>
      <c r="Z254" s="68">
        <v>214</v>
      </c>
      <c r="AA254" s="23" t="s">
        <v>35</v>
      </c>
      <c r="AB254" s="798">
        <v>0.25</v>
      </c>
      <c r="AC254" s="608">
        <v>2883</v>
      </c>
      <c r="AD254" s="307" t="s">
        <v>35</v>
      </c>
      <c r="AE254" s="1059" t="s">
        <v>35</v>
      </c>
      <c r="AF254" s="113"/>
      <c r="AG254" s="6" t="s">
        <v>456</v>
      </c>
      <c r="AH254" s="17" t="s">
        <v>23</v>
      </c>
      <c r="AI254" s="612">
        <v>81.599999999999994</v>
      </c>
      <c r="AJ254" s="613">
        <v>81.400000000000006</v>
      </c>
      <c r="AK254" s="35" t="s">
        <v>35</v>
      </c>
      <c r="AL254" s="96"/>
    </row>
    <row r="255" spans="1:38" x14ac:dyDescent="0.15">
      <c r="A255" s="1849"/>
      <c r="B255" s="310">
        <v>44510</v>
      </c>
      <c r="C255" s="1607" t="str">
        <f t="shared" si="37"/>
        <v>(水)</v>
      </c>
      <c r="D255" s="627" t="s">
        <v>566</v>
      </c>
      <c r="E255" s="1493" t="s">
        <v>35</v>
      </c>
      <c r="F255" s="58">
        <v>18.2</v>
      </c>
      <c r="G255" s="22">
        <v>16.7</v>
      </c>
      <c r="H255" s="61">
        <v>16.8</v>
      </c>
      <c r="I255" s="62">
        <v>20.399999999999999</v>
      </c>
      <c r="J255" s="63">
        <v>3.2</v>
      </c>
      <c r="K255" s="62">
        <v>7.2</v>
      </c>
      <c r="L255" s="63">
        <v>7</v>
      </c>
      <c r="M255" s="62">
        <v>16.399999999999999</v>
      </c>
      <c r="N255" s="63">
        <v>14.9</v>
      </c>
      <c r="O255" s="49" t="s">
        <v>35</v>
      </c>
      <c r="P255" s="1199">
        <v>36</v>
      </c>
      <c r="Q255" s="49" t="s">
        <v>35</v>
      </c>
      <c r="R255" s="1199">
        <v>54.8</v>
      </c>
      <c r="S255" s="49" t="s">
        <v>35</v>
      </c>
      <c r="T255" s="1199" t="s">
        <v>35</v>
      </c>
      <c r="U255" s="49" t="s">
        <v>35</v>
      </c>
      <c r="V255" s="1199" t="s">
        <v>35</v>
      </c>
      <c r="W255" s="62" t="s">
        <v>35</v>
      </c>
      <c r="X255" s="63">
        <v>14.9</v>
      </c>
      <c r="Y255" s="67" t="s">
        <v>35</v>
      </c>
      <c r="Z255" s="68">
        <v>104</v>
      </c>
      <c r="AA255" s="23" t="s">
        <v>35</v>
      </c>
      <c r="AB255" s="798">
        <v>0.2</v>
      </c>
      <c r="AC255" s="608">
        <v>5246</v>
      </c>
      <c r="AD255" s="307" t="s">
        <v>35</v>
      </c>
      <c r="AE255" s="1059" t="s">
        <v>35</v>
      </c>
      <c r="AF255" s="113"/>
      <c r="AG255" s="6" t="s">
        <v>457</v>
      </c>
      <c r="AH255" s="17" t="s">
        <v>23</v>
      </c>
      <c r="AI255" s="612">
        <v>47.7</v>
      </c>
      <c r="AJ255" s="613">
        <v>45.9</v>
      </c>
      <c r="AK255" s="35" t="s">
        <v>35</v>
      </c>
      <c r="AL255" s="96"/>
    </row>
    <row r="256" spans="1:38" x14ac:dyDescent="0.15">
      <c r="A256" s="1849"/>
      <c r="B256" s="310">
        <v>44511</v>
      </c>
      <c r="C256" s="1607" t="str">
        <f t="shared" si="37"/>
        <v>(木)</v>
      </c>
      <c r="D256" s="627" t="s">
        <v>566</v>
      </c>
      <c r="E256" s="1493" t="s">
        <v>35</v>
      </c>
      <c r="F256" s="58">
        <v>18.3</v>
      </c>
      <c r="G256" s="22">
        <v>14.3</v>
      </c>
      <c r="H256" s="61">
        <v>14.4</v>
      </c>
      <c r="I256" s="62">
        <v>7.2</v>
      </c>
      <c r="J256" s="63">
        <v>3.2</v>
      </c>
      <c r="K256" s="62">
        <v>7.4</v>
      </c>
      <c r="L256" s="63">
        <v>7.3</v>
      </c>
      <c r="M256" s="62">
        <v>27.6</v>
      </c>
      <c r="N256" s="63">
        <v>25</v>
      </c>
      <c r="O256" s="49" t="s">
        <v>35</v>
      </c>
      <c r="P256" s="1199">
        <v>65</v>
      </c>
      <c r="Q256" s="49" t="s">
        <v>35</v>
      </c>
      <c r="R256" s="1199">
        <v>94</v>
      </c>
      <c r="S256" s="49" t="s">
        <v>35</v>
      </c>
      <c r="T256" s="1199" t="s">
        <v>35</v>
      </c>
      <c r="U256" s="49" t="s">
        <v>35</v>
      </c>
      <c r="V256" s="1199" t="s">
        <v>35</v>
      </c>
      <c r="W256" s="62" t="s">
        <v>35</v>
      </c>
      <c r="X256" s="63">
        <v>23.6</v>
      </c>
      <c r="Y256" s="67" t="s">
        <v>35</v>
      </c>
      <c r="Z256" s="68">
        <v>170</v>
      </c>
      <c r="AA256" s="23" t="s">
        <v>35</v>
      </c>
      <c r="AB256" s="798">
        <v>0.31</v>
      </c>
      <c r="AC256" s="608">
        <v>2945</v>
      </c>
      <c r="AD256" s="307" t="s">
        <v>35</v>
      </c>
      <c r="AE256" s="1059">
        <v>2.66</v>
      </c>
      <c r="AF256" s="113"/>
      <c r="AG256" s="6" t="s">
        <v>458</v>
      </c>
      <c r="AH256" s="17" t="s">
        <v>23</v>
      </c>
      <c r="AI256" s="36">
        <v>36.1</v>
      </c>
      <c r="AJ256" s="37">
        <v>36.700000000000003</v>
      </c>
      <c r="AK256" s="38" t="s">
        <v>35</v>
      </c>
      <c r="AL256" s="94"/>
    </row>
    <row r="257" spans="1:38" x14ac:dyDescent="0.15">
      <c r="A257" s="1849"/>
      <c r="B257" s="310">
        <v>44512</v>
      </c>
      <c r="C257" s="1607" t="str">
        <f t="shared" si="37"/>
        <v>(金)</v>
      </c>
      <c r="D257" s="627" t="s">
        <v>566</v>
      </c>
      <c r="E257" s="1493" t="s">
        <v>35</v>
      </c>
      <c r="F257" s="58">
        <v>17.899999999999999</v>
      </c>
      <c r="G257" s="22">
        <v>14.2</v>
      </c>
      <c r="H257" s="61">
        <v>14.2</v>
      </c>
      <c r="I257" s="62">
        <v>4.3</v>
      </c>
      <c r="J257" s="63">
        <v>4.5</v>
      </c>
      <c r="K257" s="62">
        <v>7.7</v>
      </c>
      <c r="L257" s="63">
        <v>7.6</v>
      </c>
      <c r="M257" s="62">
        <v>31.8</v>
      </c>
      <c r="N257" s="63">
        <v>30.4</v>
      </c>
      <c r="O257" s="49" t="s">
        <v>35</v>
      </c>
      <c r="P257" s="1199">
        <v>81</v>
      </c>
      <c r="Q257" s="49" t="s">
        <v>35</v>
      </c>
      <c r="R257" s="1199">
        <v>115.1</v>
      </c>
      <c r="S257" s="49" t="s">
        <v>35</v>
      </c>
      <c r="T257" s="1199" t="s">
        <v>35</v>
      </c>
      <c r="U257" s="49" t="s">
        <v>35</v>
      </c>
      <c r="V257" s="1199" t="s">
        <v>35</v>
      </c>
      <c r="W257" s="62" t="s">
        <v>35</v>
      </c>
      <c r="X257" s="63">
        <v>31.2</v>
      </c>
      <c r="Y257" s="67" t="s">
        <v>35</v>
      </c>
      <c r="Z257" s="68">
        <v>209</v>
      </c>
      <c r="AA257" s="23" t="s">
        <v>35</v>
      </c>
      <c r="AB257" s="798">
        <v>0.37</v>
      </c>
      <c r="AC257" s="608">
        <v>916</v>
      </c>
      <c r="AD257" s="307" t="s">
        <v>35</v>
      </c>
      <c r="AE257" s="1059" t="s">
        <v>35</v>
      </c>
      <c r="AF257" s="113"/>
      <c r="AG257" s="6" t="s">
        <v>459</v>
      </c>
      <c r="AH257" s="17" t="s">
        <v>23</v>
      </c>
      <c r="AI257" s="47">
        <v>256</v>
      </c>
      <c r="AJ257" s="48">
        <v>228</v>
      </c>
      <c r="AK257" s="24" t="s">
        <v>35</v>
      </c>
      <c r="AL257" s="25"/>
    </row>
    <row r="258" spans="1:38" x14ac:dyDescent="0.15">
      <c r="A258" s="1849"/>
      <c r="B258" s="310">
        <v>44513</v>
      </c>
      <c r="C258" s="1607" t="str">
        <f t="shared" si="37"/>
        <v>(土)</v>
      </c>
      <c r="D258" s="627" t="s">
        <v>566</v>
      </c>
      <c r="E258" s="1493" t="s">
        <v>35</v>
      </c>
      <c r="F258" s="58">
        <v>13.8</v>
      </c>
      <c r="G258" s="22" t="s">
        <v>35</v>
      </c>
      <c r="H258" s="61" t="s">
        <v>35</v>
      </c>
      <c r="I258" s="62" t="s">
        <v>35</v>
      </c>
      <c r="J258" s="63" t="s">
        <v>35</v>
      </c>
      <c r="K258" s="62" t="s">
        <v>35</v>
      </c>
      <c r="L258" s="63" t="s">
        <v>35</v>
      </c>
      <c r="M258" s="62" t="s">
        <v>35</v>
      </c>
      <c r="N258" s="63" t="s">
        <v>35</v>
      </c>
      <c r="O258" s="49" t="s">
        <v>35</v>
      </c>
      <c r="P258" s="1199" t="s">
        <v>35</v>
      </c>
      <c r="Q258" s="49" t="s">
        <v>35</v>
      </c>
      <c r="R258" s="1199" t="s">
        <v>35</v>
      </c>
      <c r="S258" s="49" t="s">
        <v>35</v>
      </c>
      <c r="T258" s="1199" t="s">
        <v>35</v>
      </c>
      <c r="U258" s="49" t="s">
        <v>35</v>
      </c>
      <c r="V258" s="1199" t="s">
        <v>35</v>
      </c>
      <c r="W258" s="62" t="s">
        <v>35</v>
      </c>
      <c r="X258" s="63" t="s">
        <v>35</v>
      </c>
      <c r="Y258" s="67" t="s">
        <v>35</v>
      </c>
      <c r="Z258" s="68" t="s">
        <v>35</v>
      </c>
      <c r="AA258" s="23" t="s">
        <v>35</v>
      </c>
      <c r="AB258" s="798" t="s">
        <v>35</v>
      </c>
      <c r="AC258" s="608">
        <v>672</v>
      </c>
      <c r="AD258" s="307" t="s">
        <v>35</v>
      </c>
      <c r="AE258" s="1059" t="s">
        <v>35</v>
      </c>
      <c r="AF258" s="113"/>
      <c r="AG258" s="6" t="s">
        <v>61</v>
      </c>
      <c r="AH258" s="17" t="s">
        <v>23</v>
      </c>
      <c r="AI258" s="39">
        <v>0.47</v>
      </c>
      <c r="AJ258" s="40">
        <v>0.34</v>
      </c>
      <c r="AK258" s="41" t="s">
        <v>35</v>
      </c>
      <c r="AL258" s="95"/>
    </row>
    <row r="259" spans="1:38" x14ac:dyDescent="0.15">
      <c r="A259" s="1849"/>
      <c r="B259" s="310">
        <v>44514</v>
      </c>
      <c r="C259" s="1607" t="str">
        <f t="shared" si="37"/>
        <v>(日)</v>
      </c>
      <c r="D259" s="627" t="s">
        <v>566</v>
      </c>
      <c r="E259" s="1493" t="s">
        <v>35</v>
      </c>
      <c r="F259" s="58">
        <v>12.6</v>
      </c>
      <c r="G259" s="22" t="s">
        <v>35</v>
      </c>
      <c r="H259" s="61" t="s">
        <v>35</v>
      </c>
      <c r="I259" s="62" t="s">
        <v>35</v>
      </c>
      <c r="J259" s="63" t="s">
        <v>35</v>
      </c>
      <c r="K259" s="62" t="s">
        <v>35</v>
      </c>
      <c r="L259" s="63" t="s">
        <v>35</v>
      </c>
      <c r="M259" s="62" t="s">
        <v>35</v>
      </c>
      <c r="N259" s="63" t="s">
        <v>35</v>
      </c>
      <c r="O259" s="49" t="s">
        <v>35</v>
      </c>
      <c r="P259" s="1199" t="s">
        <v>35</v>
      </c>
      <c r="Q259" s="49" t="s">
        <v>35</v>
      </c>
      <c r="R259" s="1199" t="s">
        <v>35</v>
      </c>
      <c r="S259" s="49" t="s">
        <v>35</v>
      </c>
      <c r="T259" s="1199" t="s">
        <v>35</v>
      </c>
      <c r="U259" s="49" t="s">
        <v>35</v>
      </c>
      <c r="V259" s="1199" t="s">
        <v>35</v>
      </c>
      <c r="W259" s="62" t="s">
        <v>35</v>
      </c>
      <c r="X259" s="63" t="s">
        <v>35</v>
      </c>
      <c r="Y259" s="67" t="s">
        <v>35</v>
      </c>
      <c r="Z259" s="68" t="s">
        <v>35</v>
      </c>
      <c r="AA259" s="23" t="s">
        <v>35</v>
      </c>
      <c r="AB259" s="798" t="s">
        <v>35</v>
      </c>
      <c r="AC259" s="608">
        <v>678</v>
      </c>
      <c r="AD259" s="307" t="s">
        <v>35</v>
      </c>
      <c r="AE259" s="1059" t="s">
        <v>35</v>
      </c>
      <c r="AF259" s="113"/>
      <c r="AG259" s="6" t="s">
        <v>24</v>
      </c>
      <c r="AH259" s="17" t="s">
        <v>23</v>
      </c>
      <c r="AI259" s="22">
        <v>2</v>
      </c>
      <c r="AJ259" s="46">
        <v>1.5</v>
      </c>
      <c r="AK259" s="35" t="s">
        <v>35</v>
      </c>
      <c r="AL259" s="95"/>
    </row>
    <row r="260" spans="1:38" x14ac:dyDescent="0.15">
      <c r="A260" s="1849"/>
      <c r="B260" s="310">
        <v>44515</v>
      </c>
      <c r="C260" s="1607" t="str">
        <f t="shared" si="37"/>
        <v>(月)</v>
      </c>
      <c r="D260" s="627" t="s">
        <v>566</v>
      </c>
      <c r="E260" s="1493" t="s">
        <v>35</v>
      </c>
      <c r="F260" s="58">
        <v>15.7</v>
      </c>
      <c r="G260" s="22">
        <v>13.4</v>
      </c>
      <c r="H260" s="61">
        <v>13.5</v>
      </c>
      <c r="I260" s="62">
        <v>2.6</v>
      </c>
      <c r="J260" s="63">
        <v>3.3</v>
      </c>
      <c r="K260" s="62">
        <v>7.8</v>
      </c>
      <c r="L260" s="63">
        <v>7.7</v>
      </c>
      <c r="M260" s="62">
        <v>34.4</v>
      </c>
      <c r="N260" s="63">
        <v>34.1</v>
      </c>
      <c r="O260" s="49" t="s">
        <v>35</v>
      </c>
      <c r="P260" s="1199">
        <v>85</v>
      </c>
      <c r="Q260" s="49" t="s">
        <v>35</v>
      </c>
      <c r="R260" s="1199">
        <v>126.9</v>
      </c>
      <c r="S260" s="49" t="s">
        <v>35</v>
      </c>
      <c r="T260" s="1199" t="s">
        <v>35</v>
      </c>
      <c r="U260" s="49" t="s">
        <v>35</v>
      </c>
      <c r="V260" s="1199" t="s">
        <v>35</v>
      </c>
      <c r="W260" s="62" t="s">
        <v>35</v>
      </c>
      <c r="X260" s="63">
        <v>38.200000000000003</v>
      </c>
      <c r="Y260" s="67" t="s">
        <v>35</v>
      </c>
      <c r="Z260" s="68">
        <v>219</v>
      </c>
      <c r="AA260" s="23" t="s">
        <v>35</v>
      </c>
      <c r="AB260" s="798">
        <v>0.3</v>
      </c>
      <c r="AC260" s="608">
        <v>694</v>
      </c>
      <c r="AD260" s="307" t="s">
        <v>35</v>
      </c>
      <c r="AE260" s="1059" t="s">
        <v>35</v>
      </c>
      <c r="AF260" s="113"/>
      <c r="AG260" s="6" t="s">
        <v>25</v>
      </c>
      <c r="AH260" s="17" t="s">
        <v>23</v>
      </c>
      <c r="AI260" s="22">
        <v>0.7</v>
      </c>
      <c r="AJ260" s="46">
        <v>0.7</v>
      </c>
      <c r="AK260" s="35" t="s">
        <v>35</v>
      </c>
      <c r="AL260" s="95"/>
    </row>
    <row r="261" spans="1:38" x14ac:dyDescent="0.15">
      <c r="A261" s="1849"/>
      <c r="B261" s="310">
        <v>44516</v>
      </c>
      <c r="C261" s="1607" t="str">
        <f t="shared" si="37"/>
        <v>(火)</v>
      </c>
      <c r="D261" s="627" t="s">
        <v>566</v>
      </c>
      <c r="E261" s="1493">
        <v>0.5</v>
      </c>
      <c r="F261" s="58">
        <v>13.7</v>
      </c>
      <c r="G261" s="22">
        <v>13.8</v>
      </c>
      <c r="H261" s="61">
        <v>14</v>
      </c>
      <c r="I261" s="62">
        <v>2.6</v>
      </c>
      <c r="J261" s="63">
        <v>3</v>
      </c>
      <c r="K261" s="62">
        <v>7.7</v>
      </c>
      <c r="L261" s="63">
        <v>7.7</v>
      </c>
      <c r="M261" s="62">
        <v>34.299999999999997</v>
      </c>
      <c r="N261" s="63">
        <v>33.9</v>
      </c>
      <c r="O261" s="49" t="s">
        <v>35</v>
      </c>
      <c r="P261" s="1199">
        <v>84</v>
      </c>
      <c r="Q261" s="49" t="s">
        <v>35</v>
      </c>
      <c r="R261" s="1199">
        <v>127.1</v>
      </c>
      <c r="S261" s="49" t="s">
        <v>35</v>
      </c>
      <c r="T261" s="1199" t="s">
        <v>35</v>
      </c>
      <c r="U261" s="49" t="s">
        <v>35</v>
      </c>
      <c r="V261" s="1199" t="s">
        <v>35</v>
      </c>
      <c r="W261" s="62" t="s">
        <v>35</v>
      </c>
      <c r="X261" s="63">
        <v>37.4</v>
      </c>
      <c r="Y261" s="67" t="s">
        <v>35</v>
      </c>
      <c r="Z261" s="68">
        <v>209</v>
      </c>
      <c r="AA261" s="23" t="s">
        <v>35</v>
      </c>
      <c r="AB261" s="798">
        <v>0.31</v>
      </c>
      <c r="AC261" s="608">
        <v>694</v>
      </c>
      <c r="AD261" s="307" t="s">
        <v>35</v>
      </c>
      <c r="AE261" s="1059" t="s">
        <v>35</v>
      </c>
      <c r="AF261" s="113"/>
      <c r="AG261" s="6" t="s">
        <v>460</v>
      </c>
      <c r="AH261" s="17" t="s">
        <v>23</v>
      </c>
      <c r="AI261" s="22">
        <v>10.7</v>
      </c>
      <c r="AJ261" s="46">
        <v>10</v>
      </c>
      <c r="AK261" s="35" t="s">
        <v>35</v>
      </c>
      <c r="AL261" s="95"/>
    </row>
    <row r="262" spans="1:38" x14ac:dyDescent="0.15">
      <c r="A262" s="1849"/>
      <c r="B262" s="310">
        <v>44517</v>
      </c>
      <c r="C262" s="1607" t="str">
        <f t="shared" si="37"/>
        <v>(水)</v>
      </c>
      <c r="D262" s="627" t="s">
        <v>566</v>
      </c>
      <c r="E262" s="1493" t="s">
        <v>35</v>
      </c>
      <c r="F262" s="58">
        <v>14.4</v>
      </c>
      <c r="G262" s="22">
        <v>14</v>
      </c>
      <c r="H262" s="61">
        <v>14</v>
      </c>
      <c r="I262" s="62">
        <v>2.7</v>
      </c>
      <c r="J262" s="63">
        <v>3.1</v>
      </c>
      <c r="K262" s="62">
        <v>7.7</v>
      </c>
      <c r="L262" s="63">
        <v>7.8</v>
      </c>
      <c r="M262" s="62">
        <v>34.9</v>
      </c>
      <c r="N262" s="63">
        <v>34.299999999999997</v>
      </c>
      <c r="O262" s="49" t="s">
        <v>35</v>
      </c>
      <c r="P262" s="1199">
        <v>85</v>
      </c>
      <c r="Q262" s="49" t="s">
        <v>35</v>
      </c>
      <c r="R262" s="1199">
        <v>127.1</v>
      </c>
      <c r="S262" s="49" t="s">
        <v>35</v>
      </c>
      <c r="T262" s="1199" t="s">
        <v>35</v>
      </c>
      <c r="U262" s="49" t="s">
        <v>35</v>
      </c>
      <c r="V262" s="1199" t="s">
        <v>35</v>
      </c>
      <c r="W262" s="62" t="s">
        <v>35</v>
      </c>
      <c r="X262" s="63">
        <v>36.1</v>
      </c>
      <c r="Y262" s="67" t="s">
        <v>35</v>
      </c>
      <c r="Z262" s="68">
        <v>227</v>
      </c>
      <c r="AA262" s="23" t="s">
        <v>35</v>
      </c>
      <c r="AB262" s="798">
        <v>0.31</v>
      </c>
      <c r="AC262" s="608">
        <v>705</v>
      </c>
      <c r="AD262" s="307">
        <v>10000</v>
      </c>
      <c r="AE262" s="1059" t="s">
        <v>35</v>
      </c>
      <c r="AF262" s="113"/>
      <c r="AG262" s="6" t="s">
        <v>461</v>
      </c>
      <c r="AH262" s="17" t="s">
        <v>23</v>
      </c>
      <c r="AI262" s="1619">
        <v>0.13</v>
      </c>
      <c r="AJ262" s="1474">
        <v>0.11</v>
      </c>
      <c r="AK262" s="45" t="s">
        <v>35</v>
      </c>
      <c r="AL262" s="97"/>
    </row>
    <row r="263" spans="1:38" x14ac:dyDescent="0.15">
      <c r="A263" s="1849"/>
      <c r="B263" s="310">
        <v>44518</v>
      </c>
      <c r="C263" s="1607" t="str">
        <f t="shared" si="37"/>
        <v>(木)</v>
      </c>
      <c r="D263" s="627" t="s">
        <v>566</v>
      </c>
      <c r="E263" s="1493" t="s">
        <v>35</v>
      </c>
      <c r="F263" s="58">
        <v>13.8</v>
      </c>
      <c r="G263" s="22">
        <v>13.3</v>
      </c>
      <c r="H263" s="61">
        <v>13.4</v>
      </c>
      <c r="I263" s="62">
        <v>2.5</v>
      </c>
      <c r="J263" s="63">
        <v>2.9</v>
      </c>
      <c r="K263" s="62">
        <v>7.8</v>
      </c>
      <c r="L263" s="63">
        <v>7.8</v>
      </c>
      <c r="M263" s="62">
        <v>34.299999999999997</v>
      </c>
      <c r="N263" s="63">
        <v>34.5</v>
      </c>
      <c r="O263" s="49" t="s">
        <v>35</v>
      </c>
      <c r="P263" s="1199">
        <v>85</v>
      </c>
      <c r="Q263" s="49" t="s">
        <v>35</v>
      </c>
      <c r="R263" s="1199">
        <v>128.1</v>
      </c>
      <c r="S263" s="49" t="s">
        <v>35</v>
      </c>
      <c r="T263" s="1199" t="s">
        <v>35</v>
      </c>
      <c r="U263" s="49" t="s">
        <v>35</v>
      </c>
      <c r="V263" s="1199" t="s">
        <v>35</v>
      </c>
      <c r="W263" s="62" t="s">
        <v>35</v>
      </c>
      <c r="X263" s="63">
        <v>36.6</v>
      </c>
      <c r="Y263" s="67" t="s">
        <v>35</v>
      </c>
      <c r="Z263" s="68">
        <v>232</v>
      </c>
      <c r="AA263" s="23" t="s">
        <v>35</v>
      </c>
      <c r="AB263" s="798">
        <v>0.28999999999999998</v>
      </c>
      <c r="AC263" s="608">
        <v>705</v>
      </c>
      <c r="AD263" s="307" t="s">
        <v>35</v>
      </c>
      <c r="AE263" s="1059">
        <v>4.66</v>
      </c>
      <c r="AF263" s="113"/>
      <c r="AG263" s="6" t="s">
        <v>284</v>
      </c>
      <c r="AH263" s="17" t="s">
        <v>23</v>
      </c>
      <c r="AI263" s="23">
        <v>3.98</v>
      </c>
      <c r="AJ263" s="43">
        <v>3.98</v>
      </c>
      <c r="AK263" s="41" t="s">
        <v>35</v>
      </c>
      <c r="AL263" s="95"/>
    </row>
    <row r="264" spans="1:38" x14ac:dyDescent="0.15">
      <c r="A264" s="1849"/>
      <c r="B264" s="310">
        <v>44519</v>
      </c>
      <c r="C264" s="1607" t="str">
        <f t="shared" si="37"/>
        <v>(金)</v>
      </c>
      <c r="D264" s="627" t="s">
        <v>566</v>
      </c>
      <c r="E264" s="1493" t="s">
        <v>35</v>
      </c>
      <c r="F264" s="58">
        <v>12</v>
      </c>
      <c r="G264" s="22">
        <v>13.1</v>
      </c>
      <c r="H264" s="61">
        <v>13.2</v>
      </c>
      <c r="I264" s="62">
        <v>2.2999999999999998</v>
      </c>
      <c r="J264" s="63">
        <v>2.9</v>
      </c>
      <c r="K264" s="62">
        <v>7.8</v>
      </c>
      <c r="L264" s="63">
        <v>7.7</v>
      </c>
      <c r="M264" s="62">
        <v>35.6</v>
      </c>
      <c r="N264" s="63">
        <v>33.9</v>
      </c>
      <c r="O264" s="49" t="s">
        <v>35</v>
      </c>
      <c r="P264" s="1199">
        <v>85</v>
      </c>
      <c r="Q264" s="49" t="s">
        <v>35</v>
      </c>
      <c r="R264" s="1199">
        <v>126.7</v>
      </c>
      <c r="S264" s="49" t="s">
        <v>35</v>
      </c>
      <c r="T264" s="1199" t="s">
        <v>35</v>
      </c>
      <c r="U264" s="49" t="s">
        <v>35</v>
      </c>
      <c r="V264" s="1199" t="s">
        <v>35</v>
      </c>
      <c r="W264" s="62" t="s">
        <v>35</v>
      </c>
      <c r="X264" s="63">
        <v>33.700000000000003</v>
      </c>
      <c r="Y264" s="67" t="s">
        <v>35</v>
      </c>
      <c r="Z264" s="68">
        <v>228</v>
      </c>
      <c r="AA264" s="23" t="s">
        <v>35</v>
      </c>
      <c r="AB264" s="798">
        <v>0.26</v>
      </c>
      <c r="AC264" s="608">
        <v>701</v>
      </c>
      <c r="AD264" s="307" t="s">
        <v>35</v>
      </c>
      <c r="AE264" s="1059" t="s">
        <v>35</v>
      </c>
      <c r="AF264" s="113"/>
      <c r="AG264" s="6" t="s">
        <v>462</v>
      </c>
      <c r="AH264" s="17" t="s">
        <v>23</v>
      </c>
      <c r="AI264" s="23">
        <v>4.46</v>
      </c>
      <c r="AJ264" s="43">
        <v>4.46</v>
      </c>
      <c r="AK264" s="41" t="s">
        <v>35</v>
      </c>
      <c r="AL264" s="95"/>
    </row>
    <row r="265" spans="1:38" x14ac:dyDescent="0.15">
      <c r="A265" s="1849"/>
      <c r="B265" s="310">
        <v>44520</v>
      </c>
      <c r="C265" s="1607" t="str">
        <f t="shared" si="37"/>
        <v>(土)</v>
      </c>
      <c r="D265" s="627" t="s">
        <v>566</v>
      </c>
      <c r="E265" s="1493" t="s">
        <v>35</v>
      </c>
      <c r="F265" s="58">
        <v>14.7</v>
      </c>
      <c r="G265" s="22" t="s">
        <v>35</v>
      </c>
      <c r="H265" s="61" t="s">
        <v>35</v>
      </c>
      <c r="I265" s="62" t="s">
        <v>35</v>
      </c>
      <c r="J265" s="63" t="s">
        <v>35</v>
      </c>
      <c r="K265" s="62" t="s">
        <v>35</v>
      </c>
      <c r="L265" s="63" t="s">
        <v>35</v>
      </c>
      <c r="M265" s="62" t="s">
        <v>35</v>
      </c>
      <c r="N265" s="63" t="s">
        <v>35</v>
      </c>
      <c r="O265" s="49" t="s">
        <v>35</v>
      </c>
      <c r="P265" s="1199" t="s">
        <v>35</v>
      </c>
      <c r="Q265" s="49" t="s">
        <v>35</v>
      </c>
      <c r="R265" s="1199" t="s">
        <v>35</v>
      </c>
      <c r="S265" s="49" t="s">
        <v>35</v>
      </c>
      <c r="T265" s="1199" t="s">
        <v>35</v>
      </c>
      <c r="U265" s="49" t="s">
        <v>35</v>
      </c>
      <c r="V265" s="1199" t="s">
        <v>35</v>
      </c>
      <c r="W265" s="62" t="s">
        <v>35</v>
      </c>
      <c r="X265" s="63" t="s">
        <v>35</v>
      </c>
      <c r="Y265" s="67" t="s">
        <v>35</v>
      </c>
      <c r="Z265" s="68" t="s">
        <v>35</v>
      </c>
      <c r="AA265" s="23" t="s">
        <v>35</v>
      </c>
      <c r="AB265" s="798" t="s">
        <v>35</v>
      </c>
      <c r="AC265" s="608">
        <v>795</v>
      </c>
      <c r="AD265" s="307" t="s">
        <v>35</v>
      </c>
      <c r="AE265" s="1059" t="s">
        <v>35</v>
      </c>
      <c r="AF265" s="113"/>
      <c r="AG265" s="6" t="s">
        <v>463</v>
      </c>
      <c r="AH265" s="17" t="s">
        <v>23</v>
      </c>
      <c r="AI265" s="450">
        <v>0.14499999999999999</v>
      </c>
      <c r="AJ265" s="203">
        <v>7.1999999999999995E-2</v>
      </c>
      <c r="AK265" s="45" t="s">
        <v>35</v>
      </c>
      <c r="AL265" s="97"/>
    </row>
    <row r="266" spans="1:38" x14ac:dyDescent="0.15">
      <c r="A266" s="1849"/>
      <c r="B266" s="310">
        <v>44521</v>
      </c>
      <c r="C266" s="1607" t="str">
        <f t="shared" si="37"/>
        <v>(日)</v>
      </c>
      <c r="D266" s="627" t="s">
        <v>522</v>
      </c>
      <c r="E266" s="1493">
        <v>7</v>
      </c>
      <c r="F266" s="58">
        <v>11.9</v>
      </c>
      <c r="G266" s="22" t="s">
        <v>35</v>
      </c>
      <c r="H266" s="61" t="s">
        <v>35</v>
      </c>
      <c r="I266" s="62" t="s">
        <v>35</v>
      </c>
      <c r="J266" s="63" t="s">
        <v>35</v>
      </c>
      <c r="K266" s="62" t="s">
        <v>35</v>
      </c>
      <c r="L266" s="63" t="s">
        <v>35</v>
      </c>
      <c r="M266" s="62" t="s">
        <v>35</v>
      </c>
      <c r="N266" s="63" t="s">
        <v>35</v>
      </c>
      <c r="O266" s="49" t="s">
        <v>35</v>
      </c>
      <c r="P266" s="1199" t="s">
        <v>35</v>
      </c>
      <c r="Q266" s="49" t="s">
        <v>35</v>
      </c>
      <c r="R266" s="1199" t="s">
        <v>35</v>
      </c>
      <c r="S266" s="49" t="s">
        <v>35</v>
      </c>
      <c r="T266" s="1199" t="s">
        <v>35</v>
      </c>
      <c r="U266" s="49" t="s">
        <v>35</v>
      </c>
      <c r="V266" s="1199" t="s">
        <v>35</v>
      </c>
      <c r="W266" s="62" t="s">
        <v>35</v>
      </c>
      <c r="X266" s="63" t="s">
        <v>35</v>
      </c>
      <c r="Y266" s="67" t="s">
        <v>35</v>
      </c>
      <c r="Z266" s="68" t="s">
        <v>35</v>
      </c>
      <c r="AA266" s="23" t="s">
        <v>35</v>
      </c>
      <c r="AB266" s="798" t="s">
        <v>35</v>
      </c>
      <c r="AC266" s="608">
        <v>685</v>
      </c>
      <c r="AD266" s="307" t="s">
        <v>35</v>
      </c>
      <c r="AE266" s="1059" t="s">
        <v>35</v>
      </c>
      <c r="AF266" s="113"/>
      <c r="AG266" s="6" t="s">
        <v>464</v>
      </c>
      <c r="AH266" s="17" t="s">
        <v>23</v>
      </c>
      <c r="AI266" s="450" t="s">
        <v>523</v>
      </c>
      <c r="AJ266" s="203" t="s">
        <v>523</v>
      </c>
      <c r="AK266" s="41" t="s">
        <v>35</v>
      </c>
      <c r="AL266" s="95"/>
    </row>
    <row r="267" spans="1:38" x14ac:dyDescent="0.15">
      <c r="A267" s="1849"/>
      <c r="B267" s="310">
        <v>44522</v>
      </c>
      <c r="C267" s="1607" t="str">
        <f t="shared" si="37"/>
        <v>(月)</v>
      </c>
      <c r="D267" s="627" t="s">
        <v>522</v>
      </c>
      <c r="E267" s="1493">
        <v>25.5</v>
      </c>
      <c r="F267" s="58">
        <v>13.4</v>
      </c>
      <c r="G267" s="22">
        <v>14.3</v>
      </c>
      <c r="H267" s="61">
        <v>14.2</v>
      </c>
      <c r="I267" s="62">
        <v>10.1</v>
      </c>
      <c r="J267" s="63">
        <v>4.2</v>
      </c>
      <c r="K267" s="62">
        <v>7.5</v>
      </c>
      <c r="L267" s="63">
        <v>7.6</v>
      </c>
      <c r="M267" s="62">
        <v>25.8</v>
      </c>
      <c r="N267" s="63">
        <v>28</v>
      </c>
      <c r="O267" s="49" t="s">
        <v>35</v>
      </c>
      <c r="P267" s="1199">
        <v>69</v>
      </c>
      <c r="Q267" s="49" t="s">
        <v>35</v>
      </c>
      <c r="R267" s="1199">
        <v>102.9</v>
      </c>
      <c r="S267" s="49" t="s">
        <v>35</v>
      </c>
      <c r="T267" s="1199" t="s">
        <v>35</v>
      </c>
      <c r="U267" s="49" t="s">
        <v>35</v>
      </c>
      <c r="V267" s="1199" t="s">
        <v>35</v>
      </c>
      <c r="W267" s="62" t="s">
        <v>35</v>
      </c>
      <c r="X267" s="63">
        <v>28.8</v>
      </c>
      <c r="Y267" s="67" t="s">
        <v>35</v>
      </c>
      <c r="Z267" s="68">
        <v>180</v>
      </c>
      <c r="AA267" s="23" t="s">
        <v>35</v>
      </c>
      <c r="AB267" s="798">
        <v>0.31</v>
      </c>
      <c r="AC267" s="608">
        <v>3300</v>
      </c>
      <c r="AD267" s="307" t="s">
        <v>35</v>
      </c>
      <c r="AE267" s="1059" t="s">
        <v>35</v>
      </c>
      <c r="AF267" s="113"/>
      <c r="AG267" s="6" t="s">
        <v>465</v>
      </c>
      <c r="AH267" s="17" t="s">
        <v>23</v>
      </c>
      <c r="AI267" s="22">
        <v>24.6</v>
      </c>
      <c r="AJ267" s="46">
        <v>23.8</v>
      </c>
      <c r="AK267" s="35" t="s">
        <v>35</v>
      </c>
      <c r="AL267" s="96"/>
    </row>
    <row r="268" spans="1:38" x14ac:dyDescent="0.15">
      <c r="A268" s="1849"/>
      <c r="B268" s="310">
        <v>44523</v>
      </c>
      <c r="C268" s="1607" t="str">
        <f t="shared" si="37"/>
        <v>(火)</v>
      </c>
      <c r="D268" s="627" t="s">
        <v>522</v>
      </c>
      <c r="E268" s="1493" t="s">
        <v>35</v>
      </c>
      <c r="F268" s="58">
        <v>14.4</v>
      </c>
      <c r="G268" s="22" t="s">
        <v>35</v>
      </c>
      <c r="H268" s="61" t="s">
        <v>35</v>
      </c>
      <c r="I268" s="62" t="s">
        <v>35</v>
      </c>
      <c r="J268" s="63" t="s">
        <v>35</v>
      </c>
      <c r="K268" s="62" t="s">
        <v>35</v>
      </c>
      <c r="L268" s="63" t="s">
        <v>35</v>
      </c>
      <c r="M268" s="62" t="s">
        <v>35</v>
      </c>
      <c r="N268" s="63" t="s">
        <v>35</v>
      </c>
      <c r="O268" s="49" t="s">
        <v>35</v>
      </c>
      <c r="P268" s="1199" t="s">
        <v>35</v>
      </c>
      <c r="Q268" s="49" t="s">
        <v>35</v>
      </c>
      <c r="R268" s="1199" t="s">
        <v>35</v>
      </c>
      <c r="S268" s="49" t="s">
        <v>35</v>
      </c>
      <c r="T268" s="1199" t="s">
        <v>35</v>
      </c>
      <c r="U268" s="49" t="s">
        <v>35</v>
      </c>
      <c r="V268" s="1199" t="s">
        <v>35</v>
      </c>
      <c r="W268" s="62" t="s">
        <v>35</v>
      </c>
      <c r="X268" s="63" t="s">
        <v>35</v>
      </c>
      <c r="Y268" s="67" t="s">
        <v>35</v>
      </c>
      <c r="Z268" s="68" t="s">
        <v>35</v>
      </c>
      <c r="AA268" s="23" t="s">
        <v>35</v>
      </c>
      <c r="AB268" s="798" t="s">
        <v>35</v>
      </c>
      <c r="AC268" s="608">
        <v>4444</v>
      </c>
      <c r="AD268" s="307" t="s">
        <v>35</v>
      </c>
      <c r="AE268" s="1059" t="s">
        <v>35</v>
      </c>
      <c r="AF268" s="113"/>
      <c r="AG268" s="6" t="s">
        <v>27</v>
      </c>
      <c r="AH268" s="17" t="s">
        <v>23</v>
      </c>
      <c r="AI268" s="22">
        <v>32.6</v>
      </c>
      <c r="AJ268" s="46">
        <v>31.6</v>
      </c>
      <c r="AK268" s="35" t="s">
        <v>35</v>
      </c>
      <c r="AL268" s="96"/>
    </row>
    <row r="269" spans="1:38" x14ac:dyDescent="0.15">
      <c r="A269" s="1849"/>
      <c r="B269" s="310">
        <v>44524</v>
      </c>
      <c r="C269" s="1607" t="str">
        <f t="shared" si="37"/>
        <v>(水)</v>
      </c>
      <c r="D269" s="627" t="s">
        <v>566</v>
      </c>
      <c r="E269" s="1493" t="s">
        <v>35</v>
      </c>
      <c r="F269" s="58" t="s">
        <v>523</v>
      </c>
      <c r="G269" s="22">
        <v>12.6</v>
      </c>
      <c r="H269" s="61">
        <v>13.2</v>
      </c>
      <c r="I269" s="62">
        <v>3.7</v>
      </c>
      <c r="J269" s="63">
        <v>3.3</v>
      </c>
      <c r="K269" s="62">
        <v>7.6</v>
      </c>
      <c r="L269" s="63">
        <v>7.5</v>
      </c>
      <c r="M269" s="62">
        <v>31.2</v>
      </c>
      <c r="N269" s="63">
        <v>28.7</v>
      </c>
      <c r="O269" s="49" t="s">
        <v>35</v>
      </c>
      <c r="P269" s="1199">
        <v>76</v>
      </c>
      <c r="Q269" s="49" t="s">
        <v>35</v>
      </c>
      <c r="R269" s="1199">
        <v>109.7</v>
      </c>
      <c r="S269" s="49" t="s">
        <v>35</v>
      </c>
      <c r="T269" s="1199" t="s">
        <v>35</v>
      </c>
      <c r="U269" s="49" t="s">
        <v>35</v>
      </c>
      <c r="V269" s="1199" t="s">
        <v>35</v>
      </c>
      <c r="W269" s="62" t="s">
        <v>35</v>
      </c>
      <c r="X269" s="63">
        <v>28.1</v>
      </c>
      <c r="Y269" s="67" t="s">
        <v>35</v>
      </c>
      <c r="Z269" s="68">
        <v>186</v>
      </c>
      <c r="AA269" s="23" t="s">
        <v>35</v>
      </c>
      <c r="AB269" s="798">
        <v>0.35</v>
      </c>
      <c r="AC269" s="608">
        <v>1414</v>
      </c>
      <c r="AD269" s="307">
        <v>9980</v>
      </c>
      <c r="AE269" s="1059" t="s">
        <v>35</v>
      </c>
      <c r="AF269" s="113"/>
      <c r="AG269" s="6" t="s">
        <v>52</v>
      </c>
      <c r="AH269" s="17" t="s">
        <v>452</v>
      </c>
      <c r="AI269" s="49">
        <v>7</v>
      </c>
      <c r="AJ269" s="50">
        <v>6</v>
      </c>
      <c r="AK269" s="42" t="s">
        <v>35</v>
      </c>
      <c r="AL269" s="98"/>
    </row>
    <row r="270" spans="1:38" x14ac:dyDescent="0.15">
      <c r="A270" s="1849"/>
      <c r="B270" s="310">
        <v>44525</v>
      </c>
      <c r="C270" s="1607" t="str">
        <f t="shared" si="37"/>
        <v>(木)</v>
      </c>
      <c r="D270" s="627" t="s">
        <v>566</v>
      </c>
      <c r="E270" s="1493" t="s">
        <v>35</v>
      </c>
      <c r="F270" s="58" t="s">
        <v>523</v>
      </c>
      <c r="G270" s="22">
        <v>11.6</v>
      </c>
      <c r="H270" s="61">
        <v>11.7</v>
      </c>
      <c r="I270" s="62">
        <v>2.5</v>
      </c>
      <c r="J270" s="63">
        <v>3.2</v>
      </c>
      <c r="K270" s="62">
        <v>7.7</v>
      </c>
      <c r="L270" s="63">
        <v>7.7</v>
      </c>
      <c r="M270" s="62">
        <v>33</v>
      </c>
      <c r="N270" s="63">
        <v>31.7</v>
      </c>
      <c r="O270" s="49" t="s">
        <v>35</v>
      </c>
      <c r="P270" s="1199">
        <v>86</v>
      </c>
      <c r="Q270" s="49" t="s">
        <v>35</v>
      </c>
      <c r="R270" s="1199">
        <v>121.1</v>
      </c>
      <c r="S270" s="49" t="s">
        <v>35</v>
      </c>
      <c r="T270" s="1199" t="s">
        <v>35</v>
      </c>
      <c r="U270" s="49" t="s">
        <v>35</v>
      </c>
      <c r="V270" s="1199" t="s">
        <v>35</v>
      </c>
      <c r="W270" s="62" t="s">
        <v>35</v>
      </c>
      <c r="X270" s="63">
        <v>33.1</v>
      </c>
      <c r="Y270" s="67" t="s">
        <v>35</v>
      </c>
      <c r="Z270" s="68">
        <v>185</v>
      </c>
      <c r="AA270" s="23" t="s">
        <v>35</v>
      </c>
      <c r="AB270" s="798">
        <v>0.38</v>
      </c>
      <c r="AC270" s="608">
        <v>689</v>
      </c>
      <c r="AD270" s="307" t="s">
        <v>35</v>
      </c>
      <c r="AE270" s="1059">
        <v>3.87</v>
      </c>
      <c r="AF270" s="113"/>
      <c r="AG270" s="6" t="s">
        <v>466</v>
      </c>
      <c r="AH270" s="17" t="s">
        <v>23</v>
      </c>
      <c r="AI270" s="49">
        <v>6</v>
      </c>
      <c r="AJ270" s="50">
        <v>3</v>
      </c>
      <c r="AK270" s="42" t="s">
        <v>35</v>
      </c>
      <c r="AL270" s="98"/>
    </row>
    <row r="271" spans="1:38" x14ac:dyDescent="0.15">
      <c r="A271" s="1849"/>
      <c r="B271" s="310">
        <v>44526</v>
      </c>
      <c r="C271" s="1607" t="str">
        <f t="shared" si="37"/>
        <v>(金)</v>
      </c>
      <c r="D271" s="627" t="s">
        <v>566</v>
      </c>
      <c r="E271" s="1493" t="s">
        <v>35</v>
      </c>
      <c r="F271" s="58">
        <v>11.9</v>
      </c>
      <c r="G271" s="22">
        <v>11.8</v>
      </c>
      <c r="H271" s="61">
        <v>12</v>
      </c>
      <c r="I271" s="62">
        <v>2.8</v>
      </c>
      <c r="J271" s="63">
        <v>3</v>
      </c>
      <c r="K271" s="62">
        <v>7.8</v>
      </c>
      <c r="L271" s="63">
        <v>7.7</v>
      </c>
      <c r="M271" s="62">
        <v>34.9</v>
      </c>
      <c r="N271" s="63">
        <v>34.5</v>
      </c>
      <c r="O271" s="49" t="s">
        <v>35</v>
      </c>
      <c r="P271" s="1199">
        <v>85</v>
      </c>
      <c r="Q271" s="49" t="s">
        <v>35</v>
      </c>
      <c r="R271" s="1199">
        <v>127.1</v>
      </c>
      <c r="S271" s="49" t="s">
        <v>35</v>
      </c>
      <c r="T271" s="1199" t="s">
        <v>35</v>
      </c>
      <c r="U271" s="49" t="s">
        <v>35</v>
      </c>
      <c r="V271" s="1199" t="s">
        <v>35</v>
      </c>
      <c r="W271" s="62" t="s">
        <v>35</v>
      </c>
      <c r="X271" s="63">
        <v>31.6</v>
      </c>
      <c r="Y271" s="67" t="s">
        <v>35</v>
      </c>
      <c r="Z271" s="68">
        <v>223</v>
      </c>
      <c r="AA271" s="23" t="s">
        <v>35</v>
      </c>
      <c r="AB271" s="798">
        <v>0.34</v>
      </c>
      <c r="AC271" s="608">
        <v>715</v>
      </c>
      <c r="AD271" s="307" t="s">
        <v>35</v>
      </c>
      <c r="AE271" s="1059" t="s">
        <v>35</v>
      </c>
      <c r="AF271" s="113"/>
      <c r="AG271" s="18"/>
      <c r="AH271" s="8"/>
      <c r="AI271" s="19"/>
      <c r="AJ271" s="7"/>
      <c r="AK271" s="7"/>
      <c r="AL271" s="8"/>
    </row>
    <row r="272" spans="1:38" x14ac:dyDescent="0.15">
      <c r="A272" s="1849"/>
      <c r="B272" s="310">
        <v>44527</v>
      </c>
      <c r="C272" s="1607" t="str">
        <f t="shared" si="37"/>
        <v>(土)</v>
      </c>
      <c r="D272" s="627" t="s">
        <v>566</v>
      </c>
      <c r="E272" s="1493" t="s">
        <v>35</v>
      </c>
      <c r="F272" s="58">
        <v>10.7</v>
      </c>
      <c r="G272" s="22" t="s">
        <v>35</v>
      </c>
      <c r="H272" s="61" t="s">
        <v>35</v>
      </c>
      <c r="I272" s="62" t="s">
        <v>35</v>
      </c>
      <c r="J272" s="63" t="s">
        <v>35</v>
      </c>
      <c r="K272" s="62" t="s">
        <v>35</v>
      </c>
      <c r="L272" s="63" t="s">
        <v>35</v>
      </c>
      <c r="M272" s="62" t="s">
        <v>35</v>
      </c>
      <c r="N272" s="63" t="s">
        <v>35</v>
      </c>
      <c r="O272" s="49" t="s">
        <v>35</v>
      </c>
      <c r="P272" s="1199" t="s">
        <v>35</v>
      </c>
      <c r="Q272" s="49" t="s">
        <v>35</v>
      </c>
      <c r="R272" s="1199" t="s">
        <v>35</v>
      </c>
      <c r="S272" s="49" t="s">
        <v>35</v>
      </c>
      <c r="T272" s="1199" t="s">
        <v>35</v>
      </c>
      <c r="U272" s="49" t="s">
        <v>35</v>
      </c>
      <c r="V272" s="1199" t="s">
        <v>35</v>
      </c>
      <c r="W272" s="62" t="s">
        <v>35</v>
      </c>
      <c r="X272" s="63" t="s">
        <v>35</v>
      </c>
      <c r="Y272" s="67" t="s">
        <v>35</v>
      </c>
      <c r="Z272" s="68" t="s">
        <v>35</v>
      </c>
      <c r="AA272" s="23" t="s">
        <v>35</v>
      </c>
      <c r="AB272" s="798" t="s">
        <v>35</v>
      </c>
      <c r="AC272" s="608">
        <v>698</v>
      </c>
      <c r="AD272" s="307" t="s">
        <v>35</v>
      </c>
      <c r="AE272" s="1059" t="s">
        <v>35</v>
      </c>
      <c r="AF272" s="113"/>
      <c r="AG272" s="18"/>
      <c r="AH272" s="8"/>
      <c r="AI272" s="19"/>
      <c r="AJ272" s="7"/>
      <c r="AK272" s="7"/>
      <c r="AL272" s="8"/>
    </row>
    <row r="273" spans="1:38" x14ac:dyDescent="0.15">
      <c r="A273" s="1849"/>
      <c r="B273" s="310">
        <v>44528</v>
      </c>
      <c r="C273" s="1607" t="str">
        <f t="shared" si="37"/>
        <v>(日)</v>
      </c>
      <c r="D273" s="627" t="s">
        <v>566</v>
      </c>
      <c r="E273" s="1493" t="s">
        <v>35</v>
      </c>
      <c r="F273" s="58">
        <v>9.4</v>
      </c>
      <c r="G273" s="22" t="s">
        <v>35</v>
      </c>
      <c r="H273" s="61" t="s">
        <v>35</v>
      </c>
      <c r="I273" s="62" t="s">
        <v>35</v>
      </c>
      <c r="J273" s="63" t="s">
        <v>35</v>
      </c>
      <c r="K273" s="62" t="s">
        <v>35</v>
      </c>
      <c r="L273" s="63" t="s">
        <v>35</v>
      </c>
      <c r="M273" s="62" t="s">
        <v>35</v>
      </c>
      <c r="N273" s="63" t="s">
        <v>35</v>
      </c>
      <c r="O273" s="49" t="s">
        <v>35</v>
      </c>
      <c r="P273" s="1199" t="s">
        <v>35</v>
      </c>
      <c r="Q273" s="49" t="s">
        <v>35</v>
      </c>
      <c r="R273" s="1199" t="s">
        <v>35</v>
      </c>
      <c r="S273" s="49" t="s">
        <v>35</v>
      </c>
      <c r="T273" s="1199" t="s">
        <v>35</v>
      </c>
      <c r="U273" s="49" t="s">
        <v>35</v>
      </c>
      <c r="V273" s="1199" t="s">
        <v>35</v>
      </c>
      <c r="W273" s="62" t="s">
        <v>35</v>
      </c>
      <c r="X273" s="63" t="s">
        <v>35</v>
      </c>
      <c r="Y273" s="67" t="s">
        <v>35</v>
      </c>
      <c r="Z273" s="68" t="s">
        <v>35</v>
      </c>
      <c r="AA273" s="23" t="s">
        <v>35</v>
      </c>
      <c r="AB273" s="798" t="s">
        <v>35</v>
      </c>
      <c r="AC273" s="608">
        <v>682</v>
      </c>
      <c r="AD273" s="307" t="s">
        <v>35</v>
      </c>
      <c r="AE273" s="1059" t="s">
        <v>35</v>
      </c>
      <c r="AF273" s="113"/>
      <c r="AG273" s="20"/>
      <c r="AH273" s="3"/>
      <c r="AI273" s="21"/>
      <c r="AJ273" s="9"/>
      <c r="AK273" s="9"/>
      <c r="AL273" s="3"/>
    </row>
    <row r="274" spans="1:38" x14ac:dyDescent="0.15">
      <c r="A274" s="1849"/>
      <c r="B274" s="310">
        <v>44529</v>
      </c>
      <c r="C274" s="1607" t="str">
        <f t="shared" si="37"/>
        <v>(月)</v>
      </c>
      <c r="D274" s="627" t="s">
        <v>566</v>
      </c>
      <c r="E274" s="1493" t="s">
        <v>35</v>
      </c>
      <c r="F274" s="58">
        <v>7.6</v>
      </c>
      <c r="G274" s="22">
        <v>10.199999999999999</v>
      </c>
      <c r="H274" s="61">
        <v>10.199999999999999</v>
      </c>
      <c r="I274" s="62">
        <v>2.8</v>
      </c>
      <c r="J274" s="63">
        <v>2.6</v>
      </c>
      <c r="K274" s="62">
        <v>7.9</v>
      </c>
      <c r="L274" s="63">
        <v>7.8</v>
      </c>
      <c r="M274" s="62">
        <v>35.299999999999997</v>
      </c>
      <c r="N274" s="63">
        <v>35.5</v>
      </c>
      <c r="O274" s="49" t="s">
        <v>35</v>
      </c>
      <c r="P274" s="1199">
        <v>87</v>
      </c>
      <c r="Q274" s="49" t="s">
        <v>35</v>
      </c>
      <c r="R274" s="1199">
        <v>128.1</v>
      </c>
      <c r="S274" s="49" t="s">
        <v>35</v>
      </c>
      <c r="T274" s="1199" t="s">
        <v>35</v>
      </c>
      <c r="U274" s="49" t="s">
        <v>35</v>
      </c>
      <c r="V274" s="1199" t="s">
        <v>35</v>
      </c>
      <c r="W274" s="62" t="s">
        <v>35</v>
      </c>
      <c r="X274" s="63">
        <v>32.6</v>
      </c>
      <c r="Y274" s="67" t="s">
        <v>35</v>
      </c>
      <c r="Z274" s="68">
        <v>252</v>
      </c>
      <c r="AA274" s="23" t="s">
        <v>35</v>
      </c>
      <c r="AB274" s="798">
        <v>0.28999999999999998</v>
      </c>
      <c r="AC274" s="608">
        <v>694</v>
      </c>
      <c r="AD274" s="307" t="s">
        <v>35</v>
      </c>
      <c r="AE274" s="1059" t="s">
        <v>35</v>
      </c>
      <c r="AF274" s="113"/>
      <c r="AG274" s="28" t="s">
        <v>137</v>
      </c>
      <c r="AH274" s="2" t="s">
        <v>35</v>
      </c>
      <c r="AI274" s="2" t="s">
        <v>35</v>
      </c>
      <c r="AJ274" s="2" t="s">
        <v>35</v>
      </c>
      <c r="AK274" s="2" t="s">
        <v>35</v>
      </c>
      <c r="AL274" s="99" t="s">
        <v>35</v>
      </c>
    </row>
    <row r="275" spans="1:38" x14ac:dyDescent="0.15">
      <c r="A275" s="1849"/>
      <c r="B275" s="310">
        <v>44530</v>
      </c>
      <c r="C275" s="1607" t="str">
        <f t="shared" si="37"/>
        <v>(火)</v>
      </c>
      <c r="D275" s="628" t="s">
        <v>566</v>
      </c>
      <c r="E275" s="1499">
        <v>0.5</v>
      </c>
      <c r="F275" s="119">
        <v>8.3000000000000007</v>
      </c>
      <c r="G275" s="120">
        <v>10.5</v>
      </c>
      <c r="H275" s="121">
        <v>10.5</v>
      </c>
      <c r="I275" s="122">
        <v>2.2000000000000002</v>
      </c>
      <c r="J275" s="123">
        <v>2.9</v>
      </c>
      <c r="K275" s="122">
        <v>7.9</v>
      </c>
      <c r="L275" s="123">
        <v>7.8</v>
      </c>
      <c r="M275" s="122">
        <v>35.799999999999997</v>
      </c>
      <c r="N275" s="123">
        <v>34.6</v>
      </c>
      <c r="O275" s="632" t="s">
        <v>35</v>
      </c>
      <c r="P275" s="1213">
        <v>88</v>
      </c>
      <c r="Q275" s="632" t="s">
        <v>35</v>
      </c>
      <c r="R275" s="1213">
        <v>130.9</v>
      </c>
      <c r="S275" s="632" t="s">
        <v>35</v>
      </c>
      <c r="T275" s="1213" t="s">
        <v>35</v>
      </c>
      <c r="U275" s="632" t="s">
        <v>35</v>
      </c>
      <c r="V275" s="1213" t="s">
        <v>35</v>
      </c>
      <c r="W275" s="122" t="s">
        <v>35</v>
      </c>
      <c r="X275" s="123">
        <v>35.9</v>
      </c>
      <c r="Y275" s="126" t="s">
        <v>35</v>
      </c>
      <c r="Z275" s="127">
        <v>233</v>
      </c>
      <c r="AA275" s="124" t="s">
        <v>35</v>
      </c>
      <c r="AB275" s="812">
        <v>0.31</v>
      </c>
      <c r="AC275" s="629">
        <v>696</v>
      </c>
      <c r="AD275" s="307">
        <v>10010</v>
      </c>
      <c r="AE275" s="1087" t="s">
        <v>35</v>
      </c>
      <c r="AF275" s="166"/>
      <c r="AG275" s="10" t="s">
        <v>35</v>
      </c>
      <c r="AH275" s="2" t="s">
        <v>35</v>
      </c>
      <c r="AI275" s="2" t="s">
        <v>35</v>
      </c>
      <c r="AJ275" s="2" t="s">
        <v>35</v>
      </c>
      <c r="AK275" s="2" t="s">
        <v>35</v>
      </c>
      <c r="AL275" s="99" t="s">
        <v>35</v>
      </c>
    </row>
    <row r="276" spans="1:38" s="1" customFormat="1" ht="13.5" customHeight="1" x14ac:dyDescent="0.15">
      <c r="A276" s="1849"/>
      <c r="B276" s="1743" t="s">
        <v>388</v>
      </c>
      <c r="C276" s="1744"/>
      <c r="D276" s="374"/>
      <c r="E276" s="1494">
        <f>MAX(E246:E275)</f>
        <v>57</v>
      </c>
      <c r="F276" s="335">
        <f t="shared" ref="F276:AC276" si="38">IF(COUNT(F246:F275)=0,"",MAX(F246:F275))</f>
        <v>19.8</v>
      </c>
      <c r="G276" s="336">
        <f t="shared" si="38"/>
        <v>16.7</v>
      </c>
      <c r="H276" s="337">
        <f t="shared" si="38"/>
        <v>16.8</v>
      </c>
      <c r="I276" s="338">
        <f t="shared" si="38"/>
        <v>20.399999999999999</v>
      </c>
      <c r="J276" s="339">
        <f t="shared" si="38"/>
        <v>4.5</v>
      </c>
      <c r="K276" s="338">
        <f t="shared" si="38"/>
        <v>7.9</v>
      </c>
      <c r="L276" s="339">
        <f t="shared" si="38"/>
        <v>7.8</v>
      </c>
      <c r="M276" s="338">
        <f t="shared" si="38"/>
        <v>35.799999999999997</v>
      </c>
      <c r="N276" s="339">
        <f t="shared" si="38"/>
        <v>35.799999999999997</v>
      </c>
      <c r="O276" s="1200">
        <f t="shared" si="38"/>
        <v>88</v>
      </c>
      <c r="P276" s="1201">
        <f t="shared" si="38"/>
        <v>88</v>
      </c>
      <c r="Q276" s="1200">
        <f t="shared" si="38"/>
        <v>129.30000000000001</v>
      </c>
      <c r="R276" s="1201">
        <f t="shared" si="38"/>
        <v>130.9</v>
      </c>
      <c r="S276" s="1200">
        <f t="shared" si="38"/>
        <v>81.599999999999994</v>
      </c>
      <c r="T276" s="1208">
        <f t="shared" si="38"/>
        <v>81.400000000000006</v>
      </c>
      <c r="U276" s="1200">
        <f t="shared" si="38"/>
        <v>47.7</v>
      </c>
      <c r="V276" s="1208">
        <f t="shared" si="38"/>
        <v>45.9</v>
      </c>
      <c r="W276" s="338">
        <f t="shared" si="38"/>
        <v>36.1</v>
      </c>
      <c r="X276" s="540">
        <f t="shared" si="38"/>
        <v>38.200000000000003</v>
      </c>
      <c r="Y276" s="596">
        <f t="shared" si="38"/>
        <v>256</v>
      </c>
      <c r="Z276" s="597">
        <f t="shared" si="38"/>
        <v>254</v>
      </c>
      <c r="AA276" s="598">
        <f t="shared" si="38"/>
        <v>0.47</v>
      </c>
      <c r="AB276" s="800">
        <f t="shared" si="38"/>
        <v>0.38</v>
      </c>
      <c r="AC276" s="794">
        <f t="shared" si="38"/>
        <v>5246</v>
      </c>
      <c r="AD276" s="318">
        <f>MAX(AD245:AD275)</f>
        <v>39790</v>
      </c>
      <c r="AE276" s="1055">
        <f>MAX(AE246:AE275)</f>
        <v>4.66</v>
      </c>
      <c r="AF276" s="1081"/>
      <c r="AG276" s="10" t="s">
        <v>35</v>
      </c>
      <c r="AH276" s="2" t="s">
        <v>35</v>
      </c>
      <c r="AI276" s="2" t="s">
        <v>35</v>
      </c>
      <c r="AJ276" s="2" t="s">
        <v>35</v>
      </c>
      <c r="AK276" s="2" t="s">
        <v>35</v>
      </c>
      <c r="AL276" s="99" t="s">
        <v>35</v>
      </c>
    </row>
    <row r="277" spans="1:38" s="1" customFormat="1" ht="13.5" customHeight="1" x14ac:dyDescent="0.15">
      <c r="A277" s="1849"/>
      <c r="B277" s="1735" t="s">
        <v>389</v>
      </c>
      <c r="C277" s="1736"/>
      <c r="D277" s="376"/>
      <c r="E277" s="1495">
        <f>MIN(E246:E275)</f>
        <v>0.5</v>
      </c>
      <c r="F277" s="340">
        <f t="shared" ref="F277:AB277" si="39">IF(COUNT(F246:F275)=0,"",MIN(F246:F275))</f>
        <v>7.6</v>
      </c>
      <c r="G277" s="341">
        <f t="shared" si="39"/>
        <v>10.199999999999999</v>
      </c>
      <c r="H277" s="342">
        <f t="shared" si="39"/>
        <v>10.199999999999999</v>
      </c>
      <c r="I277" s="343">
        <f t="shared" si="39"/>
        <v>2.2000000000000002</v>
      </c>
      <c r="J277" s="386">
        <f t="shared" si="39"/>
        <v>2.2999999999999998</v>
      </c>
      <c r="K277" s="343">
        <f t="shared" si="39"/>
        <v>7.2</v>
      </c>
      <c r="L277" s="386">
        <f t="shared" si="39"/>
        <v>7</v>
      </c>
      <c r="M277" s="343">
        <f t="shared" si="39"/>
        <v>16.399999999999999</v>
      </c>
      <c r="N277" s="386">
        <f t="shared" si="39"/>
        <v>14.9</v>
      </c>
      <c r="O277" s="1202">
        <f t="shared" si="39"/>
        <v>88</v>
      </c>
      <c r="P277" s="1203">
        <f t="shared" si="39"/>
        <v>36</v>
      </c>
      <c r="Q277" s="1202">
        <f t="shared" si="39"/>
        <v>129.30000000000001</v>
      </c>
      <c r="R277" s="1203">
        <f t="shared" si="39"/>
        <v>54.8</v>
      </c>
      <c r="S277" s="1202">
        <f t="shared" si="39"/>
        <v>81.599999999999994</v>
      </c>
      <c r="T277" s="1203">
        <f t="shared" si="39"/>
        <v>81.400000000000006</v>
      </c>
      <c r="U277" s="1202">
        <f t="shared" si="39"/>
        <v>47.7</v>
      </c>
      <c r="V277" s="1209">
        <f t="shared" si="39"/>
        <v>45.9</v>
      </c>
      <c r="W277" s="343">
        <f t="shared" si="39"/>
        <v>36.1</v>
      </c>
      <c r="X277" s="653">
        <f t="shared" si="39"/>
        <v>14.9</v>
      </c>
      <c r="Y277" s="602">
        <f t="shared" si="39"/>
        <v>256</v>
      </c>
      <c r="Z277" s="599">
        <f t="shared" si="39"/>
        <v>104</v>
      </c>
      <c r="AA277" s="602">
        <f t="shared" si="39"/>
        <v>0.47</v>
      </c>
      <c r="AB277" s="802">
        <f t="shared" si="39"/>
        <v>0.2</v>
      </c>
      <c r="AC277" s="1620"/>
      <c r="AD277" s="1622"/>
      <c r="AE277" s="1056">
        <f>MIN(AE246:AE275)</f>
        <v>2.66</v>
      </c>
      <c r="AF277" s="350"/>
      <c r="AG277" s="10" t="s">
        <v>35</v>
      </c>
      <c r="AH277" s="2" t="s">
        <v>35</v>
      </c>
      <c r="AI277" s="2" t="s">
        <v>35</v>
      </c>
      <c r="AJ277" s="2" t="s">
        <v>35</v>
      </c>
      <c r="AK277" s="2" t="s">
        <v>35</v>
      </c>
      <c r="AL277" s="99" t="s">
        <v>35</v>
      </c>
    </row>
    <row r="278" spans="1:38" s="1" customFormat="1" ht="13.5" customHeight="1" x14ac:dyDescent="0.15">
      <c r="A278" s="1849"/>
      <c r="B278" s="1735" t="s">
        <v>390</v>
      </c>
      <c r="C278" s="1736"/>
      <c r="D278" s="376"/>
      <c r="E278" s="1496"/>
      <c r="F278" s="541">
        <f t="shared" ref="F278:AB278" si="40">IF(COUNT(F246:F275)=0,"",AVERAGE(F246:F275))</f>
        <v>14.417857142857141</v>
      </c>
      <c r="G278" s="341">
        <f t="shared" si="40"/>
        <v>13.870000000000001</v>
      </c>
      <c r="H278" s="340">
        <f t="shared" si="40"/>
        <v>13.949999999999998</v>
      </c>
      <c r="I278" s="343">
        <f t="shared" si="40"/>
        <v>4.4550000000000001</v>
      </c>
      <c r="J278" s="386">
        <f t="shared" si="40"/>
        <v>3.11</v>
      </c>
      <c r="K278" s="343">
        <f t="shared" si="40"/>
        <v>7.6800000000000015</v>
      </c>
      <c r="L278" s="386">
        <f t="shared" si="40"/>
        <v>7.6450000000000005</v>
      </c>
      <c r="M278" s="343">
        <f t="shared" si="40"/>
        <v>32.389999999999993</v>
      </c>
      <c r="N278" s="386">
        <f t="shared" si="40"/>
        <v>31.76</v>
      </c>
      <c r="O278" s="1202">
        <f t="shared" si="40"/>
        <v>88</v>
      </c>
      <c r="P278" s="1203">
        <f t="shared" si="40"/>
        <v>80.2</v>
      </c>
      <c r="Q278" s="1202">
        <f t="shared" si="40"/>
        <v>129.30000000000001</v>
      </c>
      <c r="R278" s="1203">
        <f t="shared" si="40"/>
        <v>118.38</v>
      </c>
      <c r="S278" s="1202">
        <f t="shared" si="40"/>
        <v>81.599999999999994</v>
      </c>
      <c r="T278" s="1203">
        <f t="shared" si="40"/>
        <v>81.400000000000006</v>
      </c>
      <c r="U278" s="1202">
        <f t="shared" si="40"/>
        <v>47.7</v>
      </c>
      <c r="V278" s="1203">
        <f t="shared" si="40"/>
        <v>45.9</v>
      </c>
      <c r="W278" s="1252">
        <f t="shared" si="40"/>
        <v>36.1</v>
      </c>
      <c r="X278" s="653">
        <f t="shared" si="40"/>
        <v>32.454999999999998</v>
      </c>
      <c r="Y278" s="602">
        <f t="shared" si="40"/>
        <v>256</v>
      </c>
      <c r="Z278" s="665">
        <f t="shared" si="40"/>
        <v>212.8</v>
      </c>
      <c r="AA278" s="602">
        <f t="shared" si="40"/>
        <v>0.47</v>
      </c>
      <c r="AB278" s="802">
        <f t="shared" si="40"/>
        <v>0.31099999999999994</v>
      </c>
      <c r="AC278" s="1620"/>
      <c r="AD278" s="1622"/>
      <c r="AE278" s="1057">
        <f>AVERAGE(AE246:AE275)</f>
        <v>3.9125000000000005</v>
      </c>
      <c r="AF278" s="350"/>
      <c r="AG278" s="10" t="s">
        <v>35</v>
      </c>
      <c r="AH278" s="2" t="s">
        <v>35</v>
      </c>
      <c r="AI278" s="2" t="s">
        <v>35</v>
      </c>
      <c r="AJ278" s="2" t="s">
        <v>35</v>
      </c>
      <c r="AK278" s="2" t="s">
        <v>35</v>
      </c>
      <c r="AL278" s="99" t="s">
        <v>35</v>
      </c>
    </row>
    <row r="279" spans="1:38" s="1" customFormat="1" ht="13.5" customHeight="1" x14ac:dyDescent="0.15">
      <c r="A279" s="1850"/>
      <c r="B279" s="1737" t="s">
        <v>391</v>
      </c>
      <c r="C279" s="1738"/>
      <c r="D279" s="376"/>
      <c r="E279" s="1497">
        <f>SUM(E246:E275)</f>
        <v>95</v>
      </c>
      <c r="F279" s="563"/>
      <c r="G279" s="1241"/>
      <c r="H279" s="1340"/>
      <c r="I279" s="1245"/>
      <c r="J279" s="1246"/>
      <c r="K279" s="1245"/>
      <c r="L279" s="1346"/>
      <c r="M279" s="1245"/>
      <c r="N279" s="1246"/>
      <c r="O279" s="1204"/>
      <c r="P279" s="1205"/>
      <c r="Q279" s="1204"/>
      <c r="R279" s="1222"/>
      <c r="S279" s="1204"/>
      <c r="T279" s="1205"/>
      <c r="U279" s="1204"/>
      <c r="V279" s="1222"/>
      <c r="W279" s="1253"/>
      <c r="X279" s="1254"/>
      <c r="Y279" s="662"/>
      <c r="Z279" s="592"/>
      <c r="AA279" s="662"/>
      <c r="AB279" s="804"/>
      <c r="AC279" s="595">
        <f>SUM(AC246:AC275)</f>
        <v>37108</v>
      </c>
      <c r="AD279" s="1102">
        <f>SUM(AD246:AD275)</f>
        <v>60260</v>
      </c>
      <c r="AE279" s="1066"/>
      <c r="AF279" s="351"/>
      <c r="AG279" s="205"/>
      <c r="AH279" s="207"/>
      <c r="AI279" s="207"/>
      <c r="AJ279" s="207"/>
      <c r="AK279" s="207"/>
      <c r="AL279" s="206"/>
    </row>
    <row r="280" spans="1:38" x14ac:dyDescent="0.15">
      <c r="A280" s="1848" t="s">
        <v>348</v>
      </c>
      <c r="B280" s="429">
        <v>44531</v>
      </c>
      <c r="C280" s="856" t="str">
        <f>IF(B280="","",IF(WEEKDAY(B280)=1,"(日)",IF(WEEKDAY(B280)=2,"(月)",IF(WEEKDAY(B280)=3,"(火)",IF(WEEKDAY(B280)=4,"(水)",IF(WEEKDAY(B280)=5,"(木)",IF(WEEKDAY(B280)=6,"(金)","(土)")))))))</f>
        <v>(水)</v>
      </c>
      <c r="D280" s="626" t="s">
        <v>522</v>
      </c>
      <c r="E280" s="1492">
        <v>53.5</v>
      </c>
      <c r="F280" s="57">
        <v>14.7</v>
      </c>
      <c r="G280" s="59">
        <v>14.8</v>
      </c>
      <c r="H280" s="60">
        <v>14</v>
      </c>
      <c r="I280" s="53">
        <v>73.400000000000006</v>
      </c>
      <c r="J280" s="54">
        <v>2.4</v>
      </c>
      <c r="K280" s="53">
        <v>7.5</v>
      </c>
      <c r="L280" s="54">
        <v>7.5</v>
      </c>
      <c r="M280" s="53">
        <v>14</v>
      </c>
      <c r="N280" s="54">
        <v>25.9</v>
      </c>
      <c r="O280" s="1197" t="s">
        <v>35</v>
      </c>
      <c r="P280" s="1198">
        <v>58</v>
      </c>
      <c r="Q280" s="1197" t="s">
        <v>35</v>
      </c>
      <c r="R280" s="1198">
        <v>91.2</v>
      </c>
      <c r="S280" s="1197" t="s">
        <v>35</v>
      </c>
      <c r="T280" s="1198" t="s">
        <v>35</v>
      </c>
      <c r="U280" s="1197" t="s">
        <v>35</v>
      </c>
      <c r="V280" s="1198" t="s">
        <v>35</v>
      </c>
      <c r="W280" s="53" t="s">
        <v>35</v>
      </c>
      <c r="X280" s="54">
        <v>27.5</v>
      </c>
      <c r="Y280" s="55" t="s">
        <v>35</v>
      </c>
      <c r="Z280" s="56">
        <v>187</v>
      </c>
      <c r="AA280" s="823" t="s">
        <v>35</v>
      </c>
      <c r="AB280" s="796">
        <v>0.24</v>
      </c>
      <c r="AC280" s="606">
        <v>5811</v>
      </c>
      <c r="AD280" s="306" t="s">
        <v>35</v>
      </c>
      <c r="AE280" s="1058" t="s">
        <v>35</v>
      </c>
      <c r="AF280" s="112"/>
      <c r="AG280" s="208">
        <v>44539</v>
      </c>
      <c r="AH280" s="128" t="s">
        <v>29</v>
      </c>
      <c r="AI280" s="129">
        <v>11.2</v>
      </c>
      <c r="AJ280" s="130" t="s">
        <v>20</v>
      </c>
      <c r="AK280" s="131"/>
      <c r="AL280" s="132"/>
    </row>
    <row r="281" spans="1:38" x14ac:dyDescent="0.15">
      <c r="A281" s="1849"/>
      <c r="B281" s="429">
        <v>44532</v>
      </c>
      <c r="C281" s="1607" t="str">
        <f>IF(B281="","",IF(WEEKDAY(B281)=1,"(日)",IF(WEEKDAY(B281)=2,"(月)",IF(WEEKDAY(B281)=3,"(火)",IF(WEEKDAY(B281)=4,"(水)",IF(WEEKDAY(B281)=5,"(木)",IF(WEEKDAY(B281)=6,"(金)","(土)")))))))</f>
        <v>(木)</v>
      </c>
      <c r="D281" s="627" t="s">
        <v>566</v>
      </c>
      <c r="E281" s="1493">
        <v>0.5</v>
      </c>
      <c r="F281" s="58">
        <v>10.4</v>
      </c>
      <c r="G281" s="22">
        <v>11.8</v>
      </c>
      <c r="H281" s="61">
        <v>12</v>
      </c>
      <c r="I281" s="62">
        <v>12</v>
      </c>
      <c r="J281" s="63">
        <v>2.9</v>
      </c>
      <c r="K281" s="62">
        <v>7.4</v>
      </c>
      <c r="L281" s="63">
        <v>7.1</v>
      </c>
      <c r="M281" s="62">
        <v>22.7</v>
      </c>
      <c r="N281" s="63">
        <v>21.2</v>
      </c>
      <c r="O281" s="49" t="s">
        <v>35</v>
      </c>
      <c r="P281" s="1199">
        <v>49</v>
      </c>
      <c r="Q281" s="49" t="s">
        <v>35</v>
      </c>
      <c r="R281" s="1199">
        <v>77.400000000000006</v>
      </c>
      <c r="S281" s="49" t="s">
        <v>35</v>
      </c>
      <c r="T281" s="1199" t="s">
        <v>35</v>
      </c>
      <c r="U281" s="49" t="s">
        <v>35</v>
      </c>
      <c r="V281" s="1199" t="s">
        <v>35</v>
      </c>
      <c r="W281" s="62" t="s">
        <v>35</v>
      </c>
      <c r="X281" s="63">
        <v>19.7</v>
      </c>
      <c r="Y281" s="67" t="s">
        <v>35</v>
      </c>
      <c r="Z281" s="68">
        <v>155</v>
      </c>
      <c r="AA281" s="818" t="s">
        <v>35</v>
      </c>
      <c r="AB281" s="798">
        <v>0.25</v>
      </c>
      <c r="AC281" s="745">
        <v>4583</v>
      </c>
      <c r="AD281" s="307" t="s">
        <v>35</v>
      </c>
      <c r="AE281" s="1059">
        <v>1.58</v>
      </c>
      <c r="AF281" s="113"/>
      <c r="AG281" s="11" t="s">
        <v>30</v>
      </c>
      <c r="AH281" s="12" t="s">
        <v>31</v>
      </c>
      <c r="AI281" s="13" t="s">
        <v>32</v>
      </c>
      <c r="AJ281" s="14" t="s">
        <v>33</v>
      </c>
      <c r="AK281" s="15" t="s">
        <v>35</v>
      </c>
      <c r="AL281" s="92"/>
    </row>
    <row r="282" spans="1:38" x14ac:dyDescent="0.15">
      <c r="A282" s="1849"/>
      <c r="B282" s="429">
        <v>44533</v>
      </c>
      <c r="C282" s="1607" t="str">
        <f t="shared" ref="C282:C310" si="41">IF(B282="","",IF(WEEKDAY(B282)=1,"(日)",IF(WEEKDAY(B282)=2,"(月)",IF(WEEKDAY(B282)=3,"(火)",IF(WEEKDAY(B282)=4,"(水)",IF(WEEKDAY(B282)=5,"(木)",IF(WEEKDAY(B282)=6,"(金)","(土)")))))))</f>
        <v>(金)</v>
      </c>
      <c r="D282" s="627" t="s">
        <v>566</v>
      </c>
      <c r="E282" s="1493" t="s">
        <v>35</v>
      </c>
      <c r="F282" s="58">
        <v>9.4</v>
      </c>
      <c r="G282" s="22">
        <v>11.8</v>
      </c>
      <c r="H282" s="61">
        <v>11.8</v>
      </c>
      <c r="I282" s="62">
        <v>4.3</v>
      </c>
      <c r="J282" s="63">
        <v>4.5</v>
      </c>
      <c r="K282" s="62">
        <v>7.5</v>
      </c>
      <c r="L282" s="63">
        <v>7.5</v>
      </c>
      <c r="M282" s="62">
        <v>30.5</v>
      </c>
      <c r="N282" s="63">
        <v>29.4</v>
      </c>
      <c r="O282" s="49" t="s">
        <v>35</v>
      </c>
      <c r="P282" s="1199">
        <v>77</v>
      </c>
      <c r="Q282" s="49" t="s">
        <v>35</v>
      </c>
      <c r="R282" s="1199">
        <v>110.3</v>
      </c>
      <c r="S282" s="49" t="s">
        <v>35</v>
      </c>
      <c r="T282" s="1199" t="s">
        <v>35</v>
      </c>
      <c r="U282" s="49" t="s">
        <v>35</v>
      </c>
      <c r="V282" s="1199" t="s">
        <v>35</v>
      </c>
      <c r="W282" s="62" t="s">
        <v>35</v>
      </c>
      <c r="X282" s="63">
        <v>31.8</v>
      </c>
      <c r="Y282" s="67" t="s">
        <v>35</v>
      </c>
      <c r="Z282" s="68">
        <v>210</v>
      </c>
      <c r="AA282" s="818" t="s">
        <v>35</v>
      </c>
      <c r="AB282" s="798">
        <v>0.41</v>
      </c>
      <c r="AC282" s="608">
        <v>2566</v>
      </c>
      <c r="AD282" s="307" t="s">
        <v>35</v>
      </c>
      <c r="AE282" s="1059" t="s">
        <v>35</v>
      </c>
      <c r="AF282" s="113"/>
      <c r="AG282" s="5" t="s">
        <v>265</v>
      </c>
      <c r="AH282" s="16" t="s">
        <v>20</v>
      </c>
      <c r="AI282" s="30">
        <v>10.7</v>
      </c>
      <c r="AJ282" s="31">
        <v>10.6</v>
      </c>
      <c r="AK282" s="32" t="s">
        <v>35</v>
      </c>
      <c r="AL282" s="93"/>
    </row>
    <row r="283" spans="1:38" x14ac:dyDescent="0.15">
      <c r="A283" s="1849"/>
      <c r="B283" s="429">
        <v>44534</v>
      </c>
      <c r="C283" s="1607" t="str">
        <f t="shared" si="41"/>
        <v>(土)</v>
      </c>
      <c r="D283" s="627" t="s">
        <v>566</v>
      </c>
      <c r="E283" s="1493" t="s">
        <v>35</v>
      </c>
      <c r="F283" s="58">
        <v>9.8000000000000007</v>
      </c>
      <c r="G283" s="22" t="s">
        <v>35</v>
      </c>
      <c r="H283" s="61" t="s">
        <v>35</v>
      </c>
      <c r="I283" s="62" t="s">
        <v>35</v>
      </c>
      <c r="J283" s="63" t="s">
        <v>35</v>
      </c>
      <c r="K283" s="62" t="s">
        <v>35</v>
      </c>
      <c r="L283" s="63" t="s">
        <v>35</v>
      </c>
      <c r="M283" s="62" t="s">
        <v>35</v>
      </c>
      <c r="N283" s="63" t="s">
        <v>35</v>
      </c>
      <c r="O283" s="49" t="s">
        <v>35</v>
      </c>
      <c r="P283" s="1199" t="s">
        <v>35</v>
      </c>
      <c r="Q283" s="49" t="s">
        <v>35</v>
      </c>
      <c r="R283" s="1199" t="s">
        <v>35</v>
      </c>
      <c r="S283" s="49" t="s">
        <v>35</v>
      </c>
      <c r="T283" s="1199" t="s">
        <v>35</v>
      </c>
      <c r="U283" s="49" t="s">
        <v>35</v>
      </c>
      <c r="V283" s="1199" t="s">
        <v>35</v>
      </c>
      <c r="W283" s="62" t="s">
        <v>35</v>
      </c>
      <c r="X283" s="63" t="s">
        <v>35</v>
      </c>
      <c r="Y283" s="67" t="s">
        <v>35</v>
      </c>
      <c r="Z283" s="68" t="s">
        <v>35</v>
      </c>
      <c r="AA283" s="818" t="s">
        <v>35</v>
      </c>
      <c r="AB283" s="798" t="s">
        <v>35</v>
      </c>
      <c r="AC283" s="608">
        <v>1346</v>
      </c>
      <c r="AD283" s="307" t="s">
        <v>35</v>
      </c>
      <c r="AE283" s="1059" t="s">
        <v>35</v>
      </c>
      <c r="AF283" s="113"/>
      <c r="AG283" s="6" t="s">
        <v>266</v>
      </c>
      <c r="AH283" s="17" t="s">
        <v>267</v>
      </c>
      <c r="AI283" s="33">
        <v>10.5</v>
      </c>
      <c r="AJ283" s="34">
        <v>3.4</v>
      </c>
      <c r="AK283" s="38" t="s">
        <v>35</v>
      </c>
      <c r="AL283" s="94"/>
    </row>
    <row r="284" spans="1:38" x14ac:dyDescent="0.15">
      <c r="A284" s="1849"/>
      <c r="B284" s="429">
        <v>44535</v>
      </c>
      <c r="C284" s="1607" t="str">
        <f t="shared" si="41"/>
        <v>(日)</v>
      </c>
      <c r="D284" s="627" t="s">
        <v>566</v>
      </c>
      <c r="E284" s="1493" t="s">
        <v>35</v>
      </c>
      <c r="F284" s="58">
        <v>7.9</v>
      </c>
      <c r="G284" s="22" t="s">
        <v>35</v>
      </c>
      <c r="H284" s="61" t="s">
        <v>35</v>
      </c>
      <c r="I284" s="62" t="s">
        <v>35</v>
      </c>
      <c r="J284" s="63" t="s">
        <v>35</v>
      </c>
      <c r="K284" s="62" t="s">
        <v>35</v>
      </c>
      <c r="L284" s="63" t="s">
        <v>35</v>
      </c>
      <c r="M284" s="62" t="s">
        <v>35</v>
      </c>
      <c r="N284" s="63" t="s">
        <v>35</v>
      </c>
      <c r="O284" s="49" t="s">
        <v>35</v>
      </c>
      <c r="P284" s="1199" t="s">
        <v>35</v>
      </c>
      <c r="Q284" s="49" t="s">
        <v>35</v>
      </c>
      <c r="R284" s="1199" t="s">
        <v>35</v>
      </c>
      <c r="S284" s="49" t="s">
        <v>35</v>
      </c>
      <c r="T284" s="1199" t="s">
        <v>35</v>
      </c>
      <c r="U284" s="49" t="s">
        <v>35</v>
      </c>
      <c r="V284" s="1199" t="s">
        <v>35</v>
      </c>
      <c r="W284" s="62" t="s">
        <v>35</v>
      </c>
      <c r="X284" s="63" t="s">
        <v>35</v>
      </c>
      <c r="Y284" s="67" t="s">
        <v>35</v>
      </c>
      <c r="Z284" s="68" t="s">
        <v>35</v>
      </c>
      <c r="AA284" s="818" t="s">
        <v>35</v>
      </c>
      <c r="AB284" s="798" t="s">
        <v>35</v>
      </c>
      <c r="AC284" s="608">
        <v>689</v>
      </c>
      <c r="AD284" s="307" t="s">
        <v>35</v>
      </c>
      <c r="AE284" s="1059" t="s">
        <v>35</v>
      </c>
      <c r="AF284" s="113"/>
      <c r="AG284" s="6" t="s">
        <v>21</v>
      </c>
      <c r="AH284" s="17"/>
      <c r="AI284" s="33">
        <v>7.4</v>
      </c>
      <c r="AJ284" s="34">
        <v>7.3</v>
      </c>
      <c r="AK284" s="41" t="s">
        <v>35</v>
      </c>
      <c r="AL284" s="95"/>
    </row>
    <row r="285" spans="1:38" x14ac:dyDescent="0.15">
      <c r="A285" s="1849"/>
      <c r="B285" s="429">
        <v>44536</v>
      </c>
      <c r="C285" s="1607" t="str">
        <f t="shared" si="41"/>
        <v>(月)</v>
      </c>
      <c r="D285" s="627" t="s">
        <v>522</v>
      </c>
      <c r="E285" s="1493" t="s">
        <v>35</v>
      </c>
      <c r="F285" s="58">
        <v>8.5</v>
      </c>
      <c r="G285" s="22">
        <v>11.1</v>
      </c>
      <c r="H285" s="61">
        <v>11.1</v>
      </c>
      <c r="I285" s="62">
        <v>2.9</v>
      </c>
      <c r="J285" s="63">
        <v>3.2</v>
      </c>
      <c r="K285" s="62">
        <v>7.7</v>
      </c>
      <c r="L285" s="63">
        <v>7.7</v>
      </c>
      <c r="M285" s="62">
        <v>34.5</v>
      </c>
      <c r="N285" s="63">
        <v>33.9</v>
      </c>
      <c r="O285" s="49" t="s">
        <v>35</v>
      </c>
      <c r="P285" s="1199">
        <v>86</v>
      </c>
      <c r="Q285" s="49" t="s">
        <v>35</v>
      </c>
      <c r="R285" s="1199">
        <v>126.3</v>
      </c>
      <c r="S285" s="49" t="s">
        <v>35</v>
      </c>
      <c r="T285" s="1199" t="s">
        <v>35</v>
      </c>
      <c r="U285" s="49" t="s">
        <v>35</v>
      </c>
      <c r="V285" s="1199" t="s">
        <v>35</v>
      </c>
      <c r="W285" s="62" t="s">
        <v>35</v>
      </c>
      <c r="X285" s="63">
        <v>35.299999999999997</v>
      </c>
      <c r="Y285" s="67" t="s">
        <v>35</v>
      </c>
      <c r="Z285" s="68">
        <v>296</v>
      </c>
      <c r="AA285" s="818" t="s">
        <v>35</v>
      </c>
      <c r="AB285" s="798">
        <v>0.34</v>
      </c>
      <c r="AC285" s="608">
        <v>601</v>
      </c>
      <c r="AD285" s="307" t="s">
        <v>35</v>
      </c>
      <c r="AE285" s="1059" t="s">
        <v>35</v>
      </c>
      <c r="AF285" s="113"/>
      <c r="AG285" s="6" t="s">
        <v>268</v>
      </c>
      <c r="AH285" s="17" t="s">
        <v>22</v>
      </c>
      <c r="AI285" s="33">
        <v>20.6</v>
      </c>
      <c r="AJ285" s="34">
        <v>18.399999999999999</v>
      </c>
      <c r="AK285" s="35" t="s">
        <v>35</v>
      </c>
      <c r="AL285" s="96"/>
    </row>
    <row r="286" spans="1:38" x14ac:dyDescent="0.15">
      <c r="A286" s="1849"/>
      <c r="B286" s="429">
        <v>44537</v>
      </c>
      <c r="C286" s="1607" t="str">
        <f t="shared" si="41"/>
        <v>(火)</v>
      </c>
      <c r="D286" s="627" t="s">
        <v>522</v>
      </c>
      <c r="E286" s="1493">
        <v>20</v>
      </c>
      <c r="F286" s="58">
        <v>13</v>
      </c>
      <c r="G286" s="22">
        <v>11.9</v>
      </c>
      <c r="H286" s="61">
        <v>11.9</v>
      </c>
      <c r="I286" s="62">
        <v>3.4</v>
      </c>
      <c r="J286" s="63">
        <v>4.2</v>
      </c>
      <c r="K286" s="62">
        <v>7.7</v>
      </c>
      <c r="L286" s="63">
        <v>7.7</v>
      </c>
      <c r="M286" s="62">
        <v>33</v>
      </c>
      <c r="N286" s="63">
        <v>32.6</v>
      </c>
      <c r="O286" s="49" t="s">
        <v>35</v>
      </c>
      <c r="P286" s="1199">
        <v>86</v>
      </c>
      <c r="Q286" s="49" t="s">
        <v>35</v>
      </c>
      <c r="R286" s="1199">
        <v>105.5</v>
      </c>
      <c r="S286" s="49" t="s">
        <v>35</v>
      </c>
      <c r="T286" s="1199" t="s">
        <v>35</v>
      </c>
      <c r="U286" s="49" t="s">
        <v>35</v>
      </c>
      <c r="V286" s="1199" t="s">
        <v>35</v>
      </c>
      <c r="W286" s="62" t="s">
        <v>35</v>
      </c>
      <c r="X286" s="63">
        <v>36</v>
      </c>
      <c r="Y286" s="67" t="s">
        <v>35</v>
      </c>
      <c r="Z286" s="68">
        <v>242</v>
      </c>
      <c r="AA286" s="818" t="s">
        <v>35</v>
      </c>
      <c r="AB286" s="798">
        <v>0.4</v>
      </c>
      <c r="AC286" s="608">
        <v>1172</v>
      </c>
      <c r="AD286" s="307" t="s">
        <v>35</v>
      </c>
      <c r="AE286" s="1059" t="s">
        <v>35</v>
      </c>
      <c r="AF286" s="113"/>
      <c r="AG286" s="6" t="s">
        <v>269</v>
      </c>
      <c r="AH286" s="17" t="s">
        <v>23</v>
      </c>
      <c r="AI286" s="612">
        <v>58</v>
      </c>
      <c r="AJ286" s="613">
        <v>49</v>
      </c>
      <c r="AK286" s="35" t="s">
        <v>35</v>
      </c>
      <c r="AL286" s="96"/>
    </row>
    <row r="287" spans="1:38" x14ac:dyDescent="0.15">
      <c r="A287" s="1849"/>
      <c r="B287" s="429">
        <v>44538</v>
      </c>
      <c r="C287" s="1607" t="str">
        <f t="shared" si="41"/>
        <v>(水)</v>
      </c>
      <c r="D287" s="627" t="s">
        <v>579</v>
      </c>
      <c r="E287" s="1493">
        <v>46.5</v>
      </c>
      <c r="F287" s="58">
        <v>9.1999999999999993</v>
      </c>
      <c r="G287" s="22">
        <v>11.5</v>
      </c>
      <c r="H287" s="61">
        <v>11.5</v>
      </c>
      <c r="I287" s="62">
        <v>30</v>
      </c>
      <c r="J287" s="63">
        <v>2.8</v>
      </c>
      <c r="K287" s="62">
        <v>7.4</v>
      </c>
      <c r="L287" s="63">
        <v>7.2</v>
      </c>
      <c r="M287" s="62">
        <v>14.9</v>
      </c>
      <c r="N287" s="63">
        <v>18.100000000000001</v>
      </c>
      <c r="O287" s="49" t="s">
        <v>35</v>
      </c>
      <c r="P287" s="1199">
        <v>44</v>
      </c>
      <c r="Q287" s="49" t="s">
        <v>35</v>
      </c>
      <c r="R287" s="1199">
        <v>67</v>
      </c>
      <c r="S287" s="49" t="s">
        <v>35</v>
      </c>
      <c r="T287" s="1199" t="s">
        <v>35</v>
      </c>
      <c r="U287" s="49" t="s">
        <v>35</v>
      </c>
      <c r="V287" s="1199" t="s">
        <v>35</v>
      </c>
      <c r="W287" s="62" t="s">
        <v>35</v>
      </c>
      <c r="X287" s="63">
        <v>19.7</v>
      </c>
      <c r="Y287" s="67" t="s">
        <v>35</v>
      </c>
      <c r="Z287" s="68">
        <v>139</v>
      </c>
      <c r="AA287" s="818" t="s">
        <v>35</v>
      </c>
      <c r="AB287" s="798">
        <v>0.19</v>
      </c>
      <c r="AC287" s="608">
        <v>5390</v>
      </c>
      <c r="AD287" s="307" t="s">
        <v>35</v>
      </c>
      <c r="AE287" s="1059" t="s">
        <v>35</v>
      </c>
      <c r="AF287" s="113"/>
      <c r="AG287" s="6" t="s">
        <v>270</v>
      </c>
      <c r="AH287" s="17" t="s">
        <v>23</v>
      </c>
      <c r="AI287" s="612">
        <v>94.4</v>
      </c>
      <c r="AJ287" s="613">
        <v>71.599999999999994</v>
      </c>
      <c r="AK287" s="35" t="s">
        <v>35</v>
      </c>
      <c r="AL287" s="96"/>
    </row>
    <row r="288" spans="1:38" x14ac:dyDescent="0.15">
      <c r="A288" s="1849"/>
      <c r="B288" s="429">
        <v>44539</v>
      </c>
      <c r="C288" s="1607" t="str">
        <f t="shared" si="41"/>
        <v>(木)</v>
      </c>
      <c r="D288" s="627" t="s">
        <v>522</v>
      </c>
      <c r="E288" s="1493">
        <v>0.5</v>
      </c>
      <c r="F288" s="58">
        <v>11.2</v>
      </c>
      <c r="G288" s="22">
        <v>10.7</v>
      </c>
      <c r="H288" s="61">
        <v>10.6</v>
      </c>
      <c r="I288" s="62">
        <v>10.5</v>
      </c>
      <c r="J288" s="63">
        <v>3.4</v>
      </c>
      <c r="K288" s="62">
        <v>7.4</v>
      </c>
      <c r="L288" s="63">
        <v>7.3</v>
      </c>
      <c r="M288" s="62">
        <v>20.6</v>
      </c>
      <c r="N288" s="63">
        <v>18.399999999999999</v>
      </c>
      <c r="O288" s="49">
        <v>58</v>
      </c>
      <c r="P288" s="1199">
        <v>49</v>
      </c>
      <c r="Q288" s="49">
        <v>94.4</v>
      </c>
      <c r="R288" s="1199">
        <v>71.599999999999994</v>
      </c>
      <c r="S288" s="49">
        <v>62.8</v>
      </c>
      <c r="T288" s="1199">
        <v>51.2</v>
      </c>
      <c r="U288" s="49">
        <v>31.6</v>
      </c>
      <c r="V288" s="1199">
        <v>20.399999999999999</v>
      </c>
      <c r="W288" s="62">
        <v>16.399999999999999</v>
      </c>
      <c r="X288" s="63">
        <v>18.899999999999999</v>
      </c>
      <c r="Y288" s="67">
        <v>169</v>
      </c>
      <c r="Z288" s="68">
        <v>183</v>
      </c>
      <c r="AA288" s="818">
        <v>0.66</v>
      </c>
      <c r="AB288" s="798">
        <v>0.28000000000000003</v>
      </c>
      <c r="AC288" s="608">
        <v>3557</v>
      </c>
      <c r="AD288" s="307" t="s">
        <v>35</v>
      </c>
      <c r="AE288" s="1059">
        <v>2.09</v>
      </c>
      <c r="AF288" s="113"/>
      <c r="AG288" s="6" t="s">
        <v>271</v>
      </c>
      <c r="AH288" s="17" t="s">
        <v>23</v>
      </c>
      <c r="AI288" s="612">
        <v>62.8</v>
      </c>
      <c r="AJ288" s="613">
        <v>51.2</v>
      </c>
      <c r="AK288" s="35" t="s">
        <v>35</v>
      </c>
      <c r="AL288" s="96"/>
    </row>
    <row r="289" spans="1:38" x14ac:dyDescent="0.15">
      <c r="A289" s="1849"/>
      <c r="B289" s="429">
        <v>44540</v>
      </c>
      <c r="C289" s="1607" t="str">
        <f t="shared" si="41"/>
        <v>(金)</v>
      </c>
      <c r="D289" s="627" t="s">
        <v>522</v>
      </c>
      <c r="E289" s="1493" t="s">
        <v>35</v>
      </c>
      <c r="F289" s="58">
        <v>8.1999999999999993</v>
      </c>
      <c r="G289" s="22">
        <v>11</v>
      </c>
      <c r="H289" s="61">
        <v>11</v>
      </c>
      <c r="I289" s="62">
        <v>4.0999999999999996</v>
      </c>
      <c r="J289" s="63">
        <v>3.5</v>
      </c>
      <c r="K289" s="62">
        <v>7.6</v>
      </c>
      <c r="L289" s="63">
        <v>7.5</v>
      </c>
      <c r="M289" s="62">
        <v>29.6</v>
      </c>
      <c r="N289" s="63">
        <v>28.4</v>
      </c>
      <c r="O289" s="49" t="s">
        <v>35</v>
      </c>
      <c r="P289" s="1199">
        <v>76</v>
      </c>
      <c r="Q289" s="49" t="s">
        <v>35</v>
      </c>
      <c r="R289" s="1199">
        <v>109.7</v>
      </c>
      <c r="S289" s="49" t="s">
        <v>35</v>
      </c>
      <c r="T289" s="1199" t="s">
        <v>35</v>
      </c>
      <c r="U289" s="49" t="s">
        <v>35</v>
      </c>
      <c r="V289" s="1199" t="s">
        <v>35</v>
      </c>
      <c r="W289" s="62" t="s">
        <v>35</v>
      </c>
      <c r="X289" s="63">
        <v>26.3</v>
      </c>
      <c r="Y289" s="67" t="s">
        <v>35</v>
      </c>
      <c r="Z289" s="68">
        <v>184</v>
      </c>
      <c r="AA289" s="818" t="s">
        <v>35</v>
      </c>
      <c r="AB289" s="798">
        <v>0.43</v>
      </c>
      <c r="AC289" s="608">
        <v>1267</v>
      </c>
      <c r="AD289" s="307" t="s">
        <v>35</v>
      </c>
      <c r="AE289" s="1059" t="s">
        <v>35</v>
      </c>
      <c r="AF289" s="113"/>
      <c r="AG289" s="6" t="s">
        <v>272</v>
      </c>
      <c r="AH289" s="17" t="s">
        <v>23</v>
      </c>
      <c r="AI289" s="612">
        <v>31.6</v>
      </c>
      <c r="AJ289" s="613">
        <v>20.399999999999999</v>
      </c>
      <c r="AK289" s="35" t="s">
        <v>35</v>
      </c>
      <c r="AL289" s="96"/>
    </row>
    <row r="290" spans="1:38" x14ac:dyDescent="0.15">
      <c r="A290" s="1849"/>
      <c r="B290" s="429">
        <v>44541</v>
      </c>
      <c r="C290" s="1607" t="str">
        <f t="shared" si="41"/>
        <v>(土)</v>
      </c>
      <c r="D290" s="627" t="s">
        <v>566</v>
      </c>
      <c r="E290" s="1493" t="s">
        <v>35</v>
      </c>
      <c r="F290" s="58">
        <v>8</v>
      </c>
      <c r="G290" s="22" t="s">
        <v>35</v>
      </c>
      <c r="H290" s="61" t="s">
        <v>35</v>
      </c>
      <c r="I290" s="62" t="s">
        <v>35</v>
      </c>
      <c r="J290" s="63" t="s">
        <v>35</v>
      </c>
      <c r="K290" s="62" t="s">
        <v>35</v>
      </c>
      <c r="L290" s="63" t="s">
        <v>35</v>
      </c>
      <c r="M290" s="62" t="s">
        <v>35</v>
      </c>
      <c r="N290" s="63" t="s">
        <v>35</v>
      </c>
      <c r="O290" s="49" t="s">
        <v>35</v>
      </c>
      <c r="P290" s="1199" t="s">
        <v>35</v>
      </c>
      <c r="Q290" s="49" t="s">
        <v>35</v>
      </c>
      <c r="R290" s="1199" t="s">
        <v>35</v>
      </c>
      <c r="S290" s="49" t="s">
        <v>35</v>
      </c>
      <c r="T290" s="1199" t="s">
        <v>35</v>
      </c>
      <c r="U290" s="49" t="s">
        <v>35</v>
      </c>
      <c r="V290" s="1199" t="s">
        <v>35</v>
      </c>
      <c r="W290" s="62" t="s">
        <v>35</v>
      </c>
      <c r="X290" s="63" t="s">
        <v>35</v>
      </c>
      <c r="Y290" s="67" t="s">
        <v>35</v>
      </c>
      <c r="Z290" s="68" t="s">
        <v>35</v>
      </c>
      <c r="AA290" s="818" t="s">
        <v>35</v>
      </c>
      <c r="AB290" s="798" t="s">
        <v>35</v>
      </c>
      <c r="AC290" s="608">
        <v>668</v>
      </c>
      <c r="AD290" s="307" t="s">
        <v>35</v>
      </c>
      <c r="AE290" s="1059" t="s">
        <v>35</v>
      </c>
      <c r="AF290" s="113"/>
      <c r="AG290" s="6" t="s">
        <v>273</v>
      </c>
      <c r="AH290" s="17" t="s">
        <v>23</v>
      </c>
      <c r="AI290" s="36">
        <v>16.399999999999999</v>
      </c>
      <c r="AJ290" s="37">
        <v>18.899999999999999</v>
      </c>
      <c r="AK290" s="38" t="s">
        <v>35</v>
      </c>
      <c r="AL290" s="94"/>
    </row>
    <row r="291" spans="1:38" x14ac:dyDescent="0.15">
      <c r="A291" s="1849"/>
      <c r="B291" s="429">
        <v>44542</v>
      </c>
      <c r="C291" s="1607" t="str">
        <f t="shared" si="41"/>
        <v>(日)</v>
      </c>
      <c r="D291" s="627" t="s">
        <v>566</v>
      </c>
      <c r="E291" s="1493" t="s">
        <v>35</v>
      </c>
      <c r="F291" s="58">
        <v>11.7</v>
      </c>
      <c r="G291" s="22" t="s">
        <v>35</v>
      </c>
      <c r="H291" s="61" t="s">
        <v>35</v>
      </c>
      <c r="I291" s="62" t="s">
        <v>35</v>
      </c>
      <c r="J291" s="63" t="s">
        <v>35</v>
      </c>
      <c r="K291" s="62" t="s">
        <v>35</v>
      </c>
      <c r="L291" s="63" t="s">
        <v>35</v>
      </c>
      <c r="M291" s="62" t="s">
        <v>35</v>
      </c>
      <c r="N291" s="63" t="s">
        <v>35</v>
      </c>
      <c r="O291" s="49" t="s">
        <v>35</v>
      </c>
      <c r="P291" s="1199" t="s">
        <v>35</v>
      </c>
      <c r="Q291" s="49" t="s">
        <v>35</v>
      </c>
      <c r="R291" s="1199" t="s">
        <v>35</v>
      </c>
      <c r="S291" s="49" t="s">
        <v>35</v>
      </c>
      <c r="T291" s="1199" t="s">
        <v>35</v>
      </c>
      <c r="U291" s="49" t="s">
        <v>35</v>
      </c>
      <c r="V291" s="1199" t="s">
        <v>35</v>
      </c>
      <c r="W291" s="62" t="s">
        <v>35</v>
      </c>
      <c r="X291" s="63" t="s">
        <v>35</v>
      </c>
      <c r="Y291" s="67" t="s">
        <v>35</v>
      </c>
      <c r="Z291" s="68" t="s">
        <v>35</v>
      </c>
      <c r="AA291" s="818" t="s">
        <v>35</v>
      </c>
      <c r="AB291" s="798" t="s">
        <v>35</v>
      </c>
      <c r="AC291" s="608">
        <v>667</v>
      </c>
      <c r="AD291" s="307" t="s">
        <v>35</v>
      </c>
      <c r="AE291" s="1059" t="s">
        <v>35</v>
      </c>
      <c r="AF291" s="113"/>
      <c r="AG291" s="6" t="s">
        <v>274</v>
      </c>
      <c r="AH291" s="17" t="s">
        <v>23</v>
      </c>
      <c r="AI291" s="47">
        <v>169</v>
      </c>
      <c r="AJ291" s="48">
        <v>183</v>
      </c>
      <c r="AK291" s="24" t="s">
        <v>35</v>
      </c>
      <c r="AL291" s="25"/>
    </row>
    <row r="292" spans="1:38" x14ac:dyDescent="0.15">
      <c r="A292" s="1849"/>
      <c r="B292" s="429">
        <v>44543</v>
      </c>
      <c r="C292" s="1607" t="str">
        <f t="shared" si="41"/>
        <v>(月)</v>
      </c>
      <c r="D292" s="627" t="s">
        <v>566</v>
      </c>
      <c r="E292" s="1493" t="s">
        <v>35</v>
      </c>
      <c r="F292" s="58">
        <v>11.1</v>
      </c>
      <c r="G292" s="22">
        <v>11.6</v>
      </c>
      <c r="H292" s="61">
        <v>11.7</v>
      </c>
      <c r="I292" s="62">
        <v>3.1</v>
      </c>
      <c r="J292" s="63">
        <v>3.7</v>
      </c>
      <c r="K292" s="62">
        <v>7.7</v>
      </c>
      <c r="L292" s="63">
        <v>7.7</v>
      </c>
      <c r="M292" s="62">
        <v>33.4</v>
      </c>
      <c r="N292" s="63">
        <v>33.1</v>
      </c>
      <c r="O292" s="49" t="s">
        <v>35</v>
      </c>
      <c r="P292" s="1199">
        <v>88</v>
      </c>
      <c r="Q292" s="49" t="s">
        <v>35</v>
      </c>
      <c r="R292" s="1199">
        <v>125.1</v>
      </c>
      <c r="S292" s="49" t="s">
        <v>35</v>
      </c>
      <c r="T292" s="1199" t="s">
        <v>35</v>
      </c>
      <c r="U292" s="49" t="s">
        <v>35</v>
      </c>
      <c r="V292" s="1199" t="s">
        <v>35</v>
      </c>
      <c r="W292" s="62" t="s">
        <v>35</v>
      </c>
      <c r="X292" s="63">
        <v>32.4</v>
      </c>
      <c r="Y292" s="67" t="s">
        <v>35</v>
      </c>
      <c r="Z292" s="68">
        <v>182</v>
      </c>
      <c r="AA292" s="818" t="s">
        <v>35</v>
      </c>
      <c r="AB292" s="798">
        <v>0.44</v>
      </c>
      <c r="AC292" s="608">
        <v>676</v>
      </c>
      <c r="AD292" s="307">
        <v>20020</v>
      </c>
      <c r="AE292" s="1059" t="s">
        <v>35</v>
      </c>
      <c r="AF292" s="113"/>
      <c r="AG292" s="6" t="s">
        <v>275</v>
      </c>
      <c r="AH292" s="17" t="s">
        <v>23</v>
      </c>
      <c r="AI292" s="822">
        <v>0.66</v>
      </c>
      <c r="AJ292" s="40">
        <v>0.28000000000000003</v>
      </c>
      <c r="AK292" s="41" t="s">
        <v>35</v>
      </c>
      <c r="AL292" s="95"/>
    </row>
    <row r="293" spans="1:38" x14ac:dyDescent="0.15">
      <c r="A293" s="1849"/>
      <c r="B293" s="429">
        <v>44544</v>
      </c>
      <c r="C293" s="1607" t="str">
        <f t="shared" si="41"/>
        <v>(火)</v>
      </c>
      <c r="D293" s="627" t="s">
        <v>522</v>
      </c>
      <c r="E293" s="1493">
        <v>4</v>
      </c>
      <c r="F293" s="58">
        <v>4.2</v>
      </c>
      <c r="G293" s="22">
        <v>9.4</v>
      </c>
      <c r="H293" s="61">
        <v>9.4</v>
      </c>
      <c r="I293" s="62">
        <v>2.5</v>
      </c>
      <c r="J293" s="63">
        <v>3</v>
      </c>
      <c r="K293" s="62">
        <v>7.7</v>
      </c>
      <c r="L293" s="63">
        <v>7.7</v>
      </c>
      <c r="M293" s="62">
        <v>33.200000000000003</v>
      </c>
      <c r="N293" s="63">
        <v>31.9</v>
      </c>
      <c r="O293" s="49" t="s">
        <v>35</v>
      </c>
      <c r="P293" s="1199">
        <v>86</v>
      </c>
      <c r="Q293" s="49" t="s">
        <v>35</v>
      </c>
      <c r="R293" s="1199">
        <v>124.1</v>
      </c>
      <c r="S293" s="49" t="s">
        <v>35</v>
      </c>
      <c r="T293" s="1199" t="s">
        <v>35</v>
      </c>
      <c r="U293" s="49" t="s">
        <v>35</v>
      </c>
      <c r="V293" s="1199" t="s">
        <v>35</v>
      </c>
      <c r="W293" s="62" t="s">
        <v>35</v>
      </c>
      <c r="X293" s="63">
        <v>32.4</v>
      </c>
      <c r="Y293" s="67" t="s">
        <v>35</v>
      </c>
      <c r="Z293" s="68">
        <v>183</v>
      </c>
      <c r="AA293" s="818" t="s">
        <v>35</v>
      </c>
      <c r="AB293" s="798">
        <v>0.41</v>
      </c>
      <c r="AC293" s="608">
        <v>684</v>
      </c>
      <c r="AD293" s="307" t="s">
        <v>35</v>
      </c>
      <c r="AE293" s="1059" t="s">
        <v>35</v>
      </c>
      <c r="AF293" s="113"/>
      <c r="AG293" s="6" t="s">
        <v>24</v>
      </c>
      <c r="AH293" s="17" t="s">
        <v>23</v>
      </c>
      <c r="AI293" s="22">
        <v>4</v>
      </c>
      <c r="AJ293" s="46">
        <v>2.5</v>
      </c>
      <c r="AK293" s="35" t="s">
        <v>35</v>
      </c>
      <c r="AL293" s="95"/>
    </row>
    <row r="294" spans="1:38" x14ac:dyDescent="0.15">
      <c r="A294" s="1849"/>
      <c r="B294" s="429">
        <v>44545</v>
      </c>
      <c r="C294" s="1607" t="str">
        <f t="shared" si="41"/>
        <v>(水)</v>
      </c>
      <c r="D294" s="627" t="s">
        <v>566</v>
      </c>
      <c r="E294" s="1493" t="s">
        <v>35</v>
      </c>
      <c r="F294" s="58">
        <v>5.0999999999999996</v>
      </c>
      <c r="G294" s="22">
        <v>9.4</v>
      </c>
      <c r="H294" s="61">
        <v>9.4</v>
      </c>
      <c r="I294" s="62">
        <v>3.6</v>
      </c>
      <c r="J294" s="63">
        <v>4.0999999999999996</v>
      </c>
      <c r="K294" s="62">
        <v>7.7</v>
      </c>
      <c r="L294" s="63">
        <v>7.7</v>
      </c>
      <c r="M294" s="62">
        <v>32.799999999999997</v>
      </c>
      <c r="N294" s="63">
        <v>31.7</v>
      </c>
      <c r="O294" s="49" t="s">
        <v>35</v>
      </c>
      <c r="P294" s="1199">
        <v>82</v>
      </c>
      <c r="Q294" s="49" t="s">
        <v>35</v>
      </c>
      <c r="R294" s="1199">
        <v>121.5</v>
      </c>
      <c r="S294" s="49" t="s">
        <v>35</v>
      </c>
      <c r="T294" s="1199" t="s">
        <v>35</v>
      </c>
      <c r="U294" s="49" t="s">
        <v>35</v>
      </c>
      <c r="V294" s="1199" t="s">
        <v>35</v>
      </c>
      <c r="W294" s="62" t="s">
        <v>35</v>
      </c>
      <c r="X294" s="63">
        <v>32.799999999999997</v>
      </c>
      <c r="Y294" s="67" t="s">
        <v>35</v>
      </c>
      <c r="Z294" s="68">
        <v>173</v>
      </c>
      <c r="AA294" s="818" t="s">
        <v>35</v>
      </c>
      <c r="AB294" s="798">
        <v>0.44</v>
      </c>
      <c r="AC294" s="608">
        <v>945</v>
      </c>
      <c r="AD294" s="307" t="s">
        <v>35</v>
      </c>
      <c r="AE294" s="1059" t="s">
        <v>35</v>
      </c>
      <c r="AF294" s="113"/>
      <c r="AG294" s="6" t="s">
        <v>25</v>
      </c>
      <c r="AH294" s="17" t="s">
        <v>23</v>
      </c>
      <c r="AI294" s="22">
        <v>1.8</v>
      </c>
      <c r="AJ294" s="46">
        <v>1.2</v>
      </c>
      <c r="AK294" s="35" t="s">
        <v>35</v>
      </c>
      <c r="AL294" s="95"/>
    </row>
    <row r="295" spans="1:38" x14ac:dyDescent="0.15">
      <c r="A295" s="1849"/>
      <c r="B295" s="429">
        <v>44546</v>
      </c>
      <c r="C295" s="1607" t="str">
        <f t="shared" si="41"/>
        <v>(木)</v>
      </c>
      <c r="D295" s="627" t="s">
        <v>566</v>
      </c>
      <c r="E295" s="1493" t="s">
        <v>35</v>
      </c>
      <c r="F295" s="58">
        <v>8</v>
      </c>
      <c r="G295" s="22">
        <v>9.4</v>
      </c>
      <c r="H295" s="61">
        <v>9.6</v>
      </c>
      <c r="I295" s="62">
        <v>2.1</v>
      </c>
      <c r="J295" s="63">
        <v>2.5</v>
      </c>
      <c r="K295" s="62">
        <v>7.7</v>
      </c>
      <c r="L295" s="63">
        <v>7.7</v>
      </c>
      <c r="M295" s="62">
        <v>32.299999999999997</v>
      </c>
      <c r="N295" s="63">
        <v>31.6</v>
      </c>
      <c r="O295" s="49" t="s">
        <v>35</v>
      </c>
      <c r="P295" s="1199">
        <v>86</v>
      </c>
      <c r="Q295" s="49" t="s">
        <v>35</v>
      </c>
      <c r="R295" s="1199">
        <v>122.3</v>
      </c>
      <c r="S295" s="49" t="s">
        <v>35</v>
      </c>
      <c r="T295" s="1199" t="s">
        <v>35</v>
      </c>
      <c r="U295" s="49" t="s">
        <v>35</v>
      </c>
      <c r="V295" s="1199" t="s">
        <v>35</v>
      </c>
      <c r="W295" s="62" t="s">
        <v>35</v>
      </c>
      <c r="X295" s="63">
        <v>29</v>
      </c>
      <c r="Y295" s="67" t="s">
        <v>35</v>
      </c>
      <c r="Z295" s="68">
        <v>189</v>
      </c>
      <c r="AA295" s="818" t="s">
        <v>35</v>
      </c>
      <c r="AB295" s="798">
        <v>0.37</v>
      </c>
      <c r="AC295" s="608">
        <v>824</v>
      </c>
      <c r="AD295" s="307" t="s">
        <v>35</v>
      </c>
      <c r="AE295" s="1059">
        <v>4.1500000000000004</v>
      </c>
      <c r="AF295" s="113"/>
      <c r="AG295" s="6" t="s">
        <v>276</v>
      </c>
      <c r="AH295" s="17" t="s">
        <v>23</v>
      </c>
      <c r="AI295" s="22">
        <v>10.4</v>
      </c>
      <c r="AJ295" s="46">
        <v>10.9</v>
      </c>
      <c r="AK295" s="35" t="s">
        <v>35</v>
      </c>
      <c r="AL295" s="95"/>
    </row>
    <row r="296" spans="1:38" x14ac:dyDescent="0.15">
      <c r="A296" s="1849"/>
      <c r="B296" s="429">
        <v>44547</v>
      </c>
      <c r="C296" s="1607" t="str">
        <f t="shared" si="41"/>
        <v>(金)</v>
      </c>
      <c r="D296" s="627" t="s">
        <v>579</v>
      </c>
      <c r="E296" s="1493">
        <v>20</v>
      </c>
      <c r="F296" s="58">
        <v>6.9</v>
      </c>
      <c r="G296" s="22">
        <v>10.8</v>
      </c>
      <c r="H296" s="61">
        <v>11</v>
      </c>
      <c r="I296" s="62">
        <v>7.4</v>
      </c>
      <c r="J296" s="63">
        <v>2.8</v>
      </c>
      <c r="K296" s="62">
        <v>7.7</v>
      </c>
      <c r="L296" s="63">
        <v>7.7</v>
      </c>
      <c r="M296" s="62">
        <v>31</v>
      </c>
      <c r="N296" s="63">
        <v>33.299999999999997</v>
      </c>
      <c r="O296" s="49" t="s">
        <v>35</v>
      </c>
      <c r="P296" s="1199">
        <v>83</v>
      </c>
      <c r="Q296" s="49" t="s">
        <v>35</v>
      </c>
      <c r="R296" s="1199">
        <v>126.3</v>
      </c>
      <c r="S296" s="49" t="s">
        <v>35</v>
      </c>
      <c r="T296" s="1199" t="s">
        <v>35</v>
      </c>
      <c r="U296" s="49" t="s">
        <v>35</v>
      </c>
      <c r="V296" s="1199" t="s">
        <v>35</v>
      </c>
      <c r="W296" s="62" t="s">
        <v>35</v>
      </c>
      <c r="X296" s="63">
        <v>29.3</v>
      </c>
      <c r="Y296" s="67" t="s">
        <v>35</v>
      </c>
      <c r="Z296" s="68">
        <v>210</v>
      </c>
      <c r="AA296" s="818" t="s">
        <v>35</v>
      </c>
      <c r="AB296" s="798">
        <v>0.36</v>
      </c>
      <c r="AC296" s="608">
        <v>3196</v>
      </c>
      <c r="AD296" s="307" t="s">
        <v>35</v>
      </c>
      <c r="AE296" s="1059" t="s">
        <v>35</v>
      </c>
      <c r="AF296" s="113"/>
      <c r="AG296" s="6" t="s">
        <v>277</v>
      </c>
      <c r="AH296" s="17" t="s">
        <v>23</v>
      </c>
      <c r="AI296" s="1473">
        <v>0.15</v>
      </c>
      <c r="AJ296" s="1474">
        <v>0.13</v>
      </c>
      <c r="AK296" s="45" t="s">
        <v>35</v>
      </c>
      <c r="AL296" s="97"/>
    </row>
    <row r="297" spans="1:38" x14ac:dyDescent="0.15">
      <c r="A297" s="1849"/>
      <c r="B297" s="429">
        <v>44548</v>
      </c>
      <c r="C297" s="1607" t="str">
        <f t="shared" si="41"/>
        <v>(土)</v>
      </c>
      <c r="D297" s="627" t="s">
        <v>566</v>
      </c>
      <c r="E297" s="1493" t="s">
        <v>35</v>
      </c>
      <c r="F297" s="58">
        <v>5.0999999999999996</v>
      </c>
      <c r="G297" s="22" t="s">
        <v>35</v>
      </c>
      <c r="H297" s="61" t="s">
        <v>35</v>
      </c>
      <c r="I297" s="62" t="s">
        <v>35</v>
      </c>
      <c r="J297" s="63" t="s">
        <v>35</v>
      </c>
      <c r="K297" s="62" t="s">
        <v>35</v>
      </c>
      <c r="L297" s="63" t="s">
        <v>35</v>
      </c>
      <c r="M297" s="62" t="s">
        <v>35</v>
      </c>
      <c r="N297" s="63" t="s">
        <v>35</v>
      </c>
      <c r="O297" s="49" t="s">
        <v>35</v>
      </c>
      <c r="P297" s="1199" t="s">
        <v>35</v>
      </c>
      <c r="Q297" s="49" t="s">
        <v>35</v>
      </c>
      <c r="R297" s="1199" t="s">
        <v>35</v>
      </c>
      <c r="S297" s="49" t="s">
        <v>35</v>
      </c>
      <c r="T297" s="1199" t="s">
        <v>35</v>
      </c>
      <c r="U297" s="49" t="s">
        <v>35</v>
      </c>
      <c r="V297" s="1199" t="s">
        <v>35</v>
      </c>
      <c r="W297" s="62" t="s">
        <v>35</v>
      </c>
      <c r="X297" s="63" t="s">
        <v>35</v>
      </c>
      <c r="Y297" s="67" t="s">
        <v>35</v>
      </c>
      <c r="Z297" s="68" t="s">
        <v>35</v>
      </c>
      <c r="AA297" s="818" t="s">
        <v>35</v>
      </c>
      <c r="AB297" s="798" t="s">
        <v>35</v>
      </c>
      <c r="AC297" s="608">
        <v>3041</v>
      </c>
      <c r="AD297" s="307" t="s">
        <v>35</v>
      </c>
      <c r="AE297" s="1059" t="s">
        <v>35</v>
      </c>
      <c r="AF297" s="113"/>
      <c r="AG297" s="6" t="s">
        <v>284</v>
      </c>
      <c r="AH297" s="17" t="s">
        <v>23</v>
      </c>
      <c r="AI297" s="23">
        <v>1.96</v>
      </c>
      <c r="AJ297" s="43">
        <v>1.8</v>
      </c>
      <c r="AK297" s="41" t="s">
        <v>35</v>
      </c>
      <c r="AL297" s="95"/>
    </row>
    <row r="298" spans="1:38" x14ac:dyDescent="0.15">
      <c r="A298" s="1849"/>
      <c r="B298" s="429">
        <v>44549</v>
      </c>
      <c r="C298" s="1607" t="str">
        <f t="shared" si="41"/>
        <v>(日)</v>
      </c>
      <c r="D298" s="627" t="s">
        <v>566</v>
      </c>
      <c r="E298" s="1493" t="s">
        <v>35</v>
      </c>
      <c r="F298" s="58">
        <v>3.8</v>
      </c>
      <c r="G298" s="22" t="s">
        <v>35</v>
      </c>
      <c r="H298" s="61" t="s">
        <v>35</v>
      </c>
      <c r="I298" s="62" t="s">
        <v>35</v>
      </c>
      <c r="J298" s="63" t="s">
        <v>35</v>
      </c>
      <c r="K298" s="62" t="s">
        <v>35</v>
      </c>
      <c r="L298" s="63" t="s">
        <v>35</v>
      </c>
      <c r="M298" s="62" t="s">
        <v>35</v>
      </c>
      <c r="N298" s="63" t="s">
        <v>35</v>
      </c>
      <c r="O298" s="49" t="s">
        <v>35</v>
      </c>
      <c r="P298" s="1199" t="s">
        <v>35</v>
      </c>
      <c r="Q298" s="49" t="s">
        <v>35</v>
      </c>
      <c r="R298" s="1199" t="s">
        <v>35</v>
      </c>
      <c r="S298" s="49" t="s">
        <v>35</v>
      </c>
      <c r="T298" s="1199" t="s">
        <v>35</v>
      </c>
      <c r="U298" s="49" t="s">
        <v>35</v>
      </c>
      <c r="V298" s="1199" t="s">
        <v>35</v>
      </c>
      <c r="W298" s="62" t="s">
        <v>35</v>
      </c>
      <c r="X298" s="63" t="s">
        <v>35</v>
      </c>
      <c r="Y298" s="67" t="s">
        <v>35</v>
      </c>
      <c r="Z298" s="68" t="s">
        <v>35</v>
      </c>
      <c r="AA298" s="818" t="s">
        <v>35</v>
      </c>
      <c r="AB298" s="798" t="s">
        <v>35</v>
      </c>
      <c r="AC298" s="608">
        <v>834</v>
      </c>
      <c r="AD298" s="307" t="s">
        <v>35</v>
      </c>
      <c r="AE298" s="1059" t="s">
        <v>35</v>
      </c>
      <c r="AF298" s="113"/>
      <c r="AG298" s="6" t="s">
        <v>278</v>
      </c>
      <c r="AH298" s="17" t="s">
        <v>23</v>
      </c>
      <c r="AI298" s="23">
        <v>1.89</v>
      </c>
      <c r="AJ298" s="43">
        <v>2.09</v>
      </c>
      <c r="AK298" s="41" t="s">
        <v>35</v>
      </c>
      <c r="AL298" s="95"/>
    </row>
    <row r="299" spans="1:38" x14ac:dyDescent="0.15">
      <c r="A299" s="1849"/>
      <c r="B299" s="429">
        <v>44550</v>
      </c>
      <c r="C299" s="1607" t="str">
        <f t="shared" si="41"/>
        <v>(月)</v>
      </c>
      <c r="D299" s="627" t="s">
        <v>566</v>
      </c>
      <c r="E299" s="1493" t="s">
        <v>35</v>
      </c>
      <c r="F299" s="58">
        <v>5.4</v>
      </c>
      <c r="G299" s="22">
        <v>8.1999999999999993</v>
      </c>
      <c r="H299" s="61">
        <v>8.3000000000000007</v>
      </c>
      <c r="I299" s="62">
        <v>3</v>
      </c>
      <c r="J299" s="63">
        <v>3.2</v>
      </c>
      <c r="K299" s="62">
        <v>7.7</v>
      </c>
      <c r="L299" s="63">
        <v>7.7</v>
      </c>
      <c r="M299" s="62">
        <v>33.299999999999997</v>
      </c>
      <c r="N299" s="63">
        <v>30.9</v>
      </c>
      <c r="O299" s="49" t="s">
        <v>35</v>
      </c>
      <c r="P299" s="1199">
        <v>83</v>
      </c>
      <c r="Q299" s="49" t="s">
        <v>35</v>
      </c>
      <c r="R299" s="1199">
        <v>123.1</v>
      </c>
      <c r="S299" s="49" t="s">
        <v>35</v>
      </c>
      <c r="T299" s="1199" t="s">
        <v>35</v>
      </c>
      <c r="U299" s="49" t="s">
        <v>35</v>
      </c>
      <c r="V299" s="1199" t="s">
        <v>35</v>
      </c>
      <c r="W299" s="62" t="s">
        <v>35</v>
      </c>
      <c r="X299" s="63">
        <v>27.8</v>
      </c>
      <c r="Y299" s="67" t="s">
        <v>35</v>
      </c>
      <c r="Z299" s="68">
        <v>202</v>
      </c>
      <c r="AA299" s="818" t="s">
        <v>35</v>
      </c>
      <c r="AB299" s="798">
        <v>0.47</v>
      </c>
      <c r="AC299" s="608">
        <v>681</v>
      </c>
      <c r="AD299" s="307" t="s">
        <v>35</v>
      </c>
      <c r="AE299" s="1059" t="s">
        <v>35</v>
      </c>
      <c r="AF299" s="113"/>
      <c r="AG299" s="6" t="s">
        <v>279</v>
      </c>
      <c r="AH299" s="17" t="s">
        <v>23</v>
      </c>
      <c r="AI299" s="450">
        <v>0.10199999999999999</v>
      </c>
      <c r="AJ299" s="203">
        <v>6.7000000000000004E-2</v>
      </c>
      <c r="AK299" s="45" t="s">
        <v>35</v>
      </c>
      <c r="AL299" s="97"/>
    </row>
    <row r="300" spans="1:38" x14ac:dyDescent="0.15">
      <c r="A300" s="1849"/>
      <c r="B300" s="429">
        <v>44551</v>
      </c>
      <c r="C300" s="1607" t="str">
        <f t="shared" si="41"/>
        <v>(火)</v>
      </c>
      <c r="D300" s="627" t="s">
        <v>566</v>
      </c>
      <c r="E300" s="1493" t="s">
        <v>35</v>
      </c>
      <c r="F300" s="58">
        <v>8.1</v>
      </c>
      <c r="G300" s="22">
        <v>9</v>
      </c>
      <c r="H300" s="61">
        <v>9.1</v>
      </c>
      <c r="I300" s="62">
        <v>2.9</v>
      </c>
      <c r="J300" s="63">
        <v>3.5</v>
      </c>
      <c r="K300" s="62">
        <v>7.7</v>
      </c>
      <c r="L300" s="63">
        <v>7.7</v>
      </c>
      <c r="M300" s="62">
        <v>32.5</v>
      </c>
      <c r="N300" s="63">
        <v>32.6</v>
      </c>
      <c r="O300" s="49" t="s">
        <v>35</v>
      </c>
      <c r="P300" s="1199">
        <v>85</v>
      </c>
      <c r="Q300" s="49" t="s">
        <v>35</v>
      </c>
      <c r="R300" s="1199">
        <v>124.9</v>
      </c>
      <c r="S300" s="49" t="s">
        <v>35</v>
      </c>
      <c r="T300" s="1199" t="s">
        <v>35</v>
      </c>
      <c r="U300" s="49" t="s">
        <v>35</v>
      </c>
      <c r="V300" s="1199" t="s">
        <v>35</v>
      </c>
      <c r="W300" s="62" t="s">
        <v>35</v>
      </c>
      <c r="X300" s="63">
        <v>26.5</v>
      </c>
      <c r="Y300" s="67" t="s">
        <v>35</v>
      </c>
      <c r="Z300" s="68">
        <v>206</v>
      </c>
      <c r="AA300" s="818" t="s">
        <v>35</v>
      </c>
      <c r="AB300" s="798">
        <v>0.45</v>
      </c>
      <c r="AC300" s="608">
        <v>684</v>
      </c>
      <c r="AD300" s="307" t="s">
        <v>35</v>
      </c>
      <c r="AE300" s="1059" t="s">
        <v>35</v>
      </c>
      <c r="AF300" s="113"/>
      <c r="AG300" s="6" t="s">
        <v>280</v>
      </c>
      <c r="AH300" s="17" t="s">
        <v>23</v>
      </c>
      <c r="AI300" s="450" t="s">
        <v>523</v>
      </c>
      <c r="AJ300" s="203" t="s">
        <v>523</v>
      </c>
      <c r="AK300" s="41" t="s">
        <v>35</v>
      </c>
      <c r="AL300" s="95"/>
    </row>
    <row r="301" spans="1:38" x14ac:dyDescent="0.15">
      <c r="A301" s="1849"/>
      <c r="B301" s="429">
        <v>44552</v>
      </c>
      <c r="C301" s="1607" t="str">
        <f t="shared" si="41"/>
        <v>(水)</v>
      </c>
      <c r="D301" s="627" t="s">
        <v>566</v>
      </c>
      <c r="E301" s="1493" t="s">
        <v>35</v>
      </c>
      <c r="F301" s="58">
        <v>10</v>
      </c>
      <c r="G301" s="22">
        <v>9.4</v>
      </c>
      <c r="H301" s="61">
        <v>9.5</v>
      </c>
      <c r="I301" s="62">
        <v>2.8</v>
      </c>
      <c r="J301" s="63">
        <v>3.1</v>
      </c>
      <c r="K301" s="62">
        <v>7.8</v>
      </c>
      <c r="L301" s="63">
        <v>7.7</v>
      </c>
      <c r="M301" s="62">
        <v>34.1</v>
      </c>
      <c r="N301" s="63">
        <v>33.799999999999997</v>
      </c>
      <c r="O301" s="49" t="s">
        <v>35</v>
      </c>
      <c r="P301" s="1199">
        <v>86</v>
      </c>
      <c r="Q301" s="49" t="s">
        <v>35</v>
      </c>
      <c r="R301" s="1199">
        <v>125.1</v>
      </c>
      <c r="S301" s="49" t="s">
        <v>35</v>
      </c>
      <c r="T301" s="1199" t="s">
        <v>35</v>
      </c>
      <c r="U301" s="49" t="s">
        <v>35</v>
      </c>
      <c r="V301" s="1199" t="s">
        <v>35</v>
      </c>
      <c r="W301" s="62" t="s">
        <v>35</v>
      </c>
      <c r="X301" s="63">
        <v>30.3</v>
      </c>
      <c r="Y301" s="67" t="s">
        <v>35</v>
      </c>
      <c r="Z301" s="68">
        <v>184</v>
      </c>
      <c r="AA301" s="818" t="s">
        <v>35</v>
      </c>
      <c r="AB301" s="798">
        <v>0.4</v>
      </c>
      <c r="AC301" s="608">
        <v>682</v>
      </c>
      <c r="AD301" s="307">
        <v>10040</v>
      </c>
      <c r="AE301" s="1059" t="s">
        <v>35</v>
      </c>
      <c r="AF301" s="113"/>
      <c r="AG301" s="6" t="s">
        <v>281</v>
      </c>
      <c r="AH301" s="17" t="s">
        <v>23</v>
      </c>
      <c r="AI301" s="22">
        <v>17.3</v>
      </c>
      <c r="AJ301" s="46">
        <v>16.399999999999999</v>
      </c>
      <c r="AK301" s="35" t="s">
        <v>35</v>
      </c>
      <c r="AL301" s="96"/>
    </row>
    <row r="302" spans="1:38" x14ac:dyDescent="0.15">
      <c r="A302" s="1849"/>
      <c r="B302" s="429">
        <v>44553</v>
      </c>
      <c r="C302" s="1607" t="str">
        <f t="shared" si="41"/>
        <v>(木)</v>
      </c>
      <c r="D302" s="627" t="s">
        <v>566</v>
      </c>
      <c r="E302" s="1493" t="s">
        <v>35</v>
      </c>
      <c r="F302" s="58">
        <v>7.5</v>
      </c>
      <c r="G302" s="22">
        <v>8.8000000000000007</v>
      </c>
      <c r="H302" s="61">
        <v>9</v>
      </c>
      <c r="I302" s="62">
        <v>2.8</v>
      </c>
      <c r="J302" s="63">
        <v>3.2</v>
      </c>
      <c r="K302" s="62">
        <v>7.8</v>
      </c>
      <c r="L302" s="63">
        <v>7.7</v>
      </c>
      <c r="M302" s="62">
        <v>34</v>
      </c>
      <c r="N302" s="63">
        <v>33.5</v>
      </c>
      <c r="O302" s="49" t="s">
        <v>35</v>
      </c>
      <c r="P302" s="1199">
        <v>85</v>
      </c>
      <c r="Q302" s="49" t="s">
        <v>35</v>
      </c>
      <c r="R302" s="1199">
        <v>126.1</v>
      </c>
      <c r="S302" s="49" t="s">
        <v>35</v>
      </c>
      <c r="T302" s="1199" t="s">
        <v>35</v>
      </c>
      <c r="U302" s="49" t="s">
        <v>35</v>
      </c>
      <c r="V302" s="1199" t="s">
        <v>35</v>
      </c>
      <c r="W302" s="62" t="s">
        <v>35</v>
      </c>
      <c r="X302" s="63">
        <v>27.9</v>
      </c>
      <c r="Y302" s="67" t="s">
        <v>35</v>
      </c>
      <c r="Z302" s="68">
        <v>168</v>
      </c>
      <c r="AA302" s="818" t="s">
        <v>35</v>
      </c>
      <c r="AB302" s="798">
        <v>0.4</v>
      </c>
      <c r="AC302" s="608">
        <v>787</v>
      </c>
      <c r="AD302" s="307" t="s">
        <v>35</v>
      </c>
      <c r="AE302" s="1059">
        <v>4.46</v>
      </c>
      <c r="AF302" s="113"/>
      <c r="AG302" s="6" t="s">
        <v>27</v>
      </c>
      <c r="AH302" s="17" t="s">
        <v>23</v>
      </c>
      <c r="AI302" s="22">
        <v>23.4</v>
      </c>
      <c r="AJ302" s="46">
        <v>20.6</v>
      </c>
      <c r="AK302" s="35" t="s">
        <v>35</v>
      </c>
      <c r="AL302" s="96"/>
    </row>
    <row r="303" spans="1:38" x14ac:dyDescent="0.15">
      <c r="A303" s="1849"/>
      <c r="B303" s="429">
        <v>44554</v>
      </c>
      <c r="C303" s="1607" t="str">
        <f t="shared" si="41"/>
        <v>(金)</v>
      </c>
      <c r="D303" s="627" t="s">
        <v>566</v>
      </c>
      <c r="E303" s="1493" t="s">
        <v>35</v>
      </c>
      <c r="F303" s="58">
        <v>6.9</v>
      </c>
      <c r="G303" s="22">
        <v>8.8000000000000007</v>
      </c>
      <c r="H303" s="61">
        <v>8.9</v>
      </c>
      <c r="I303" s="62">
        <v>2.2999999999999998</v>
      </c>
      <c r="J303" s="63">
        <v>2.7</v>
      </c>
      <c r="K303" s="62">
        <v>7.7</v>
      </c>
      <c r="L303" s="63">
        <v>7.7</v>
      </c>
      <c r="M303" s="62">
        <v>34.4</v>
      </c>
      <c r="N303" s="63">
        <v>33.4</v>
      </c>
      <c r="O303" s="49" t="s">
        <v>35</v>
      </c>
      <c r="P303" s="1199">
        <v>84</v>
      </c>
      <c r="Q303" s="49" t="s">
        <v>35</v>
      </c>
      <c r="R303" s="1199">
        <v>128.30000000000001</v>
      </c>
      <c r="S303" s="49" t="s">
        <v>35</v>
      </c>
      <c r="T303" s="1199" t="s">
        <v>35</v>
      </c>
      <c r="U303" s="49" t="s">
        <v>35</v>
      </c>
      <c r="V303" s="1199" t="s">
        <v>35</v>
      </c>
      <c r="W303" s="62" t="s">
        <v>35</v>
      </c>
      <c r="X303" s="63">
        <v>28.9</v>
      </c>
      <c r="Y303" s="67" t="s">
        <v>35</v>
      </c>
      <c r="Z303" s="68">
        <v>281</v>
      </c>
      <c r="AA303" s="818" t="s">
        <v>35</v>
      </c>
      <c r="AB303" s="798">
        <v>0.27</v>
      </c>
      <c r="AC303" s="608">
        <v>847</v>
      </c>
      <c r="AD303" s="307" t="s">
        <v>35</v>
      </c>
      <c r="AE303" s="1059" t="s">
        <v>35</v>
      </c>
      <c r="AF303" s="113"/>
      <c r="AG303" s="6" t="s">
        <v>282</v>
      </c>
      <c r="AH303" s="17" t="s">
        <v>267</v>
      </c>
      <c r="AI303" s="49">
        <v>7</v>
      </c>
      <c r="AJ303" s="50">
        <v>5</v>
      </c>
      <c r="AK303" s="42" t="s">
        <v>35</v>
      </c>
      <c r="AL303" s="98"/>
    </row>
    <row r="304" spans="1:38" x14ac:dyDescent="0.15">
      <c r="A304" s="1849"/>
      <c r="B304" s="429">
        <v>44555</v>
      </c>
      <c r="C304" s="1607" t="str">
        <f t="shared" si="41"/>
        <v>(土)</v>
      </c>
      <c r="D304" s="627" t="s">
        <v>579</v>
      </c>
      <c r="E304" s="1493">
        <v>6.5</v>
      </c>
      <c r="F304" s="58">
        <v>9.1999999999999993</v>
      </c>
      <c r="G304" s="22" t="s">
        <v>35</v>
      </c>
      <c r="H304" s="61" t="s">
        <v>35</v>
      </c>
      <c r="I304" s="62" t="s">
        <v>35</v>
      </c>
      <c r="J304" s="63" t="s">
        <v>35</v>
      </c>
      <c r="K304" s="62" t="s">
        <v>35</v>
      </c>
      <c r="L304" s="63" t="s">
        <v>35</v>
      </c>
      <c r="M304" s="62" t="s">
        <v>35</v>
      </c>
      <c r="N304" s="63" t="s">
        <v>35</v>
      </c>
      <c r="O304" s="49" t="s">
        <v>35</v>
      </c>
      <c r="P304" s="1199" t="s">
        <v>35</v>
      </c>
      <c r="Q304" s="49" t="s">
        <v>35</v>
      </c>
      <c r="R304" s="1199" t="s">
        <v>35</v>
      </c>
      <c r="S304" s="49" t="s">
        <v>35</v>
      </c>
      <c r="T304" s="1199" t="s">
        <v>35</v>
      </c>
      <c r="U304" s="49" t="s">
        <v>35</v>
      </c>
      <c r="V304" s="1199" t="s">
        <v>35</v>
      </c>
      <c r="W304" s="62" t="s">
        <v>35</v>
      </c>
      <c r="X304" s="63" t="s">
        <v>35</v>
      </c>
      <c r="Y304" s="67" t="s">
        <v>35</v>
      </c>
      <c r="Z304" s="68" t="s">
        <v>35</v>
      </c>
      <c r="AA304" s="818" t="s">
        <v>35</v>
      </c>
      <c r="AB304" s="798" t="s">
        <v>35</v>
      </c>
      <c r="AC304" s="608">
        <v>853</v>
      </c>
      <c r="AD304" s="307" t="s">
        <v>35</v>
      </c>
      <c r="AE304" s="1059" t="s">
        <v>35</v>
      </c>
      <c r="AF304" s="113"/>
      <c r="AG304" s="6" t="s">
        <v>283</v>
      </c>
      <c r="AH304" s="17" t="s">
        <v>23</v>
      </c>
      <c r="AI304" s="49">
        <v>11</v>
      </c>
      <c r="AJ304" s="50">
        <v>4</v>
      </c>
      <c r="AK304" s="42" t="s">
        <v>35</v>
      </c>
      <c r="AL304" s="98"/>
    </row>
    <row r="305" spans="1:38" x14ac:dyDescent="0.15">
      <c r="A305" s="1849"/>
      <c r="B305" s="429">
        <v>44556</v>
      </c>
      <c r="C305" s="1607" t="str">
        <f t="shared" si="41"/>
        <v>(日)</v>
      </c>
      <c r="D305" s="627" t="s">
        <v>566</v>
      </c>
      <c r="E305" s="1493" t="s">
        <v>35</v>
      </c>
      <c r="F305" s="58">
        <v>4.3</v>
      </c>
      <c r="G305" s="22" t="s">
        <v>35</v>
      </c>
      <c r="H305" s="61" t="s">
        <v>35</v>
      </c>
      <c r="I305" s="62" t="s">
        <v>35</v>
      </c>
      <c r="J305" s="63" t="s">
        <v>35</v>
      </c>
      <c r="K305" s="62" t="s">
        <v>35</v>
      </c>
      <c r="L305" s="63" t="s">
        <v>35</v>
      </c>
      <c r="M305" s="62" t="s">
        <v>35</v>
      </c>
      <c r="N305" s="63" t="s">
        <v>35</v>
      </c>
      <c r="O305" s="49" t="s">
        <v>35</v>
      </c>
      <c r="P305" s="1199" t="s">
        <v>35</v>
      </c>
      <c r="Q305" s="49" t="s">
        <v>35</v>
      </c>
      <c r="R305" s="1199" t="s">
        <v>35</v>
      </c>
      <c r="S305" s="49" t="s">
        <v>35</v>
      </c>
      <c r="T305" s="1199" t="s">
        <v>35</v>
      </c>
      <c r="U305" s="49" t="s">
        <v>35</v>
      </c>
      <c r="V305" s="1199" t="s">
        <v>35</v>
      </c>
      <c r="W305" s="62" t="s">
        <v>35</v>
      </c>
      <c r="X305" s="63" t="s">
        <v>35</v>
      </c>
      <c r="Y305" s="67" t="s">
        <v>35</v>
      </c>
      <c r="Z305" s="68" t="s">
        <v>35</v>
      </c>
      <c r="AA305" s="818" t="s">
        <v>35</v>
      </c>
      <c r="AB305" s="798" t="s">
        <v>35</v>
      </c>
      <c r="AC305" s="608">
        <v>853</v>
      </c>
      <c r="AD305" s="307" t="s">
        <v>35</v>
      </c>
      <c r="AE305" s="1059" t="s">
        <v>35</v>
      </c>
      <c r="AF305" s="113"/>
      <c r="AG305" s="18"/>
      <c r="AH305" s="8"/>
      <c r="AI305" s="19"/>
      <c r="AJ305" s="7"/>
      <c r="AK305" s="7"/>
      <c r="AL305" s="8"/>
    </row>
    <row r="306" spans="1:38" x14ac:dyDescent="0.15">
      <c r="A306" s="1849"/>
      <c r="B306" s="429">
        <v>44557</v>
      </c>
      <c r="C306" s="1607" t="str">
        <f t="shared" si="41"/>
        <v>(月)</v>
      </c>
      <c r="D306" s="627" t="s">
        <v>566</v>
      </c>
      <c r="E306" s="1493" t="s">
        <v>35</v>
      </c>
      <c r="F306" s="58">
        <v>5.3</v>
      </c>
      <c r="G306" s="22">
        <v>7.1</v>
      </c>
      <c r="H306" s="61">
        <v>7.2</v>
      </c>
      <c r="I306" s="62">
        <v>2</v>
      </c>
      <c r="J306" s="63">
        <v>2.8</v>
      </c>
      <c r="K306" s="62">
        <v>7.8</v>
      </c>
      <c r="L306" s="63">
        <v>7.8</v>
      </c>
      <c r="M306" s="62">
        <v>34.700000000000003</v>
      </c>
      <c r="N306" s="63">
        <v>34</v>
      </c>
      <c r="O306" s="49" t="s">
        <v>35</v>
      </c>
      <c r="P306" s="1199">
        <v>83</v>
      </c>
      <c r="Q306" s="49" t="s">
        <v>35</v>
      </c>
      <c r="R306" s="1199">
        <v>127.1</v>
      </c>
      <c r="S306" s="49" t="s">
        <v>35</v>
      </c>
      <c r="T306" s="1199" t="s">
        <v>35</v>
      </c>
      <c r="U306" s="49" t="s">
        <v>35</v>
      </c>
      <c r="V306" s="1199" t="s">
        <v>35</v>
      </c>
      <c r="W306" s="62" t="s">
        <v>35</v>
      </c>
      <c r="X306" s="63">
        <v>32</v>
      </c>
      <c r="Y306" s="67" t="s">
        <v>35</v>
      </c>
      <c r="Z306" s="68">
        <v>268</v>
      </c>
      <c r="AA306" s="818" t="s">
        <v>35</v>
      </c>
      <c r="AB306" s="798">
        <v>0.36</v>
      </c>
      <c r="AC306" s="608">
        <v>750</v>
      </c>
      <c r="AD306" s="307">
        <v>10020</v>
      </c>
      <c r="AE306" s="1059" t="s">
        <v>35</v>
      </c>
      <c r="AF306" s="113"/>
      <c r="AG306" s="18"/>
      <c r="AH306" s="8"/>
      <c r="AI306" s="19"/>
      <c r="AJ306" s="7"/>
      <c r="AK306" s="7"/>
      <c r="AL306" s="8"/>
    </row>
    <row r="307" spans="1:38" x14ac:dyDescent="0.15">
      <c r="A307" s="1849"/>
      <c r="B307" s="429">
        <v>44558</v>
      </c>
      <c r="C307" s="1607" t="str">
        <f t="shared" si="41"/>
        <v>(火)</v>
      </c>
      <c r="D307" s="627" t="s">
        <v>566</v>
      </c>
      <c r="E307" s="1493" t="s">
        <v>35</v>
      </c>
      <c r="F307" s="58">
        <v>4.4000000000000004</v>
      </c>
      <c r="G307" s="22">
        <v>7</v>
      </c>
      <c r="H307" s="61">
        <v>7</v>
      </c>
      <c r="I307" s="62">
        <v>1.7</v>
      </c>
      <c r="J307" s="63">
        <v>2.2999999999999998</v>
      </c>
      <c r="K307" s="62">
        <v>7.8</v>
      </c>
      <c r="L307" s="63">
        <v>7.8</v>
      </c>
      <c r="M307" s="62">
        <v>33.5</v>
      </c>
      <c r="N307" s="63">
        <v>33.4</v>
      </c>
      <c r="O307" s="49" t="s">
        <v>35</v>
      </c>
      <c r="P307" s="1199">
        <v>85</v>
      </c>
      <c r="Q307" s="49" t="s">
        <v>35</v>
      </c>
      <c r="R307" s="1199">
        <v>127.3</v>
      </c>
      <c r="S307" s="49" t="s">
        <v>35</v>
      </c>
      <c r="T307" s="1199" t="s">
        <v>35</v>
      </c>
      <c r="U307" s="49" t="s">
        <v>35</v>
      </c>
      <c r="V307" s="1199" t="s">
        <v>35</v>
      </c>
      <c r="W307" s="62" t="s">
        <v>35</v>
      </c>
      <c r="X307" s="63">
        <v>30.3</v>
      </c>
      <c r="Y307" s="67" t="s">
        <v>35</v>
      </c>
      <c r="Z307" s="68">
        <v>259</v>
      </c>
      <c r="AA307" s="818" t="s">
        <v>35</v>
      </c>
      <c r="AB307" s="798">
        <v>0.33</v>
      </c>
      <c r="AC307" s="745">
        <v>659</v>
      </c>
      <c r="AD307" s="307" t="s">
        <v>35</v>
      </c>
      <c r="AE307" s="1059" t="s">
        <v>35</v>
      </c>
      <c r="AF307" s="113"/>
      <c r="AG307" s="20"/>
      <c r="AH307" s="3"/>
      <c r="AI307" s="21"/>
      <c r="AJ307" s="9"/>
      <c r="AK307" s="9"/>
      <c r="AL307" s="3"/>
    </row>
    <row r="308" spans="1:38" x14ac:dyDescent="0.15">
      <c r="A308" s="1849"/>
      <c r="B308" s="429">
        <v>44559</v>
      </c>
      <c r="C308" s="1607" t="str">
        <f t="shared" si="41"/>
        <v>(水)</v>
      </c>
      <c r="D308" s="627" t="s">
        <v>566</v>
      </c>
      <c r="E308" s="1493" t="s">
        <v>35</v>
      </c>
      <c r="F308" s="58">
        <v>3.9</v>
      </c>
      <c r="G308" s="22" t="s">
        <v>35</v>
      </c>
      <c r="H308" s="61" t="s">
        <v>35</v>
      </c>
      <c r="I308" s="62" t="s">
        <v>35</v>
      </c>
      <c r="J308" s="63" t="s">
        <v>35</v>
      </c>
      <c r="K308" s="62" t="s">
        <v>35</v>
      </c>
      <c r="L308" s="63" t="s">
        <v>35</v>
      </c>
      <c r="M308" s="62" t="s">
        <v>35</v>
      </c>
      <c r="N308" s="63" t="s">
        <v>35</v>
      </c>
      <c r="O308" s="49" t="s">
        <v>35</v>
      </c>
      <c r="P308" s="1199" t="s">
        <v>35</v>
      </c>
      <c r="Q308" s="49" t="s">
        <v>35</v>
      </c>
      <c r="R308" s="1199" t="s">
        <v>35</v>
      </c>
      <c r="S308" s="49" t="s">
        <v>35</v>
      </c>
      <c r="T308" s="1199" t="s">
        <v>35</v>
      </c>
      <c r="U308" s="49" t="s">
        <v>35</v>
      </c>
      <c r="V308" s="1199" t="s">
        <v>35</v>
      </c>
      <c r="W308" s="62" t="s">
        <v>35</v>
      </c>
      <c r="X308" s="63" t="s">
        <v>35</v>
      </c>
      <c r="Y308" s="67" t="s">
        <v>35</v>
      </c>
      <c r="Z308" s="68" t="s">
        <v>35</v>
      </c>
      <c r="AA308" s="818" t="s">
        <v>35</v>
      </c>
      <c r="AB308" s="798" t="s">
        <v>35</v>
      </c>
      <c r="AC308" s="608">
        <v>655</v>
      </c>
      <c r="AD308" s="307" t="s">
        <v>35</v>
      </c>
      <c r="AE308" s="1059" t="s">
        <v>35</v>
      </c>
      <c r="AF308" s="113"/>
      <c r="AG308" s="28" t="s">
        <v>34</v>
      </c>
      <c r="AH308" s="2" t="s">
        <v>35</v>
      </c>
      <c r="AI308" s="2" t="s">
        <v>35</v>
      </c>
      <c r="AJ308" s="2" t="s">
        <v>35</v>
      </c>
      <c r="AK308" s="2" t="s">
        <v>35</v>
      </c>
      <c r="AL308" s="99" t="s">
        <v>35</v>
      </c>
    </row>
    <row r="309" spans="1:38" x14ac:dyDescent="0.15">
      <c r="A309" s="1849"/>
      <c r="B309" s="429">
        <v>44560</v>
      </c>
      <c r="C309" s="1607" t="str">
        <f t="shared" si="41"/>
        <v>(木)</v>
      </c>
      <c r="D309" s="627" t="s">
        <v>566</v>
      </c>
      <c r="E309" s="1493" t="s">
        <v>35</v>
      </c>
      <c r="F309" s="58">
        <v>6.5</v>
      </c>
      <c r="G309" s="22" t="s">
        <v>35</v>
      </c>
      <c r="H309" s="61" t="s">
        <v>35</v>
      </c>
      <c r="I309" s="62" t="s">
        <v>35</v>
      </c>
      <c r="J309" s="63" t="s">
        <v>35</v>
      </c>
      <c r="K309" s="62" t="s">
        <v>35</v>
      </c>
      <c r="L309" s="63" t="s">
        <v>35</v>
      </c>
      <c r="M309" s="62" t="s">
        <v>35</v>
      </c>
      <c r="N309" s="63" t="s">
        <v>35</v>
      </c>
      <c r="O309" s="49" t="s">
        <v>35</v>
      </c>
      <c r="P309" s="1199" t="s">
        <v>35</v>
      </c>
      <c r="Q309" s="49" t="s">
        <v>35</v>
      </c>
      <c r="R309" s="1199" t="s">
        <v>35</v>
      </c>
      <c r="S309" s="49" t="s">
        <v>35</v>
      </c>
      <c r="T309" s="1199" t="s">
        <v>35</v>
      </c>
      <c r="U309" s="49" t="s">
        <v>35</v>
      </c>
      <c r="V309" s="1199" t="s">
        <v>35</v>
      </c>
      <c r="W309" s="62" t="s">
        <v>35</v>
      </c>
      <c r="X309" s="63" t="s">
        <v>35</v>
      </c>
      <c r="Y309" s="67" t="s">
        <v>35</v>
      </c>
      <c r="Z309" s="68" t="s">
        <v>35</v>
      </c>
      <c r="AA309" s="818" t="s">
        <v>35</v>
      </c>
      <c r="AB309" s="798" t="s">
        <v>35</v>
      </c>
      <c r="AC309" s="608">
        <v>657</v>
      </c>
      <c r="AD309" s="307" t="s">
        <v>35</v>
      </c>
      <c r="AE309" s="1059" t="s">
        <v>35</v>
      </c>
      <c r="AF309" s="113"/>
      <c r="AG309" s="10" t="s">
        <v>35</v>
      </c>
      <c r="AH309" s="2" t="s">
        <v>35</v>
      </c>
      <c r="AI309" s="2" t="s">
        <v>35</v>
      </c>
      <c r="AJ309" s="2" t="s">
        <v>35</v>
      </c>
      <c r="AK309" s="2" t="s">
        <v>35</v>
      </c>
      <c r="AL309" s="99" t="s">
        <v>35</v>
      </c>
    </row>
    <row r="310" spans="1:38" x14ac:dyDescent="0.15">
      <c r="A310" s="1849"/>
      <c r="B310" s="429">
        <v>44561</v>
      </c>
      <c r="C310" s="1607" t="str">
        <f t="shared" si="41"/>
        <v>(金)</v>
      </c>
      <c r="D310" s="70" t="s">
        <v>566</v>
      </c>
      <c r="E310" s="1499" t="s">
        <v>35</v>
      </c>
      <c r="F310" s="119">
        <v>3.9</v>
      </c>
      <c r="G310" s="120" t="s">
        <v>35</v>
      </c>
      <c r="H310" s="121" t="s">
        <v>35</v>
      </c>
      <c r="I310" s="122" t="s">
        <v>35</v>
      </c>
      <c r="J310" s="123" t="s">
        <v>35</v>
      </c>
      <c r="K310" s="122" t="s">
        <v>35</v>
      </c>
      <c r="L310" s="123" t="s">
        <v>35</v>
      </c>
      <c r="M310" s="122" t="s">
        <v>35</v>
      </c>
      <c r="N310" s="123" t="s">
        <v>35</v>
      </c>
      <c r="O310" s="632" t="s">
        <v>35</v>
      </c>
      <c r="P310" s="1213" t="s">
        <v>35</v>
      </c>
      <c r="Q310" s="632" t="s">
        <v>35</v>
      </c>
      <c r="R310" s="1213" t="s">
        <v>35</v>
      </c>
      <c r="S310" s="632" t="s">
        <v>35</v>
      </c>
      <c r="T310" s="1213" t="s">
        <v>35</v>
      </c>
      <c r="U310" s="632" t="s">
        <v>35</v>
      </c>
      <c r="V310" s="1213" t="s">
        <v>35</v>
      </c>
      <c r="W310" s="122" t="s">
        <v>35</v>
      </c>
      <c r="X310" s="123" t="s">
        <v>35</v>
      </c>
      <c r="Y310" s="126" t="s">
        <v>35</v>
      </c>
      <c r="Z310" s="127" t="s">
        <v>35</v>
      </c>
      <c r="AA310" s="825" t="s">
        <v>35</v>
      </c>
      <c r="AB310" s="812" t="s">
        <v>35</v>
      </c>
      <c r="AC310" s="746">
        <v>651</v>
      </c>
      <c r="AD310" s="308" t="s">
        <v>35</v>
      </c>
      <c r="AE310" s="1060" t="s">
        <v>35</v>
      </c>
      <c r="AF310" s="166"/>
      <c r="AG310" s="10" t="s">
        <v>35</v>
      </c>
      <c r="AH310" s="2" t="s">
        <v>35</v>
      </c>
      <c r="AI310" s="2" t="s">
        <v>35</v>
      </c>
      <c r="AJ310" s="2" t="s">
        <v>35</v>
      </c>
      <c r="AK310" s="2" t="s">
        <v>35</v>
      </c>
      <c r="AL310" s="99" t="s">
        <v>35</v>
      </c>
    </row>
    <row r="311" spans="1:38" ht="13.5" customHeight="1" x14ac:dyDescent="0.15">
      <c r="A311" s="1876"/>
      <c r="B311" s="1748" t="s">
        <v>388</v>
      </c>
      <c r="C311" s="1744"/>
      <c r="D311" s="374"/>
      <c r="E311" s="1494">
        <f>MAX(E280:E310)</f>
        <v>53.5</v>
      </c>
      <c r="F311" s="335">
        <f t="shared" ref="F311:AC311" si="42">IF(COUNT(F280:F310)=0,"",MAX(F280:F310))</f>
        <v>14.7</v>
      </c>
      <c r="G311" s="336">
        <f t="shared" si="42"/>
        <v>14.8</v>
      </c>
      <c r="H311" s="337">
        <f t="shared" si="42"/>
        <v>14</v>
      </c>
      <c r="I311" s="338">
        <f t="shared" si="42"/>
        <v>73.400000000000006</v>
      </c>
      <c r="J311" s="339">
        <f t="shared" si="42"/>
        <v>4.5</v>
      </c>
      <c r="K311" s="338">
        <f t="shared" si="42"/>
        <v>7.8</v>
      </c>
      <c r="L311" s="339">
        <f t="shared" si="42"/>
        <v>7.8</v>
      </c>
      <c r="M311" s="338">
        <f t="shared" si="42"/>
        <v>34.700000000000003</v>
      </c>
      <c r="N311" s="339">
        <f t="shared" si="42"/>
        <v>34</v>
      </c>
      <c r="O311" s="1200">
        <f t="shared" si="42"/>
        <v>58</v>
      </c>
      <c r="P311" s="1208">
        <f t="shared" si="42"/>
        <v>88</v>
      </c>
      <c r="Q311" s="1200">
        <f t="shared" si="42"/>
        <v>94.4</v>
      </c>
      <c r="R311" s="1208">
        <f t="shared" si="42"/>
        <v>128.30000000000001</v>
      </c>
      <c r="S311" s="1200">
        <f t="shared" si="42"/>
        <v>62.8</v>
      </c>
      <c r="T311" s="1208">
        <f t="shared" si="42"/>
        <v>51.2</v>
      </c>
      <c r="U311" s="1200">
        <f t="shared" si="42"/>
        <v>31.6</v>
      </c>
      <c r="V311" s="1208">
        <f t="shared" si="42"/>
        <v>20.399999999999999</v>
      </c>
      <c r="W311" s="338">
        <f t="shared" si="42"/>
        <v>16.399999999999999</v>
      </c>
      <c r="X311" s="540">
        <f t="shared" si="42"/>
        <v>36</v>
      </c>
      <c r="Y311" s="596">
        <f t="shared" si="42"/>
        <v>169</v>
      </c>
      <c r="Z311" s="597">
        <f t="shared" si="42"/>
        <v>296</v>
      </c>
      <c r="AA311" s="820">
        <f t="shared" si="42"/>
        <v>0.66</v>
      </c>
      <c r="AB311" s="800">
        <f t="shared" si="42"/>
        <v>0.47</v>
      </c>
      <c r="AC311" s="651">
        <f t="shared" si="42"/>
        <v>5811</v>
      </c>
      <c r="AD311" s="318">
        <f>MAX(AD280:AD310)</f>
        <v>20020</v>
      </c>
      <c r="AE311" s="1055">
        <f>MAX(AE280:AE310)</f>
        <v>4.46</v>
      </c>
      <c r="AF311" s="349"/>
      <c r="AG311" s="10" t="s">
        <v>35</v>
      </c>
      <c r="AH311" s="2" t="s">
        <v>35</v>
      </c>
      <c r="AI311" s="2" t="s">
        <v>35</v>
      </c>
      <c r="AJ311" s="2" t="s">
        <v>35</v>
      </c>
      <c r="AK311" s="2" t="s">
        <v>35</v>
      </c>
      <c r="AL311" s="99" t="s">
        <v>35</v>
      </c>
    </row>
    <row r="312" spans="1:38" x14ac:dyDescent="0.15">
      <c r="A312" s="1876"/>
      <c r="B312" s="1749" t="s">
        <v>389</v>
      </c>
      <c r="C312" s="1736"/>
      <c r="D312" s="376"/>
      <c r="E312" s="1495">
        <f>MIN(E280:E310)</f>
        <v>0.5</v>
      </c>
      <c r="F312" s="340">
        <f t="shared" ref="F312:AB312" si="43">IF(COUNT(F280:F310)=0,"",MIN(F280:F310))</f>
        <v>3.8</v>
      </c>
      <c r="G312" s="341">
        <f t="shared" si="43"/>
        <v>7</v>
      </c>
      <c r="H312" s="342">
        <f t="shared" si="43"/>
        <v>7</v>
      </c>
      <c r="I312" s="343">
        <f t="shared" si="43"/>
        <v>1.7</v>
      </c>
      <c r="J312" s="344">
        <f t="shared" si="43"/>
        <v>2.2999999999999998</v>
      </c>
      <c r="K312" s="343">
        <f t="shared" si="43"/>
        <v>7.4</v>
      </c>
      <c r="L312" s="344">
        <f t="shared" si="43"/>
        <v>7.1</v>
      </c>
      <c r="M312" s="343">
        <f t="shared" si="43"/>
        <v>14</v>
      </c>
      <c r="N312" s="344">
        <f t="shared" si="43"/>
        <v>18.100000000000001</v>
      </c>
      <c r="O312" s="1202">
        <f t="shared" si="43"/>
        <v>58</v>
      </c>
      <c r="P312" s="1209">
        <f t="shared" si="43"/>
        <v>44</v>
      </c>
      <c r="Q312" s="1202">
        <f t="shared" si="43"/>
        <v>94.4</v>
      </c>
      <c r="R312" s="1209">
        <f t="shared" si="43"/>
        <v>67</v>
      </c>
      <c r="S312" s="1202">
        <f t="shared" si="43"/>
        <v>62.8</v>
      </c>
      <c r="T312" s="1209">
        <f t="shared" si="43"/>
        <v>51.2</v>
      </c>
      <c r="U312" s="1202">
        <f t="shared" si="43"/>
        <v>31.6</v>
      </c>
      <c r="V312" s="1209">
        <f t="shared" si="43"/>
        <v>20.399999999999999</v>
      </c>
      <c r="W312" s="343">
        <f t="shared" si="43"/>
        <v>16.399999999999999</v>
      </c>
      <c r="X312" s="653">
        <f t="shared" si="43"/>
        <v>18.899999999999999</v>
      </c>
      <c r="Y312" s="600">
        <f t="shared" si="43"/>
        <v>169</v>
      </c>
      <c r="Z312" s="601">
        <f t="shared" si="43"/>
        <v>139</v>
      </c>
      <c r="AA312" s="821">
        <f t="shared" si="43"/>
        <v>0.66</v>
      </c>
      <c r="AB312" s="802">
        <f t="shared" si="43"/>
        <v>0.19</v>
      </c>
      <c r="AC312" s="1620"/>
      <c r="AD312" s="1622"/>
      <c r="AE312" s="1056">
        <f>MIN(AE280:AE310)</f>
        <v>1.58</v>
      </c>
      <c r="AF312" s="350"/>
      <c r="AG312" s="10" t="s">
        <v>35</v>
      </c>
      <c r="AH312" s="2" t="s">
        <v>35</v>
      </c>
      <c r="AI312" s="2" t="s">
        <v>35</v>
      </c>
      <c r="AJ312" s="2" t="s">
        <v>35</v>
      </c>
      <c r="AK312" s="2" t="s">
        <v>35</v>
      </c>
      <c r="AL312" s="99" t="s">
        <v>35</v>
      </c>
    </row>
    <row r="313" spans="1:38" x14ac:dyDescent="0.15">
      <c r="A313" s="1876"/>
      <c r="B313" s="1749" t="s">
        <v>390</v>
      </c>
      <c r="C313" s="1736"/>
      <c r="D313" s="376"/>
      <c r="E313" s="1496"/>
      <c r="F313" s="541">
        <f t="shared" ref="F313:AB313" si="44">IF(COUNT(F280:F310)=0,"",AVERAGE(F280:F310))</f>
        <v>7.7935483870967746</v>
      </c>
      <c r="G313" s="542">
        <f t="shared" si="44"/>
        <v>10.175000000000001</v>
      </c>
      <c r="H313" s="543">
        <f t="shared" si="44"/>
        <v>10.199999999999999</v>
      </c>
      <c r="I313" s="544">
        <f t="shared" si="44"/>
        <v>8.84</v>
      </c>
      <c r="J313" s="545">
        <f t="shared" si="44"/>
        <v>3.19</v>
      </c>
      <c r="K313" s="544">
        <f t="shared" si="44"/>
        <v>7.6500000000000012</v>
      </c>
      <c r="L313" s="545">
        <f t="shared" si="44"/>
        <v>7.6050000000000013</v>
      </c>
      <c r="M313" s="544">
        <f t="shared" si="44"/>
        <v>29.950000000000006</v>
      </c>
      <c r="N313" s="545">
        <f t="shared" si="44"/>
        <v>30.055</v>
      </c>
      <c r="O313" s="1210">
        <f t="shared" si="44"/>
        <v>58</v>
      </c>
      <c r="P313" s="1211">
        <f t="shared" si="44"/>
        <v>77.05</v>
      </c>
      <c r="Q313" s="1210">
        <f t="shared" si="44"/>
        <v>94.4</v>
      </c>
      <c r="R313" s="1211">
        <f t="shared" si="44"/>
        <v>113.01000000000002</v>
      </c>
      <c r="S313" s="1210">
        <f t="shared" si="44"/>
        <v>62.8</v>
      </c>
      <c r="T313" s="1211">
        <f t="shared" si="44"/>
        <v>51.2</v>
      </c>
      <c r="U313" s="1210">
        <f t="shared" si="44"/>
        <v>31.6</v>
      </c>
      <c r="V313" s="1211">
        <f t="shared" si="44"/>
        <v>20.399999999999999</v>
      </c>
      <c r="W313" s="1255">
        <f t="shared" si="44"/>
        <v>16.399999999999999</v>
      </c>
      <c r="X313" s="658">
        <f t="shared" si="44"/>
        <v>28.74</v>
      </c>
      <c r="Y313" s="643">
        <f t="shared" si="44"/>
        <v>169</v>
      </c>
      <c r="Z313" s="644">
        <f t="shared" si="44"/>
        <v>205.05</v>
      </c>
      <c r="AA313" s="824">
        <f t="shared" si="44"/>
        <v>0.66</v>
      </c>
      <c r="AB313" s="808">
        <f t="shared" si="44"/>
        <v>0.36200000000000004</v>
      </c>
      <c r="AC313" s="1621"/>
      <c r="AD313" s="1622"/>
      <c r="AE313" s="1057">
        <f>AVERAGE(AE280:AE310)</f>
        <v>3.0700000000000003</v>
      </c>
      <c r="AF313" s="350"/>
      <c r="AG313" s="10" t="s">
        <v>35</v>
      </c>
      <c r="AH313" s="2" t="s">
        <v>35</v>
      </c>
      <c r="AI313" s="2" t="s">
        <v>35</v>
      </c>
      <c r="AJ313" s="2" t="s">
        <v>35</v>
      </c>
      <c r="AK313" s="2" t="s">
        <v>35</v>
      </c>
      <c r="AL313" s="99" t="s">
        <v>35</v>
      </c>
    </row>
    <row r="314" spans="1:38" x14ac:dyDescent="0.15">
      <c r="A314" s="1877"/>
      <c r="B314" s="1737" t="s">
        <v>391</v>
      </c>
      <c r="C314" s="1738"/>
      <c r="D314" s="376"/>
      <c r="E314" s="1497">
        <f>SUM(E280:E310)</f>
        <v>151.5</v>
      </c>
      <c r="F314" s="563"/>
      <c r="G314" s="1341"/>
      <c r="H314" s="1342"/>
      <c r="I314" s="1247"/>
      <c r="J314" s="1248"/>
      <c r="K314" s="1245"/>
      <c r="L314" s="1346"/>
      <c r="M314" s="1247"/>
      <c r="N314" s="1248"/>
      <c r="O314" s="1205"/>
      <c r="P314" s="1212"/>
      <c r="Q314" s="1223"/>
      <c r="R314" s="1212"/>
      <c r="S314" s="1204"/>
      <c r="T314" s="1205"/>
      <c r="U314" s="1204"/>
      <c r="V314" s="1222"/>
      <c r="W314" s="1256"/>
      <c r="X314" s="1257"/>
      <c r="Y314" s="592"/>
      <c r="Z314" s="657"/>
      <c r="AA314" s="593"/>
      <c r="AB314" s="810"/>
      <c r="AC314" s="648">
        <f>SUM(AC280:AC310)</f>
        <v>47276</v>
      </c>
      <c r="AD314" s="1103">
        <f>SUM(AD280:AD310)</f>
        <v>40080</v>
      </c>
      <c r="AE314" s="1066"/>
      <c r="AF314" s="351"/>
      <c r="AG314" s="205"/>
      <c r="AH314" s="207"/>
      <c r="AI314" s="207"/>
      <c r="AJ314" s="207"/>
      <c r="AK314" s="207"/>
      <c r="AL314" s="206"/>
    </row>
    <row r="315" spans="1:38" x14ac:dyDescent="0.15">
      <c r="A315" s="1845" t="s">
        <v>509</v>
      </c>
      <c r="B315" s="429">
        <v>44562</v>
      </c>
      <c r="C315" s="856" t="str">
        <f>IF(B315="","",IF(WEEKDAY(B315)=1,"(日)",IF(WEEKDAY(B315)=2,"(月)",IF(WEEKDAY(B315)=3,"(火)",IF(WEEKDAY(B315)=4,"(水)",IF(WEEKDAY(B315)=5,"(木)",IF(WEEKDAY(B315)=6,"(金)","(土)")))))))</f>
        <v>(土)</v>
      </c>
      <c r="D315" s="626" t="s">
        <v>566</v>
      </c>
      <c r="E315" s="1492" t="s">
        <v>35</v>
      </c>
      <c r="F315" s="57">
        <v>4.8</v>
      </c>
      <c r="G315" s="59" t="s">
        <v>35</v>
      </c>
      <c r="H315" s="60" t="s">
        <v>35</v>
      </c>
      <c r="I315" s="53" t="s">
        <v>35</v>
      </c>
      <c r="J315" s="54" t="s">
        <v>35</v>
      </c>
      <c r="K315" s="53" t="s">
        <v>35</v>
      </c>
      <c r="L315" s="54" t="s">
        <v>35</v>
      </c>
      <c r="M315" s="53" t="s">
        <v>35</v>
      </c>
      <c r="N315" s="54" t="s">
        <v>35</v>
      </c>
      <c r="O315" s="1197" t="s">
        <v>35</v>
      </c>
      <c r="P315" s="1198" t="s">
        <v>35</v>
      </c>
      <c r="Q315" s="1197" t="s">
        <v>35</v>
      </c>
      <c r="R315" s="1198" t="s">
        <v>35</v>
      </c>
      <c r="S315" s="1197" t="s">
        <v>35</v>
      </c>
      <c r="T315" s="1198" t="s">
        <v>35</v>
      </c>
      <c r="U315" s="1197" t="s">
        <v>35</v>
      </c>
      <c r="V315" s="1198" t="s">
        <v>35</v>
      </c>
      <c r="W315" s="53" t="s">
        <v>35</v>
      </c>
      <c r="X315" s="54" t="s">
        <v>35</v>
      </c>
      <c r="Y315" s="55" t="s">
        <v>35</v>
      </c>
      <c r="Z315" s="56" t="s">
        <v>35</v>
      </c>
      <c r="AA315" s="64" t="s">
        <v>35</v>
      </c>
      <c r="AB315" s="796" t="s">
        <v>35</v>
      </c>
      <c r="AC315" s="606">
        <v>644</v>
      </c>
      <c r="AD315" s="1067" t="s">
        <v>35</v>
      </c>
      <c r="AE315" s="1088" t="s">
        <v>35</v>
      </c>
      <c r="AF315" s="1089"/>
      <c r="AG315" s="208">
        <v>44567</v>
      </c>
      <c r="AH315" s="128" t="s">
        <v>29</v>
      </c>
      <c r="AI315" s="129">
        <v>1.3</v>
      </c>
      <c r="AJ315" s="130" t="s">
        <v>20</v>
      </c>
      <c r="AK315" s="131"/>
      <c r="AL315" s="132"/>
    </row>
    <row r="316" spans="1:38" x14ac:dyDescent="0.15">
      <c r="A316" s="1881"/>
      <c r="B316" s="310">
        <v>44563</v>
      </c>
      <c r="C316" s="1607" t="str">
        <f>IF(B316="","",IF(WEEKDAY(B316)=1,"(日)",IF(WEEKDAY(B316)=2,"(月)",IF(WEEKDAY(B316)=3,"(火)",IF(WEEKDAY(B316)=4,"(水)",IF(WEEKDAY(B316)=5,"(木)",IF(WEEKDAY(B316)=6,"(金)","(土)")))))))</f>
        <v>(日)</v>
      </c>
      <c r="D316" s="752" t="s">
        <v>566</v>
      </c>
      <c r="E316" s="1500" t="s">
        <v>35</v>
      </c>
      <c r="F316" s="321">
        <v>1.1000000000000001</v>
      </c>
      <c r="G316" s="279" t="s">
        <v>35</v>
      </c>
      <c r="H316" s="280" t="s">
        <v>35</v>
      </c>
      <c r="I316" s="281" t="s">
        <v>35</v>
      </c>
      <c r="J316" s="282" t="s">
        <v>35</v>
      </c>
      <c r="K316" s="281" t="s">
        <v>35</v>
      </c>
      <c r="L316" s="282" t="s">
        <v>35</v>
      </c>
      <c r="M316" s="281" t="s">
        <v>35</v>
      </c>
      <c r="N316" s="1249" t="s">
        <v>35</v>
      </c>
      <c r="O316" s="1214" t="s">
        <v>35</v>
      </c>
      <c r="P316" s="1216" t="s">
        <v>35</v>
      </c>
      <c r="Q316" s="1214" t="s">
        <v>35</v>
      </c>
      <c r="R316" s="1215" t="s">
        <v>35</v>
      </c>
      <c r="S316" s="1214" t="s">
        <v>35</v>
      </c>
      <c r="T316" s="1216" t="s">
        <v>35</v>
      </c>
      <c r="U316" s="1214" t="s">
        <v>35</v>
      </c>
      <c r="V316" s="1216" t="s">
        <v>35</v>
      </c>
      <c r="W316" s="281" t="s">
        <v>35</v>
      </c>
      <c r="X316" s="282" t="s">
        <v>35</v>
      </c>
      <c r="Y316" s="322" t="s">
        <v>35</v>
      </c>
      <c r="Z316" s="323" t="s">
        <v>35</v>
      </c>
      <c r="AA316" s="283" t="s">
        <v>35</v>
      </c>
      <c r="AB316" s="814" t="s">
        <v>35</v>
      </c>
      <c r="AC316" s="745">
        <v>649</v>
      </c>
      <c r="AD316" s="307" t="s">
        <v>35</v>
      </c>
      <c r="AE316" s="1061" t="s">
        <v>35</v>
      </c>
      <c r="AF316" s="113"/>
      <c r="AG316" s="11" t="s">
        <v>30</v>
      </c>
      <c r="AH316" s="12" t="s">
        <v>31</v>
      </c>
      <c r="AI316" s="13" t="s">
        <v>32</v>
      </c>
      <c r="AJ316" s="14" t="s">
        <v>33</v>
      </c>
      <c r="AK316" s="15" t="s">
        <v>35</v>
      </c>
      <c r="AL316" s="92"/>
    </row>
    <row r="317" spans="1:38" x14ac:dyDescent="0.15">
      <c r="A317" s="1881"/>
      <c r="B317" s="310">
        <v>44564</v>
      </c>
      <c r="C317" s="1607" t="str">
        <f t="shared" ref="C317:C345" si="45">IF(B317="","",IF(WEEKDAY(B317)=1,"(日)",IF(WEEKDAY(B317)=2,"(月)",IF(WEEKDAY(B317)=3,"(火)",IF(WEEKDAY(B317)=4,"(水)",IF(WEEKDAY(B317)=5,"(木)",IF(WEEKDAY(B317)=6,"(金)","(土)")))))))</f>
        <v>(月)</v>
      </c>
      <c r="D317" s="627" t="s">
        <v>566</v>
      </c>
      <c r="E317" s="1493" t="s">
        <v>35</v>
      </c>
      <c r="F317" s="58">
        <v>5.7</v>
      </c>
      <c r="G317" s="22" t="s">
        <v>35</v>
      </c>
      <c r="H317" s="61" t="s">
        <v>35</v>
      </c>
      <c r="I317" s="62" t="s">
        <v>35</v>
      </c>
      <c r="J317" s="63" t="s">
        <v>35</v>
      </c>
      <c r="K317" s="62" t="s">
        <v>35</v>
      </c>
      <c r="L317" s="63" t="s">
        <v>35</v>
      </c>
      <c r="M317" s="62" t="s">
        <v>35</v>
      </c>
      <c r="N317" s="63" t="s">
        <v>35</v>
      </c>
      <c r="O317" s="49" t="s">
        <v>35</v>
      </c>
      <c r="P317" s="1199" t="s">
        <v>35</v>
      </c>
      <c r="Q317" s="49" t="s">
        <v>35</v>
      </c>
      <c r="R317" s="1199" t="s">
        <v>35</v>
      </c>
      <c r="S317" s="49" t="s">
        <v>35</v>
      </c>
      <c r="T317" s="1199" t="s">
        <v>35</v>
      </c>
      <c r="U317" s="49" t="s">
        <v>35</v>
      </c>
      <c r="V317" s="1217" t="s">
        <v>35</v>
      </c>
      <c r="W317" s="62" t="s">
        <v>35</v>
      </c>
      <c r="X317" s="63" t="s">
        <v>35</v>
      </c>
      <c r="Y317" s="67" t="s">
        <v>35</v>
      </c>
      <c r="Z317" s="68" t="s">
        <v>35</v>
      </c>
      <c r="AA317" s="23" t="s">
        <v>35</v>
      </c>
      <c r="AB317" s="798" t="s">
        <v>35</v>
      </c>
      <c r="AC317" s="608">
        <v>647</v>
      </c>
      <c r="AD317" s="307" t="s">
        <v>35</v>
      </c>
      <c r="AE317" s="1061" t="s">
        <v>35</v>
      </c>
      <c r="AF317" s="113"/>
      <c r="AG317" s="5" t="s">
        <v>265</v>
      </c>
      <c r="AH317" s="16" t="s">
        <v>20</v>
      </c>
      <c r="AI317" s="30">
        <v>6.8</v>
      </c>
      <c r="AJ317" s="31">
        <v>6.8</v>
      </c>
      <c r="AK317" s="32" t="s">
        <v>35</v>
      </c>
      <c r="AL317" s="93"/>
    </row>
    <row r="318" spans="1:38" x14ac:dyDescent="0.15">
      <c r="A318" s="1881"/>
      <c r="B318" s="310">
        <v>44565</v>
      </c>
      <c r="C318" s="1607" t="str">
        <f t="shared" si="45"/>
        <v>(火)</v>
      </c>
      <c r="D318" s="627" t="s">
        <v>566</v>
      </c>
      <c r="E318" s="1493" t="s">
        <v>35</v>
      </c>
      <c r="F318" s="58">
        <v>9.1</v>
      </c>
      <c r="G318" s="22">
        <v>7.3</v>
      </c>
      <c r="H318" s="61">
        <v>7.4</v>
      </c>
      <c r="I318" s="62">
        <v>1.8</v>
      </c>
      <c r="J318" s="63">
        <v>3</v>
      </c>
      <c r="K318" s="62">
        <v>7.9</v>
      </c>
      <c r="L318" s="63">
        <v>7.8</v>
      </c>
      <c r="M318" s="62">
        <v>32.299999999999997</v>
      </c>
      <c r="N318" s="63">
        <v>31.6</v>
      </c>
      <c r="O318" s="49" t="s">
        <v>35</v>
      </c>
      <c r="P318" s="1199">
        <v>83</v>
      </c>
      <c r="Q318" s="49" t="s">
        <v>35</v>
      </c>
      <c r="R318" s="1199">
        <v>130.1</v>
      </c>
      <c r="S318" s="49" t="s">
        <v>35</v>
      </c>
      <c r="T318" s="1199" t="s">
        <v>35</v>
      </c>
      <c r="U318" s="49" t="s">
        <v>35</v>
      </c>
      <c r="V318" s="1199" t="s">
        <v>35</v>
      </c>
      <c r="W318" s="62" t="s">
        <v>35</v>
      </c>
      <c r="X318" s="63">
        <v>25.4</v>
      </c>
      <c r="Y318" s="67" t="s">
        <v>35</v>
      </c>
      <c r="Z318" s="68">
        <v>233</v>
      </c>
      <c r="AA318" s="23" t="s">
        <v>35</v>
      </c>
      <c r="AB318" s="798">
        <v>0.3</v>
      </c>
      <c r="AC318" s="608">
        <v>756</v>
      </c>
      <c r="AD318" s="307">
        <v>10000</v>
      </c>
      <c r="AE318" s="1061" t="s">
        <v>35</v>
      </c>
      <c r="AF318" s="113"/>
      <c r="AG318" s="6" t="s">
        <v>266</v>
      </c>
      <c r="AH318" s="17" t="s">
        <v>267</v>
      </c>
      <c r="AI318" s="33">
        <v>2</v>
      </c>
      <c r="AJ318" s="34">
        <v>2.7</v>
      </c>
      <c r="AK318" s="38" t="s">
        <v>35</v>
      </c>
      <c r="AL318" s="94"/>
    </row>
    <row r="319" spans="1:38" x14ac:dyDescent="0.15">
      <c r="A319" s="1881"/>
      <c r="B319" s="310">
        <v>44566</v>
      </c>
      <c r="C319" s="1607" t="str">
        <f t="shared" si="45"/>
        <v>(水)</v>
      </c>
      <c r="D319" s="627" t="s">
        <v>566</v>
      </c>
      <c r="E319" s="1493" t="s">
        <v>35</v>
      </c>
      <c r="F319" s="58">
        <v>5.0999999999999996</v>
      </c>
      <c r="G319" s="22">
        <v>6.7</v>
      </c>
      <c r="H319" s="61">
        <v>6.9</v>
      </c>
      <c r="I319" s="62">
        <v>2.1</v>
      </c>
      <c r="J319" s="63">
        <v>3</v>
      </c>
      <c r="K319" s="62">
        <v>7.9</v>
      </c>
      <c r="L319" s="63">
        <v>7.9</v>
      </c>
      <c r="M319" s="62">
        <v>34.700000000000003</v>
      </c>
      <c r="N319" s="63">
        <v>33</v>
      </c>
      <c r="O319" s="49" t="s">
        <v>35</v>
      </c>
      <c r="P319" s="1199">
        <v>84</v>
      </c>
      <c r="Q319" s="49" t="s">
        <v>35</v>
      </c>
      <c r="R319" s="1199">
        <v>126.1</v>
      </c>
      <c r="S319" s="49" t="s">
        <v>35</v>
      </c>
      <c r="T319" s="1199" t="s">
        <v>35</v>
      </c>
      <c r="U319" s="49" t="s">
        <v>35</v>
      </c>
      <c r="V319" s="1199" t="s">
        <v>35</v>
      </c>
      <c r="W319" s="62" t="s">
        <v>35</v>
      </c>
      <c r="X319" s="63">
        <v>32.9</v>
      </c>
      <c r="Y319" s="67" t="s">
        <v>35</v>
      </c>
      <c r="Z319" s="68">
        <v>238</v>
      </c>
      <c r="AA319" s="23" t="s">
        <v>35</v>
      </c>
      <c r="AB319" s="798">
        <v>0.26</v>
      </c>
      <c r="AC319" s="608">
        <v>834</v>
      </c>
      <c r="AD319" s="307" t="s">
        <v>35</v>
      </c>
      <c r="AE319" s="1061" t="s">
        <v>35</v>
      </c>
      <c r="AF319" s="113"/>
      <c r="AG319" s="6" t="s">
        <v>21</v>
      </c>
      <c r="AH319" s="17"/>
      <c r="AI319" s="33">
        <v>7.9</v>
      </c>
      <c r="AJ319" s="34">
        <v>7.9</v>
      </c>
      <c r="AK319" s="41" t="s">
        <v>35</v>
      </c>
      <c r="AL319" s="95"/>
    </row>
    <row r="320" spans="1:38" x14ac:dyDescent="0.15">
      <c r="A320" s="1881"/>
      <c r="B320" s="310">
        <v>44567</v>
      </c>
      <c r="C320" s="1607" t="str">
        <f t="shared" si="45"/>
        <v>(木)</v>
      </c>
      <c r="D320" s="627" t="s">
        <v>522</v>
      </c>
      <c r="E320" s="1493">
        <v>7</v>
      </c>
      <c r="F320" s="58">
        <v>1.3</v>
      </c>
      <c r="G320" s="22">
        <v>6.8</v>
      </c>
      <c r="H320" s="61">
        <v>6.8</v>
      </c>
      <c r="I320" s="62">
        <v>2</v>
      </c>
      <c r="J320" s="63">
        <v>2.7</v>
      </c>
      <c r="K320" s="62">
        <v>7.9</v>
      </c>
      <c r="L320" s="63">
        <v>7.9</v>
      </c>
      <c r="M320" s="62">
        <v>35.4</v>
      </c>
      <c r="N320" s="63">
        <v>34.5</v>
      </c>
      <c r="O320" s="49">
        <v>86</v>
      </c>
      <c r="P320" s="1199">
        <v>84</v>
      </c>
      <c r="Q320" s="49">
        <v>119.3</v>
      </c>
      <c r="R320" s="1199">
        <v>125.1</v>
      </c>
      <c r="S320" s="49">
        <v>78.2</v>
      </c>
      <c r="T320" s="1199">
        <v>78</v>
      </c>
      <c r="U320" s="49">
        <v>41.1</v>
      </c>
      <c r="V320" s="1199">
        <v>47.1</v>
      </c>
      <c r="W320" s="62">
        <v>28.9</v>
      </c>
      <c r="X320" s="63">
        <v>30.4</v>
      </c>
      <c r="Y320" s="67">
        <v>224</v>
      </c>
      <c r="Z320" s="68">
        <v>278</v>
      </c>
      <c r="AA320" s="23">
        <v>0.32</v>
      </c>
      <c r="AB320" s="798">
        <v>0.26</v>
      </c>
      <c r="AC320" s="608">
        <v>932</v>
      </c>
      <c r="AD320" s="307" t="s">
        <v>35</v>
      </c>
      <c r="AE320" s="1061">
        <v>4.74</v>
      </c>
      <c r="AF320" s="113"/>
      <c r="AG320" s="6" t="s">
        <v>268</v>
      </c>
      <c r="AH320" s="17" t="s">
        <v>22</v>
      </c>
      <c r="AI320" s="33">
        <v>35.4</v>
      </c>
      <c r="AJ320" s="34">
        <v>34.5</v>
      </c>
      <c r="AK320" s="35" t="s">
        <v>35</v>
      </c>
      <c r="AL320" s="96"/>
    </row>
    <row r="321" spans="1:38" x14ac:dyDescent="0.15">
      <c r="A321" s="1881"/>
      <c r="B321" s="310">
        <v>44568</v>
      </c>
      <c r="C321" s="1607" t="str">
        <f t="shared" si="45"/>
        <v>(金)</v>
      </c>
      <c r="D321" s="627" t="s">
        <v>566</v>
      </c>
      <c r="E321" s="1493" t="s">
        <v>35</v>
      </c>
      <c r="F321" s="58">
        <v>2.2999999999999998</v>
      </c>
      <c r="G321" s="22">
        <v>5.9</v>
      </c>
      <c r="H321" s="61">
        <v>6</v>
      </c>
      <c r="I321" s="62">
        <v>2.2999999999999998</v>
      </c>
      <c r="J321" s="63">
        <v>2.4</v>
      </c>
      <c r="K321" s="62">
        <v>7.9</v>
      </c>
      <c r="L321" s="63">
        <v>7.8</v>
      </c>
      <c r="M321" s="62">
        <v>36.799999999999997</v>
      </c>
      <c r="N321" s="63">
        <v>35.200000000000003</v>
      </c>
      <c r="O321" s="49" t="s">
        <v>35</v>
      </c>
      <c r="P321" s="1199">
        <v>81</v>
      </c>
      <c r="Q321" s="49" t="s">
        <v>35</v>
      </c>
      <c r="R321" s="1199">
        <v>118.3</v>
      </c>
      <c r="S321" s="49" t="s">
        <v>35</v>
      </c>
      <c r="T321" s="1199" t="s">
        <v>35</v>
      </c>
      <c r="U321" s="49" t="s">
        <v>35</v>
      </c>
      <c r="V321" s="1199" t="s">
        <v>35</v>
      </c>
      <c r="W321" s="62" t="s">
        <v>35</v>
      </c>
      <c r="X321" s="63">
        <v>38.700000000000003</v>
      </c>
      <c r="Y321" s="67" t="s">
        <v>35</v>
      </c>
      <c r="Z321" s="68">
        <v>265</v>
      </c>
      <c r="AA321" s="23" t="s">
        <v>35</v>
      </c>
      <c r="AB321" s="798">
        <v>0.24</v>
      </c>
      <c r="AC321" s="608">
        <v>843</v>
      </c>
      <c r="AD321" s="307" t="s">
        <v>35</v>
      </c>
      <c r="AE321" s="1061" t="s">
        <v>35</v>
      </c>
      <c r="AF321" s="113"/>
      <c r="AG321" s="6" t="s">
        <v>269</v>
      </c>
      <c r="AH321" s="17" t="s">
        <v>23</v>
      </c>
      <c r="AI321" s="612">
        <v>86</v>
      </c>
      <c r="AJ321" s="613">
        <v>84</v>
      </c>
      <c r="AK321" s="35" t="s">
        <v>35</v>
      </c>
      <c r="AL321" s="96"/>
    </row>
    <row r="322" spans="1:38" x14ac:dyDescent="0.15">
      <c r="A322" s="1881"/>
      <c r="B322" s="310">
        <v>44569</v>
      </c>
      <c r="C322" s="1607" t="str">
        <f t="shared" si="45"/>
        <v>(土)</v>
      </c>
      <c r="D322" s="627" t="s">
        <v>566</v>
      </c>
      <c r="E322" s="1493" t="s">
        <v>35</v>
      </c>
      <c r="F322" s="58">
        <v>4.2</v>
      </c>
      <c r="G322" s="22" t="s">
        <v>35</v>
      </c>
      <c r="H322" s="61" t="s">
        <v>35</v>
      </c>
      <c r="I322" s="62" t="s">
        <v>35</v>
      </c>
      <c r="J322" s="63" t="s">
        <v>35</v>
      </c>
      <c r="K322" s="62" t="s">
        <v>35</v>
      </c>
      <c r="L322" s="63" t="s">
        <v>35</v>
      </c>
      <c r="M322" s="62" t="s">
        <v>35</v>
      </c>
      <c r="N322" s="63" t="s">
        <v>35</v>
      </c>
      <c r="O322" s="49" t="s">
        <v>35</v>
      </c>
      <c r="P322" s="1199" t="s">
        <v>35</v>
      </c>
      <c r="Q322" s="49" t="s">
        <v>35</v>
      </c>
      <c r="R322" s="1199" t="s">
        <v>35</v>
      </c>
      <c r="S322" s="49" t="s">
        <v>35</v>
      </c>
      <c r="T322" s="1199" t="s">
        <v>35</v>
      </c>
      <c r="U322" s="49" t="s">
        <v>35</v>
      </c>
      <c r="V322" s="1199" t="s">
        <v>35</v>
      </c>
      <c r="W322" s="62" t="s">
        <v>35</v>
      </c>
      <c r="X322" s="63" t="s">
        <v>35</v>
      </c>
      <c r="Y322" s="67" t="s">
        <v>35</v>
      </c>
      <c r="Z322" s="68" t="s">
        <v>35</v>
      </c>
      <c r="AA322" s="23" t="s">
        <v>35</v>
      </c>
      <c r="AB322" s="798" t="s">
        <v>35</v>
      </c>
      <c r="AC322" s="608">
        <v>841</v>
      </c>
      <c r="AD322" s="307" t="s">
        <v>35</v>
      </c>
      <c r="AE322" s="1061" t="s">
        <v>35</v>
      </c>
      <c r="AF322" s="113"/>
      <c r="AG322" s="6" t="s">
        <v>270</v>
      </c>
      <c r="AH322" s="17" t="s">
        <v>23</v>
      </c>
      <c r="AI322" s="612">
        <v>119.3</v>
      </c>
      <c r="AJ322" s="613">
        <v>125.1</v>
      </c>
      <c r="AK322" s="35" t="s">
        <v>35</v>
      </c>
      <c r="AL322" s="96"/>
    </row>
    <row r="323" spans="1:38" x14ac:dyDescent="0.15">
      <c r="A323" s="1881"/>
      <c r="B323" s="310">
        <v>44570</v>
      </c>
      <c r="C323" s="1607" t="str">
        <f t="shared" si="45"/>
        <v>(日)</v>
      </c>
      <c r="D323" s="627" t="s">
        <v>566</v>
      </c>
      <c r="E323" s="1493" t="s">
        <v>35</v>
      </c>
      <c r="F323" s="58">
        <v>4.8</v>
      </c>
      <c r="G323" s="22" t="s">
        <v>35</v>
      </c>
      <c r="H323" s="61" t="s">
        <v>35</v>
      </c>
      <c r="I323" s="62" t="s">
        <v>35</v>
      </c>
      <c r="J323" s="63" t="s">
        <v>35</v>
      </c>
      <c r="K323" s="62" t="s">
        <v>35</v>
      </c>
      <c r="L323" s="63" t="s">
        <v>35</v>
      </c>
      <c r="M323" s="62" t="s">
        <v>35</v>
      </c>
      <c r="N323" s="63" t="s">
        <v>35</v>
      </c>
      <c r="O323" s="49" t="s">
        <v>35</v>
      </c>
      <c r="P323" s="1199" t="s">
        <v>35</v>
      </c>
      <c r="Q323" s="49" t="s">
        <v>35</v>
      </c>
      <c r="R323" s="1199" t="s">
        <v>35</v>
      </c>
      <c r="S323" s="49" t="s">
        <v>35</v>
      </c>
      <c r="T323" s="1199" t="s">
        <v>35</v>
      </c>
      <c r="U323" s="49" t="s">
        <v>35</v>
      </c>
      <c r="V323" s="1199" t="s">
        <v>35</v>
      </c>
      <c r="W323" s="62" t="s">
        <v>35</v>
      </c>
      <c r="X323" s="63" t="s">
        <v>35</v>
      </c>
      <c r="Y323" s="67" t="s">
        <v>35</v>
      </c>
      <c r="Z323" s="68" t="s">
        <v>35</v>
      </c>
      <c r="AA323" s="23" t="s">
        <v>35</v>
      </c>
      <c r="AB323" s="798" t="s">
        <v>35</v>
      </c>
      <c r="AC323" s="608">
        <v>840</v>
      </c>
      <c r="AD323" s="307" t="s">
        <v>35</v>
      </c>
      <c r="AE323" s="1061" t="s">
        <v>35</v>
      </c>
      <c r="AF323" s="113"/>
      <c r="AG323" s="6" t="s">
        <v>271</v>
      </c>
      <c r="AH323" s="17" t="s">
        <v>23</v>
      </c>
      <c r="AI323" s="612">
        <v>78.2</v>
      </c>
      <c r="AJ323" s="613">
        <v>78</v>
      </c>
      <c r="AK323" s="35" t="s">
        <v>35</v>
      </c>
      <c r="AL323" s="96"/>
    </row>
    <row r="324" spans="1:38" x14ac:dyDescent="0.15">
      <c r="A324" s="1881"/>
      <c r="B324" s="310">
        <v>44571</v>
      </c>
      <c r="C324" s="1607" t="str">
        <f t="shared" si="45"/>
        <v>(月)</v>
      </c>
      <c r="D324" s="627" t="s">
        <v>522</v>
      </c>
      <c r="E324" s="1493" t="s">
        <v>35</v>
      </c>
      <c r="F324" s="58">
        <v>6.7</v>
      </c>
      <c r="G324" s="22" t="s">
        <v>35</v>
      </c>
      <c r="H324" s="61" t="s">
        <v>35</v>
      </c>
      <c r="I324" s="62" t="s">
        <v>35</v>
      </c>
      <c r="J324" s="63" t="s">
        <v>35</v>
      </c>
      <c r="K324" s="62" t="s">
        <v>35</v>
      </c>
      <c r="L324" s="63" t="s">
        <v>35</v>
      </c>
      <c r="M324" s="62" t="s">
        <v>35</v>
      </c>
      <c r="N324" s="63" t="s">
        <v>35</v>
      </c>
      <c r="O324" s="49" t="s">
        <v>35</v>
      </c>
      <c r="P324" s="1199" t="s">
        <v>35</v>
      </c>
      <c r="Q324" s="49" t="s">
        <v>35</v>
      </c>
      <c r="R324" s="1199" t="s">
        <v>35</v>
      </c>
      <c r="S324" s="49" t="s">
        <v>35</v>
      </c>
      <c r="T324" s="1199" t="s">
        <v>35</v>
      </c>
      <c r="U324" s="49" t="s">
        <v>35</v>
      </c>
      <c r="V324" s="1199" t="s">
        <v>35</v>
      </c>
      <c r="W324" s="62" t="s">
        <v>35</v>
      </c>
      <c r="X324" s="63" t="s">
        <v>35</v>
      </c>
      <c r="Y324" s="67" t="s">
        <v>35</v>
      </c>
      <c r="Z324" s="68" t="s">
        <v>35</v>
      </c>
      <c r="AA324" s="23" t="s">
        <v>35</v>
      </c>
      <c r="AB324" s="798" t="s">
        <v>35</v>
      </c>
      <c r="AC324" s="608">
        <v>842</v>
      </c>
      <c r="AD324" s="307" t="s">
        <v>35</v>
      </c>
      <c r="AE324" s="1061" t="s">
        <v>35</v>
      </c>
      <c r="AF324" s="113"/>
      <c r="AG324" s="6" t="s">
        <v>272</v>
      </c>
      <c r="AH324" s="17" t="s">
        <v>23</v>
      </c>
      <c r="AI324" s="612">
        <v>41.1</v>
      </c>
      <c r="AJ324" s="613">
        <v>47.1</v>
      </c>
      <c r="AK324" s="35" t="s">
        <v>35</v>
      </c>
      <c r="AL324" s="96"/>
    </row>
    <row r="325" spans="1:38" x14ac:dyDescent="0.15">
      <c r="A325" s="1881"/>
      <c r="B325" s="310">
        <v>44572</v>
      </c>
      <c r="C325" s="1607" t="str">
        <f t="shared" si="45"/>
        <v>(火)</v>
      </c>
      <c r="D325" s="627" t="s">
        <v>579</v>
      </c>
      <c r="E325" s="1493">
        <v>10.5</v>
      </c>
      <c r="F325" s="58">
        <v>4.8</v>
      </c>
      <c r="G325" s="22">
        <v>9.4</v>
      </c>
      <c r="H325" s="61">
        <v>9.3000000000000007</v>
      </c>
      <c r="I325" s="62">
        <v>2.2999999999999998</v>
      </c>
      <c r="J325" s="63">
        <v>2.4</v>
      </c>
      <c r="K325" s="62">
        <v>7.7</v>
      </c>
      <c r="L325" s="63">
        <v>7.7</v>
      </c>
      <c r="M325" s="62">
        <v>32.4</v>
      </c>
      <c r="N325" s="63">
        <v>30.4</v>
      </c>
      <c r="O325" s="49" t="s">
        <v>35</v>
      </c>
      <c r="P325" s="1199">
        <v>76</v>
      </c>
      <c r="Q325" s="49" t="s">
        <v>35</v>
      </c>
      <c r="R325" s="1199">
        <v>119.9</v>
      </c>
      <c r="S325" s="49" t="s">
        <v>35</v>
      </c>
      <c r="T325" s="1199" t="s">
        <v>35</v>
      </c>
      <c r="U325" s="49" t="s">
        <v>35</v>
      </c>
      <c r="V325" s="1199" t="s">
        <v>35</v>
      </c>
      <c r="W325" s="62" t="s">
        <v>35</v>
      </c>
      <c r="X325" s="63">
        <v>26</v>
      </c>
      <c r="Y325" s="67" t="s">
        <v>35</v>
      </c>
      <c r="Z325" s="68">
        <v>271</v>
      </c>
      <c r="AA325" s="23" t="s">
        <v>35</v>
      </c>
      <c r="AB325" s="798">
        <v>0.28999999999999998</v>
      </c>
      <c r="AC325" s="608">
        <v>1122</v>
      </c>
      <c r="AD325" s="307">
        <v>10070</v>
      </c>
      <c r="AE325" s="1061" t="s">
        <v>35</v>
      </c>
      <c r="AF325" s="113"/>
      <c r="AG325" s="6" t="s">
        <v>273</v>
      </c>
      <c r="AH325" s="17" t="s">
        <v>23</v>
      </c>
      <c r="AI325" s="36">
        <v>28.9</v>
      </c>
      <c r="AJ325" s="37">
        <v>30.4</v>
      </c>
      <c r="AK325" s="38" t="s">
        <v>35</v>
      </c>
      <c r="AL325" s="94"/>
    </row>
    <row r="326" spans="1:38" x14ac:dyDescent="0.15">
      <c r="A326" s="1881"/>
      <c r="B326" s="310">
        <v>44573</v>
      </c>
      <c r="C326" s="1607" t="str">
        <f t="shared" si="45"/>
        <v>(水)</v>
      </c>
      <c r="D326" s="627" t="s">
        <v>566</v>
      </c>
      <c r="E326" s="1493" t="s">
        <v>35</v>
      </c>
      <c r="F326" s="58">
        <v>5.9</v>
      </c>
      <c r="G326" s="22">
        <v>8.4</v>
      </c>
      <c r="H326" s="61">
        <v>8.5</v>
      </c>
      <c r="I326" s="62">
        <v>9.3000000000000007</v>
      </c>
      <c r="J326" s="63">
        <v>3.4</v>
      </c>
      <c r="K326" s="62">
        <v>7.6</v>
      </c>
      <c r="L326" s="63">
        <v>7.5</v>
      </c>
      <c r="M326" s="62">
        <v>30.2</v>
      </c>
      <c r="N326" s="63">
        <v>28.4</v>
      </c>
      <c r="O326" s="49" t="s">
        <v>35</v>
      </c>
      <c r="P326" s="1199">
        <v>69</v>
      </c>
      <c r="Q326" s="49" t="s">
        <v>35</v>
      </c>
      <c r="R326" s="1199">
        <v>103.3</v>
      </c>
      <c r="S326" s="49" t="s">
        <v>35</v>
      </c>
      <c r="T326" s="1199" t="s">
        <v>35</v>
      </c>
      <c r="U326" s="49" t="s">
        <v>35</v>
      </c>
      <c r="V326" s="1199" t="s">
        <v>35</v>
      </c>
      <c r="W326" s="62" t="s">
        <v>35</v>
      </c>
      <c r="X326" s="63">
        <v>34.200000000000003</v>
      </c>
      <c r="Y326" s="67" t="s">
        <v>35</v>
      </c>
      <c r="Z326" s="68">
        <v>225</v>
      </c>
      <c r="AA326" s="23" t="s">
        <v>35</v>
      </c>
      <c r="AB326" s="798">
        <v>0.19</v>
      </c>
      <c r="AC326" s="608">
        <v>3292</v>
      </c>
      <c r="AD326" s="307" t="s">
        <v>35</v>
      </c>
      <c r="AE326" s="1061" t="s">
        <v>35</v>
      </c>
      <c r="AF326" s="113"/>
      <c r="AG326" s="6" t="s">
        <v>274</v>
      </c>
      <c r="AH326" s="17" t="s">
        <v>23</v>
      </c>
      <c r="AI326" s="47">
        <v>224</v>
      </c>
      <c r="AJ326" s="48">
        <v>278</v>
      </c>
      <c r="AK326" s="24" t="s">
        <v>35</v>
      </c>
      <c r="AL326" s="25"/>
    </row>
    <row r="327" spans="1:38" x14ac:dyDescent="0.15">
      <c r="A327" s="1881"/>
      <c r="B327" s="310">
        <v>44574</v>
      </c>
      <c r="C327" s="1607" t="str">
        <f t="shared" si="45"/>
        <v>(木)</v>
      </c>
      <c r="D327" s="627" t="s">
        <v>522</v>
      </c>
      <c r="E327" s="1493" t="s">
        <v>35</v>
      </c>
      <c r="F327" s="58">
        <v>6.4</v>
      </c>
      <c r="G327" s="22">
        <v>7.3</v>
      </c>
      <c r="H327" s="61">
        <v>7.4</v>
      </c>
      <c r="I327" s="62">
        <v>2.9</v>
      </c>
      <c r="J327" s="63">
        <v>3</v>
      </c>
      <c r="K327" s="62">
        <v>7.7</v>
      </c>
      <c r="L327" s="63">
        <v>7.6</v>
      </c>
      <c r="M327" s="62">
        <v>33.200000000000003</v>
      </c>
      <c r="N327" s="63">
        <v>31.1</v>
      </c>
      <c r="O327" s="49" t="s">
        <v>35</v>
      </c>
      <c r="P327" s="1199">
        <v>82</v>
      </c>
      <c r="Q327" s="49" t="s">
        <v>35</v>
      </c>
      <c r="R327" s="1199">
        <v>115.5</v>
      </c>
      <c r="S327" s="49" t="s">
        <v>35</v>
      </c>
      <c r="T327" s="1199" t="s">
        <v>35</v>
      </c>
      <c r="U327" s="49" t="s">
        <v>35</v>
      </c>
      <c r="V327" s="1199" t="s">
        <v>35</v>
      </c>
      <c r="W327" s="62" t="s">
        <v>35</v>
      </c>
      <c r="X327" s="63">
        <v>30.6</v>
      </c>
      <c r="Y327" s="67" t="s">
        <v>35</v>
      </c>
      <c r="Z327" s="68">
        <v>241</v>
      </c>
      <c r="AA327" s="23" t="s">
        <v>35</v>
      </c>
      <c r="AB327" s="798">
        <v>0.34</v>
      </c>
      <c r="AC327" s="608">
        <v>1031</v>
      </c>
      <c r="AD327" s="307" t="s">
        <v>35</v>
      </c>
      <c r="AE327" s="1061">
        <v>4.57</v>
      </c>
      <c r="AF327" s="113"/>
      <c r="AG327" s="6" t="s">
        <v>275</v>
      </c>
      <c r="AH327" s="17" t="s">
        <v>23</v>
      </c>
      <c r="AI327" s="39">
        <v>0.32</v>
      </c>
      <c r="AJ327" s="40">
        <v>0.26</v>
      </c>
      <c r="AK327" s="41" t="s">
        <v>35</v>
      </c>
      <c r="AL327" s="95"/>
    </row>
    <row r="328" spans="1:38" x14ac:dyDescent="0.15">
      <c r="A328" s="1881"/>
      <c r="B328" s="310">
        <v>44575</v>
      </c>
      <c r="C328" s="1607" t="str">
        <f t="shared" si="45"/>
        <v>(金)</v>
      </c>
      <c r="D328" s="627" t="s">
        <v>566</v>
      </c>
      <c r="E328" s="1493" t="s">
        <v>35</v>
      </c>
      <c r="F328" s="58">
        <v>5.6</v>
      </c>
      <c r="G328" s="22">
        <v>7.6</v>
      </c>
      <c r="H328" s="61">
        <v>7.8</v>
      </c>
      <c r="I328" s="62">
        <v>2.2999999999999998</v>
      </c>
      <c r="J328" s="63">
        <v>3</v>
      </c>
      <c r="K328" s="62">
        <v>7.8</v>
      </c>
      <c r="L328" s="63">
        <v>7.8</v>
      </c>
      <c r="M328" s="62">
        <v>33.9</v>
      </c>
      <c r="N328" s="63">
        <v>33.4</v>
      </c>
      <c r="O328" s="49" t="s">
        <v>35</v>
      </c>
      <c r="P328" s="1199">
        <v>84</v>
      </c>
      <c r="Q328" s="49" t="s">
        <v>35</v>
      </c>
      <c r="R328" s="1199">
        <v>119.3</v>
      </c>
      <c r="S328" s="49" t="s">
        <v>35</v>
      </c>
      <c r="T328" s="1199" t="s">
        <v>35</v>
      </c>
      <c r="U328" s="49" t="s">
        <v>35</v>
      </c>
      <c r="V328" s="1199" t="s">
        <v>35</v>
      </c>
      <c r="W328" s="62" t="s">
        <v>35</v>
      </c>
      <c r="X328" s="63">
        <v>31.8</v>
      </c>
      <c r="Y328" s="67" t="s">
        <v>35</v>
      </c>
      <c r="Z328" s="68">
        <v>268</v>
      </c>
      <c r="AA328" s="23" t="s">
        <v>35</v>
      </c>
      <c r="AB328" s="798">
        <v>0.36</v>
      </c>
      <c r="AC328" s="608">
        <v>843</v>
      </c>
      <c r="AD328" s="307" t="s">
        <v>35</v>
      </c>
      <c r="AE328" s="1061" t="s">
        <v>35</v>
      </c>
      <c r="AF328" s="113"/>
      <c r="AG328" s="6" t="s">
        <v>24</v>
      </c>
      <c r="AH328" s="17" t="s">
        <v>23</v>
      </c>
      <c r="AI328" s="22">
        <v>1.5</v>
      </c>
      <c r="AJ328" s="46">
        <v>1.2</v>
      </c>
      <c r="AK328" s="35" t="s">
        <v>35</v>
      </c>
      <c r="AL328" s="95"/>
    </row>
    <row r="329" spans="1:38" x14ac:dyDescent="0.15">
      <c r="A329" s="1881"/>
      <c r="B329" s="310">
        <v>44576</v>
      </c>
      <c r="C329" s="1607" t="str">
        <f t="shared" si="45"/>
        <v>(土)</v>
      </c>
      <c r="D329" s="627" t="s">
        <v>566</v>
      </c>
      <c r="E329" s="1493" t="s">
        <v>35</v>
      </c>
      <c r="F329" s="58">
        <v>6.6</v>
      </c>
      <c r="G329" s="22" t="s">
        <v>35</v>
      </c>
      <c r="H329" s="61" t="s">
        <v>35</v>
      </c>
      <c r="I329" s="62" t="s">
        <v>35</v>
      </c>
      <c r="J329" s="63" t="s">
        <v>35</v>
      </c>
      <c r="K329" s="62" t="s">
        <v>35</v>
      </c>
      <c r="L329" s="63" t="s">
        <v>35</v>
      </c>
      <c r="M329" s="62" t="s">
        <v>35</v>
      </c>
      <c r="N329" s="63" t="s">
        <v>35</v>
      </c>
      <c r="O329" s="49" t="s">
        <v>35</v>
      </c>
      <c r="P329" s="1199" t="s">
        <v>35</v>
      </c>
      <c r="Q329" s="49" t="s">
        <v>35</v>
      </c>
      <c r="R329" s="1199" t="s">
        <v>35</v>
      </c>
      <c r="S329" s="49" t="s">
        <v>35</v>
      </c>
      <c r="T329" s="1199" t="s">
        <v>35</v>
      </c>
      <c r="U329" s="49" t="s">
        <v>35</v>
      </c>
      <c r="V329" s="1199" t="s">
        <v>35</v>
      </c>
      <c r="W329" s="62" t="s">
        <v>35</v>
      </c>
      <c r="X329" s="63" t="s">
        <v>35</v>
      </c>
      <c r="Y329" s="67" t="s">
        <v>35</v>
      </c>
      <c r="Z329" s="68" t="s">
        <v>35</v>
      </c>
      <c r="AA329" s="23" t="s">
        <v>35</v>
      </c>
      <c r="AB329" s="798" t="s">
        <v>35</v>
      </c>
      <c r="AC329" s="608">
        <v>836</v>
      </c>
      <c r="AD329" s="307" t="s">
        <v>35</v>
      </c>
      <c r="AE329" s="1061" t="s">
        <v>35</v>
      </c>
      <c r="AF329" s="113"/>
      <c r="AG329" s="6" t="s">
        <v>25</v>
      </c>
      <c r="AH329" s="17" t="s">
        <v>23</v>
      </c>
      <c r="AI329" s="22">
        <v>1.3</v>
      </c>
      <c r="AJ329" s="46">
        <v>0.8</v>
      </c>
      <c r="AK329" s="35" t="s">
        <v>35</v>
      </c>
      <c r="AL329" s="95"/>
    </row>
    <row r="330" spans="1:38" x14ac:dyDescent="0.15">
      <c r="A330" s="1881"/>
      <c r="B330" s="310">
        <v>44577</v>
      </c>
      <c r="C330" s="1607" t="str">
        <f t="shared" si="45"/>
        <v>(日)</v>
      </c>
      <c r="D330" s="627" t="s">
        <v>566</v>
      </c>
      <c r="E330" s="1493" t="s">
        <v>35</v>
      </c>
      <c r="F330" s="58">
        <v>4.5999999999999996</v>
      </c>
      <c r="G330" s="22" t="s">
        <v>35</v>
      </c>
      <c r="H330" s="61" t="s">
        <v>35</v>
      </c>
      <c r="I330" s="62" t="s">
        <v>35</v>
      </c>
      <c r="J330" s="63" t="s">
        <v>35</v>
      </c>
      <c r="K330" s="62" t="s">
        <v>35</v>
      </c>
      <c r="L330" s="63" t="s">
        <v>35</v>
      </c>
      <c r="M330" s="62" t="s">
        <v>35</v>
      </c>
      <c r="N330" s="63" t="s">
        <v>35</v>
      </c>
      <c r="O330" s="49" t="s">
        <v>35</v>
      </c>
      <c r="P330" s="1199" t="s">
        <v>35</v>
      </c>
      <c r="Q330" s="49" t="s">
        <v>35</v>
      </c>
      <c r="R330" s="1199" t="s">
        <v>35</v>
      </c>
      <c r="S330" s="49" t="s">
        <v>35</v>
      </c>
      <c r="T330" s="1199" t="s">
        <v>35</v>
      </c>
      <c r="U330" s="49" t="s">
        <v>35</v>
      </c>
      <c r="V330" s="1199" t="s">
        <v>35</v>
      </c>
      <c r="W330" s="62" t="s">
        <v>35</v>
      </c>
      <c r="X330" s="63" t="s">
        <v>35</v>
      </c>
      <c r="Y330" s="67" t="s">
        <v>35</v>
      </c>
      <c r="Z330" s="68" t="s">
        <v>35</v>
      </c>
      <c r="AA330" s="23" t="s">
        <v>35</v>
      </c>
      <c r="AB330" s="798" t="s">
        <v>35</v>
      </c>
      <c r="AC330" s="608">
        <v>836</v>
      </c>
      <c r="AD330" s="307" t="s">
        <v>35</v>
      </c>
      <c r="AE330" s="1061" t="s">
        <v>35</v>
      </c>
      <c r="AF330" s="113"/>
      <c r="AG330" s="6" t="s">
        <v>276</v>
      </c>
      <c r="AH330" s="17" t="s">
        <v>23</v>
      </c>
      <c r="AI330" s="22">
        <v>12.8</v>
      </c>
      <c r="AJ330" s="46">
        <v>12.4</v>
      </c>
      <c r="AK330" s="35" t="s">
        <v>35</v>
      </c>
      <c r="AL330" s="95"/>
    </row>
    <row r="331" spans="1:38" x14ac:dyDescent="0.15">
      <c r="A331" s="1881"/>
      <c r="B331" s="310">
        <v>44578</v>
      </c>
      <c r="C331" s="1607" t="str">
        <f t="shared" si="45"/>
        <v>(月)</v>
      </c>
      <c r="D331" s="627" t="s">
        <v>566</v>
      </c>
      <c r="E331" s="1493" t="s">
        <v>35</v>
      </c>
      <c r="F331" s="58">
        <v>5.0999999999999996</v>
      </c>
      <c r="G331" s="22">
        <v>7.9</v>
      </c>
      <c r="H331" s="61">
        <v>8.1</v>
      </c>
      <c r="I331" s="62">
        <v>2.8</v>
      </c>
      <c r="J331" s="63">
        <v>3</v>
      </c>
      <c r="K331" s="62">
        <v>7.8</v>
      </c>
      <c r="L331" s="63">
        <v>7.7</v>
      </c>
      <c r="M331" s="62">
        <v>35.9</v>
      </c>
      <c r="N331" s="63">
        <v>34.200000000000003</v>
      </c>
      <c r="O331" s="49" t="s">
        <v>35</v>
      </c>
      <c r="P331" s="1199">
        <v>82</v>
      </c>
      <c r="Q331" s="49" t="s">
        <v>35</v>
      </c>
      <c r="R331" s="1199">
        <v>121.3</v>
      </c>
      <c r="S331" s="49" t="s">
        <v>35</v>
      </c>
      <c r="T331" s="1199" t="s">
        <v>35</v>
      </c>
      <c r="U331" s="49" t="s">
        <v>35</v>
      </c>
      <c r="V331" s="1199" t="s">
        <v>35</v>
      </c>
      <c r="W331" s="62" t="s">
        <v>35</v>
      </c>
      <c r="X331" s="63">
        <v>37.799999999999997</v>
      </c>
      <c r="Y331" s="67" t="s">
        <v>35</v>
      </c>
      <c r="Z331" s="68">
        <v>263</v>
      </c>
      <c r="AA331" s="23" t="s">
        <v>35</v>
      </c>
      <c r="AB331" s="798">
        <v>0.31</v>
      </c>
      <c r="AC331" s="608">
        <v>841</v>
      </c>
      <c r="AD331" s="307" t="s">
        <v>35</v>
      </c>
      <c r="AE331" s="1061" t="s">
        <v>35</v>
      </c>
      <c r="AF331" s="113"/>
      <c r="AG331" s="6" t="s">
        <v>277</v>
      </c>
      <c r="AH331" s="17" t="s">
        <v>23</v>
      </c>
      <c r="AI331" s="23">
        <v>0.15</v>
      </c>
      <c r="AJ331" s="43">
        <v>0.13</v>
      </c>
      <c r="AK331" s="45" t="s">
        <v>35</v>
      </c>
      <c r="AL331" s="97"/>
    </row>
    <row r="332" spans="1:38" x14ac:dyDescent="0.15">
      <c r="A332" s="1881"/>
      <c r="B332" s="310">
        <v>44579</v>
      </c>
      <c r="C332" s="1607" t="str">
        <f t="shared" si="45"/>
        <v>(火)</v>
      </c>
      <c r="D332" s="627" t="s">
        <v>566</v>
      </c>
      <c r="E332" s="1493" t="s">
        <v>35</v>
      </c>
      <c r="F332" s="58">
        <v>5.0999999999999996</v>
      </c>
      <c r="G332" s="22">
        <v>8</v>
      </c>
      <c r="H332" s="61">
        <v>8.1</v>
      </c>
      <c r="I332" s="62">
        <v>3.1</v>
      </c>
      <c r="J332" s="63">
        <v>3</v>
      </c>
      <c r="K332" s="62">
        <v>7.8</v>
      </c>
      <c r="L332" s="63">
        <v>7.8</v>
      </c>
      <c r="M332" s="62">
        <v>36.200000000000003</v>
      </c>
      <c r="N332" s="63">
        <v>34.200000000000003</v>
      </c>
      <c r="O332" s="49" t="s">
        <v>35</v>
      </c>
      <c r="P332" s="1199">
        <v>86</v>
      </c>
      <c r="Q332" s="49" t="s">
        <v>35</v>
      </c>
      <c r="R332" s="1199">
        <v>121.9</v>
      </c>
      <c r="S332" s="49" t="s">
        <v>35</v>
      </c>
      <c r="T332" s="1199" t="s">
        <v>35</v>
      </c>
      <c r="U332" s="49" t="s">
        <v>35</v>
      </c>
      <c r="V332" s="1199" t="s">
        <v>35</v>
      </c>
      <c r="W332" s="62" t="s">
        <v>35</v>
      </c>
      <c r="X332" s="63">
        <v>37.799999999999997</v>
      </c>
      <c r="Y332" s="67" t="s">
        <v>35</v>
      </c>
      <c r="Z332" s="68">
        <v>288</v>
      </c>
      <c r="AA332" s="23" t="s">
        <v>35</v>
      </c>
      <c r="AB332" s="798">
        <v>0.32</v>
      </c>
      <c r="AC332" s="608">
        <v>841</v>
      </c>
      <c r="AD332" s="307" t="s">
        <v>35</v>
      </c>
      <c r="AE332" s="1061" t="s">
        <v>35</v>
      </c>
      <c r="AF332" s="113"/>
      <c r="AG332" s="6" t="s">
        <v>284</v>
      </c>
      <c r="AH332" s="17" t="s">
        <v>23</v>
      </c>
      <c r="AI332" s="23">
        <v>3.98</v>
      </c>
      <c r="AJ332" s="43">
        <v>4.24</v>
      </c>
      <c r="AK332" s="41" t="s">
        <v>35</v>
      </c>
      <c r="AL332" s="95"/>
    </row>
    <row r="333" spans="1:38" x14ac:dyDescent="0.15">
      <c r="A333" s="1881"/>
      <c r="B333" s="310">
        <v>44580</v>
      </c>
      <c r="C333" s="1607" t="str">
        <f t="shared" si="45"/>
        <v>(水)</v>
      </c>
      <c r="D333" s="627" t="s">
        <v>566</v>
      </c>
      <c r="E333" s="1493" t="s">
        <v>35</v>
      </c>
      <c r="F333" s="58">
        <v>3.9</v>
      </c>
      <c r="G333" s="22">
        <v>6.5</v>
      </c>
      <c r="H333" s="61">
        <v>6.8</v>
      </c>
      <c r="I333" s="62">
        <v>2.7</v>
      </c>
      <c r="J333" s="63">
        <v>3.1</v>
      </c>
      <c r="K333" s="62">
        <v>7.8</v>
      </c>
      <c r="L333" s="63">
        <v>7.8</v>
      </c>
      <c r="M333" s="62">
        <v>37.299999999999997</v>
      </c>
      <c r="N333" s="63">
        <v>35.299999999999997</v>
      </c>
      <c r="O333" s="49" t="s">
        <v>35</v>
      </c>
      <c r="P333" s="1199">
        <v>86</v>
      </c>
      <c r="Q333" s="49" t="s">
        <v>35</v>
      </c>
      <c r="R333" s="1199">
        <v>122.1</v>
      </c>
      <c r="S333" s="49" t="s">
        <v>35</v>
      </c>
      <c r="T333" s="1199" t="s">
        <v>35</v>
      </c>
      <c r="U333" s="49" t="s">
        <v>35</v>
      </c>
      <c r="V333" s="1199" t="s">
        <v>35</v>
      </c>
      <c r="W333" s="62" t="s">
        <v>35</v>
      </c>
      <c r="X333" s="63">
        <v>39.9</v>
      </c>
      <c r="Y333" s="67" t="s">
        <v>35</v>
      </c>
      <c r="Z333" s="68">
        <v>281</v>
      </c>
      <c r="AA333" s="23" t="s">
        <v>35</v>
      </c>
      <c r="AB333" s="798">
        <v>0.35</v>
      </c>
      <c r="AC333" s="608">
        <v>838</v>
      </c>
      <c r="AD333" s="307" t="s">
        <v>35</v>
      </c>
      <c r="AE333" s="1061" t="s">
        <v>35</v>
      </c>
      <c r="AF333" s="113"/>
      <c r="AG333" s="6" t="s">
        <v>278</v>
      </c>
      <c r="AH333" s="17" t="s">
        <v>23</v>
      </c>
      <c r="AI333" s="23">
        <v>4.96</v>
      </c>
      <c r="AJ333" s="43">
        <v>4.74</v>
      </c>
      <c r="AK333" s="41" t="s">
        <v>35</v>
      </c>
      <c r="AL333" s="95"/>
    </row>
    <row r="334" spans="1:38" x14ac:dyDescent="0.15">
      <c r="A334" s="1881"/>
      <c r="B334" s="310">
        <v>44581</v>
      </c>
      <c r="C334" s="1607" t="str">
        <f t="shared" si="45"/>
        <v>(木)</v>
      </c>
      <c r="D334" s="627" t="s">
        <v>566</v>
      </c>
      <c r="E334" s="1493" t="s">
        <v>35</v>
      </c>
      <c r="F334" s="58">
        <v>3.4</v>
      </c>
      <c r="G334" s="22">
        <v>6.9</v>
      </c>
      <c r="H334" s="61">
        <v>7</v>
      </c>
      <c r="I334" s="62">
        <v>2.6</v>
      </c>
      <c r="J334" s="63">
        <v>2.7</v>
      </c>
      <c r="K334" s="62">
        <v>7.8</v>
      </c>
      <c r="L334" s="63">
        <v>7.7</v>
      </c>
      <c r="M334" s="62">
        <v>36.700000000000003</v>
      </c>
      <c r="N334" s="63">
        <v>35.700000000000003</v>
      </c>
      <c r="O334" s="49" t="s">
        <v>35</v>
      </c>
      <c r="P334" s="1199">
        <v>84</v>
      </c>
      <c r="Q334" s="49" t="s">
        <v>35</v>
      </c>
      <c r="R334" s="1199">
        <v>122.3</v>
      </c>
      <c r="S334" s="49" t="s">
        <v>35</v>
      </c>
      <c r="T334" s="1199" t="s">
        <v>35</v>
      </c>
      <c r="U334" s="49" t="s">
        <v>35</v>
      </c>
      <c r="V334" s="1199" t="s">
        <v>35</v>
      </c>
      <c r="W334" s="62" t="s">
        <v>35</v>
      </c>
      <c r="X334" s="63">
        <v>38.1</v>
      </c>
      <c r="Y334" s="67" t="s">
        <v>35</v>
      </c>
      <c r="Z334" s="68">
        <v>278</v>
      </c>
      <c r="AA334" s="23" t="s">
        <v>35</v>
      </c>
      <c r="AB334" s="798">
        <v>0.24</v>
      </c>
      <c r="AC334" s="608">
        <v>847</v>
      </c>
      <c r="AD334" s="307" t="s">
        <v>35</v>
      </c>
      <c r="AE334" s="1061">
        <v>4.8600000000000003</v>
      </c>
      <c r="AF334" s="113"/>
      <c r="AG334" s="6" t="s">
        <v>279</v>
      </c>
      <c r="AH334" s="17" t="s">
        <v>23</v>
      </c>
      <c r="AI334" s="450">
        <v>0.107</v>
      </c>
      <c r="AJ334" s="203">
        <v>8.6999999999999994E-2</v>
      </c>
      <c r="AK334" s="45" t="s">
        <v>35</v>
      </c>
      <c r="AL334" s="97"/>
    </row>
    <row r="335" spans="1:38" x14ac:dyDescent="0.15">
      <c r="A335" s="1881"/>
      <c r="B335" s="310">
        <v>44582</v>
      </c>
      <c r="C335" s="1607" t="str">
        <f t="shared" si="45"/>
        <v>(金)</v>
      </c>
      <c r="D335" s="627" t="s">
        <v>566</v>
      </c>
      <c r="E335" s="1493" t="s">
        <v>35</v>
      </c>
      <c r="F335" s="58">
        <v>4.5</v>
      </c>
      <c r="G335" s="22">
        <v>6.9</v>
      </c>
      <c r="H335" s="61">
        <v>7</v>
      </c>
      <c r="I335" s="62">
        <v>2.4</v>
      </c>
      <c r="J335" s="63">
        <v>2.9</v>
      </c>
      <c r="K335" s="62">
        <v>7.8</v>
      </c>
      <c r="L335" s="63">
        <v>7.8</v>
      </c>
      <c r="M335" s="62">
        <v>37.200000000000003</v>
      </c>
      <c r="N335" s="63">
        <v>35.6</v>
      </c>
      <c r="O335" s="49" t="s">
        <v>35</v>
      </c>
      <c r="P335" s="1199">
        <v>85</v>
      </c>
      <c r="Q335" s="49" t="s">
        <v>35</v>
      </c>
      <c r="R335" s="1199">
        <v>123.9</v>
      </c>
      <c r="S335" s="49" t="s">
        <v>35</v>
      </c>
      <c r="T335" s="1199" t="s">
        <v>35</v>
      </c>
      <c r="U335" s="49" t="s">
        <v>35</v>
      </c>
      <c r="V335" s="1199" t="s">
        <v>35</v>
      </c>
      <c r="W335" s="62" t="s">
        <v>35</v>
      </c>
      <c r="X335" s="63">
        <v>38.6</v>
      </c>
      <c r="Y335" s="67" t="s">
        <v>35</v>
      </c>
      <c r="Z335" s="68">
        <v>257</v>
      </c>
      <c r="AA335" s="23" t="s">
        <v>35</v>
      </c>
      <c r="AB335" s="798">
        <v>0.28000000000000003</v>
      </c>
      <c r="AC335" s="608">
        <v>842</v>
      </c>
      <c r="AD335" s="307" t="s">
        <v>35</v>
      </c>
      <c r="AE335" s="1061" t="s">
        <v>35</v>
      </c>
      <c r="AF335" s="113"/>
      <c r="AG335" s="6" t="s">
        <v>280</v>
      </c>
      <c r="AH335" s="17" t="s">
        <v>23</v>
      </c>
      <c r="AI335" s="450" t="s">
        <v>523</v>
      </c>
      <c r="AJ335" s="203" t="s">
        <v>523</v>
      </c>
      <c r="AK335" s="41" t="s">
        <v>35</v>
      </c>
      <c r="AL335" s="95"/>
    </row>
    <row r="336" spans="1:38" x14ac:dyDescent="0.15">
      <c r="A336" s="1881"/>
      <c r="B336" s="310">
        <v>44583</v>
      </c>
      <c r="C336" s="1607" t="str">
        <f t="shared" si="45"/>
        <v>(土)</v>
      </c>
      <c r="D336" s="627" t="s">
        <v>566</v>
      </c>
      <c r="E336" s="1493" t="s">
        <v>35</v>
      </c>
      <c r="F336" s="58">
        <v>4.0999999999999996</v>
      </c>
      <c r="G336" s="22" t="s">
        <v>35</v>
      </c>
      <c r="H336" s="61" t="s">
        <v>35</v>
      </c>
      <c r="I336" s="62" t="s">
        <v>35</v>
      </c>
      <c r="J336" s="63" t="s">
        <v>35</v>
      </c>
      <c r="K336" s="62" t="s">
        <v>35</v>
      </c>
      <c r="L336" s="63" t="s">
        <v>35</v>
      </c>
      <c r="M336" s="62" t="s">
        <v>35</v>
      </c>
      <c r="N336" s="63" t="s">
        <v>35</v>
      </c>
      <c r="O336" s="49" t="s">
        <v>35</v>
      </c>
      <c r="P336" s="1199" t="s">
        <v>35</v>
      </c>
      <c r="Q336" s="49" t="s">
        <v>35</v>
      </c>
      <c r="R336" s="1199" t="s">
        <v>35</v>
      </c>
      <c r="S336" s="49" t="s">
        <v>35</v>
      </c>
      <c r="T336" s="1199" t="s">
        <v>35</v>
      </c>
      <c r="U336" s="49" t="s">
        <v>35</v>
      </c>
      <c r="V336" s="1199" t="s">
        <v>35</v>
      </c>
      <c r="W336" s="62" t="s">
        <v>35</v>
      </c>
      <c r="X336" s="63" t="s">
        <v>35</v>
      </c>
      <c r="Y336" s="67" t="s">
        <v>35</v>
      </c>
      <c r="Z336" s="68" t="s">
        <v>35</v>
      </c>
      <c r="AA336" s="23" t="s">
        <v>35</v>
      </c>
      <c r="AB336" s="798" t="s">
        <v>35</v>
      </c>
      <c r="AC336" s="608">
        <v>845</v>
      </c>
      <c r="AD336" s="307" t="s">
        <v>35</v>
      </c>
      <c r="AE336" s="1061" t="s">
        <v>35</v>
      </c>
      <c r="AF336" s="113"/>
      <c r="AG336" s="6" t="s">
        <v>281</v>
      </c>
      <c r="AH336" s="17" t="s">
        <v>23</v>
      </c>
      <c r="AI336" s="22">
        <v>23.7</v>
      </c>
      <c r="AJ336" s="46">
        <v>23.9</v>
      </c>
      <c r="AK336" s="35" t="s">
        <v>35</v>
      </c>
      <c r="AL336" s="96"/>
    </row>
    <row r="337" spans="1:38" x14ac:dyDescent="0.15">
      <c r="A337" s="1881"/>
      <c r="B337" s="310">
        <v>44584</v>
      </c>
      <c r="C337" s="1607" t="str">
        <f t="shared" si="45"/>
        <v>(日)</v>
      </c>
      <c r="D337" s="627" t="s">
        <v>566</v>
      </c>
      <c r="E337" s="1493">
        <v>0.5</v>
      </c>
      <c r="F337" s="58">
        <v>3.6</v>
      </c>
      <c r="G337" s="22" t="s">
        <v>35</v>
      </c>
      <c r="H337" s="61" t="s">
        <v>35</v>
      </c>
      <c r="I337" s="62" t="s">
        <v>35</v>
      </c>
      <c r="J337" s="63" t="s">
        <v>35</v>
      </c>
      <c r="K337" s="62" t="s">
        <v>35</v>
      </c>
      <c r="L337" s="63" t="s">
        <v>35</v>
      </c>
      <c r="M337" s="62" t="s">
        <v>35</v>
      </c>
      <c r="N337" s="63" t="s">
        <v>35</v>
      </c>
      <c r="O337" s="49" t="s">
        <v>35</v>
      </c>
      <c r="P337" s="1199" t="s">
        <v>35</v>
      </c>
      <c r="Q337" s="49" t="s">
        <v>35</v>
      </c>
      <c r="R337" s="1199" t="s">
        <v>35</v>
      </c>
      <c r="S337" s="49" t="s">
        <v>35</v>
      </c>
      <c r="T337" s="1199" t="s">
        <v>35</v>
      </c>
      <c r="U337" s="49" t="s">
        <v>35</v>
      </c>
      <c r="V337" s="1199" t="s">
        <v>35</v>
      </c>
      <c r="W337" s="62" t="s">
        <v>35</v>
      </c>
      <c r="X337" s="63" t="s">
        <v>35</v>
      </c>
      <c r="Y337" s="67" t="s">
        <v>35</v>
      </c>
      <c r="Z337" s="68" t="s">
        <v>35</v>
      </c>
      <c r="AA337" s="23" t="s">
        <v>35</v>
      </c>
      <c r="AB337" s="798" t="s">
        <v>35</v>
      </c>
      <c r="AC337" s="608">
        <v>822</v>
      </c>
      <c r="AD337" s="307" t="s">
        <v>35</v>
      </c>
      <c r="AE337" s="1061" t="s">
        <v>35</v>
      </c>
      <c r="AF337" s="113"/>
      <c r="AG337" s="6" t="s">
        <v>27</v>
      </c>
      <c r="AH337" s="17" t="s">
        <v>23</v>
      </c>
      <c r="AI337" s="22">
        <v>32.5</v>
      </c>
      <c r="AJ337" s="46">
        <v>31.9</v>
      </c>
      <c r="AK337" s="35" t="s">
        <v>35</v>
      </c>
      <c r="AL337" s="96"/>
    </row>
    <row r="338" spans="1:38" x14ac:dyDescent="0.15">
      <c r="A338" s="1881"/>
      <c r="B338" s="310">
        <v>44585</v>
      </c>
      <c r="C338" s="1607" t="str">
        <f t="shared" si="45"/>
        <v>(月)</v>
      </c>
      <c r="D338" s="627" t="s">
        <v>566</v>
      </c>
      <c r="E338" s="1493">
        <v>0.5</v>
      </c>
      <c r="F338" s="58">
        <v>7.5</v>
      </c>
      <c r="G338" s="22">
        <v>8.6</v>
      </c>
      <c r="H338" s="61">
        <v>8.6</v>
      </c>
      <c r="I338" s="62">
        <v>3.5</v>
      </c>
      <c r="J338" s="63">
        <v>2.8</v>
      </c>
      <c r="K338" s="62">
        <v>7.9</v>
      </c>
      <c r="L338" s="63">
        <v>7.8</v>
      </c>
      <c r="M338" s="62">
        <v>36.5</v>
      </c>
      <c r="N338" s="63">
        <v>34.799999999999997</v>
      </c>
      <c r="O338" s="49" t="s">
        <v>35</v>
      </c>
      <c r="P338" s="1199">
        <v>82</v>
      </c>
      <c r="Q338" s="49" t="s">
        <v>35</v>
      </c>
      <c r="R338" s="1199">
        <v>121.9</v>
      </c>
      <c r="S338" s="49" t="s">
        <v>35</v>
      </c>
      <c r="T338" s="1199" t="s">
        <v>35</v>
      </c>
      <c r="U338" s="49" t="s">
        <v>35</v>
      </c>
      <c r="V338" s="1199" t="s">
        <v>35</v>
      </c>
      <c r="W338" s="62" t="s">
        <v>35</v>
      </c>
      <c r="X338" s="63">
        <v>36.9</v>
      </c>
      <c r="Y338" s="67" t="s">
        <v>35</v>
      </c>
      <c r="Z338" s="68">
        <v>249</v>
      </c>
      <c r="AA338" s="23" t="s">
        <v>35</v>
      </c>
      <c r="AB338" s="798">
        <v>0.27</v>
      </c>
      <c r="AC338" s="608">
        <v>828</v>
      </c>
      <c r="AD338" s="307" t="s">
        <v>35</v>
      </c>
      <c r="AE338" s="1061" t="s">
        <v>35</v>
      </c>
      <c r="AF338" s="113"/>
      <c r="AG338" s="6" t="s">
        <v>282</v>
      </c>
      <c r="AH338" s="17" t="s">
        <v>267</v>
      </c>
      <c r="AI338" s="49">
        <v>6</v>
      </c>
      <c r="AJ338" s="50">
        <v>5</v>
      </c>
      <c r="AK338" s="42" t="s">
        <v>35</v>
      </c>
      <c r="AL338" s="98"/>
    </row>
    <row r="339" spans="1:38" x14ac:dyDescent="0.15">
      <c r="A339" s="1881"/>
      <c r="B339" s="310">
        <v>44586</v>
      </c>
      <c r="C339" s="1607" t="str">
        <f t="shared" si="45"/>
        <v>(火)</v>
      </c>
      <c r="D339" s="627" t="s">
        <v>566</v>
      </c>
      <c r="E339" s="1493">
        <v>0.5</v>
      </c>
      <c r="F339" s="58">
        <v>4.8</v>
      </c>
      <c r="G339" s="22">
        <v>7.8</v>
      </c>
      <c r="H339" s="61">
        <v>7.9</v>
      </c>
      <c r="I339" s="62">
        <v>3.6</v>
      </c>
      <c r="J339" s="63">
        <v>3</v>
      </c>
      <c r="K339" s="62">
        <v>7.8</v>
      </c>
      <c r="L339" s="63">
        <v>7.8</v>
      </c>
      <c r="M339" s="62">
        <v>36.6</v>
      </c>
      <c r="N339" s="63">
        <v>34.6</v>
      </c>
      <c r="O339" s="49" t="s">
        <v>35</v>
      </c>
      <c r="P339" s="1199">
        <v>84</v>
      </c>
      <c r="Q339" s="49" t="s">
        <v>35</v>
      </c>
      <c r="R339" s="1199">
        <v>120.3</v>
      </c>
      <c r="S339" s="49" t="s">
        <v>35</v>
      </c>
      <c r="T339" s="1199" t="s">
        <v>35</v>
      </c>
      <c r="U339" s="49" t="s">
        <v>35</v>
      </c>
      <c r="V339" s="1199" t="s">
        <v>35</v>
      </c>
      <c r="W339" s="62" t="s">
        <v>35</v>
      </c>
      <c r="X339" s="63">
        <v>35.200000000000003</v>
      </c>
      <c r="Y339" s="67" t="s">
        <v>35</v>
      </c>
      <c r="Z339" s="68">
        <v>224</v>
      </c>
      <c r="AA339" s="23" t="s">
        <v>35</v>
      </c>
      <c r="AB339" s="798">
        <v>0.28000000000000003</v>
      </c>
      <c r="AC339" s="608">
        <v>729</v>
      </c>
      <c r="AD339" s="307">
        <v>10090</v>
      </c>
      <c r="AE339" s="1061" t="s">
        <v>35</v>
      </c>
      <c r="AF339" s="113"/>
      <c r="AG339" s="6" t="s">
        <v>283</v>
      </c>
      <c r="AH339" s="17" t="s">
        <v>23</v>
      </c>
      <c r="AI339" s="49">
        <v>4</v>
      </c>
      <c r="AJ339" s="50">
        <v>3</v>
      </c>
      <c r="AK339" s="42" t="s">
        <v>35</v>
      </c>
      <c r="AL339" s="98"/>
    </row>
    <row r="340" spans="1:38" x14ac:dyDescent="0.15">
      <c r="A340" s="1881"/>
      <c r="B340" s="310">
        <v>44587</v>
      </c>
      <c r="C340" s="1607" t="str">
        <f t="shared" si="45"/>
        <v>(水)</v>
      </c>
      <c r="D340" s="627" t="s">
        <v>522</v>
      </c>
      <c r="E340" s="1493">
        <v>0.5</v>
      </c>
      <c r="F340" s="58">
        <v>4</v>
      </c>
      <c r="G340" s="22">
        <v>8.9</v>
      </c>
      <c r="H340" s="61">
        <v>8.8000000000000007</v>
      </c>
      <c r="I340" s="62">
        <v>3.3</v>
      </c>
      <c r="J340" s="63">
        <v>3.3</v>
      </c>
      <c r="K340" s="62">
        <v>7.8</v>
      </c>
      <c r="L340" s="63">
        <v>7.8</v>
      </c>
      <c r="M340" s="62">
        <v>36.799999999999997</v>
      </c>
      <c r="N340" s="63">
        <v>35.700000000000003</v>
      </c>
      <c r="O340" s="49" t="s">
        <v>35</v>
      </c>
      <c r="P340" s="1199">
        <v>86</v>
      </c>
      <c r="Q340" s="49" t="s">
        <v>35</v>
      </c>
      <c r="R340" s="1199">
        <v>122.3</v>
      </c>
      <c r="S340" s="49" t="s">
        <v>35</v>
      </c>
      <c r="T340" s="1199" t="s">
        <v>35</v>
      </c>
      <c r="U340" s="49" t="s">
        <v>35</v>
      </c>
      <c r="V340" s="1199" t="s">
        <v>35</v>
      </c>
      <c r="W340" s="62" t="s">
        <v>35</v>
      </c>
      <c r="X340" s="63">
        <v>40</v>
      </c>
      <c r="Y340" s="67" t="s">
        <v>35</v>
      </c>
      <c r="Z340" s="68">
        <v>261</v>
      </c>
      <c r="AA340" s="23" t="s">
        <v>35</v>
      </c>
      <c r="AB340" s="798">
        <v>0.33</v>
      </c>
      <c r="AC340" s="608">
        <v>661</v>
      </c>
      <c r="AD340" s="307" t="s">
        <v>35</v>
      </c>
      <c r="AE340" s="1061" t="s">
        <v>35</v>
      </c>
      <c r="AF340" s="113"/>
      <c r="AG340" s="18"/>
      <c r="AH340" s="8"/>
      <c r="AI340" s="19"/>
      <c r="AJ340" s="7"/>
      <c r="AK340" s="7"/>
      <c r="AL340" s="8"/>
    </row>
    <row r="341" spans="1:38" x14ac:dyDescent="0.15">
      <c r="A341" s="1881"/>
      <c r="B341" s="310">
        <v>44588</v>
      </c>
      <c r="C341" s="1607" t="str">
        <f t="shared" si="45"/>
        <v>(木)</v>
      </c>
      <c r="D341" s="627" t="s">
        <v>566</v>
      </c>
      <c r="E341" s="1493" t="s">
        <v>35</v>
      </c>
      <c r="F341" s="58">
        <v>8.3000000000000007</v>
      </c>
      <c r="G341" s="22">
        <v>8.1999999999999993</v>
      </c>
      <c r="H341" s="61">
        <v>8.5</v>
      </c>
      <c r="I341" s="62">
        <v>3.3</v>
      </c>
      <c r="J341" s="63">
        <v>3.5</v>
      </c>
      <c r="K341" s="62">
        <v>7.8</v>
      </c>
      <c r="L341" s="63">
        <v>7.8</v>
      </c>
      <c r="M341" s="62">
        <v>36.4</v>
      </c>
      <c r="N341" s="63">
        <v>36</v>
      </c>
      <c r="O341" s="49" t="s">
        <v>35</v>
      </c>
      <c r="P341" s="1199">
        <v>85</v>
      </c>
      <c r="Q341" s="49" t="s">
        <v>35</v>
      </c>
      <c r="R341" s="1199">
        <v>121.1</v>
      </c>
      <c r="S341" s="49" t="s">
        <v>35</v>
      </c>
      <c r="T341" s="1199" t="s">
        <v>35</v>
      </c>
      <c r="U341" s="49" t="s">
        <v>35</v>
      </c>
      <c r="V341" s="1199" t="s">
        <v>35</v>
      </c>
      <c r="W341" s="62" t="s">
        <v>35</v>
      </c>
      <c r="X341" s="63">
        <v>35.799999999999997</v>
      </c>
      <c r="Y341" s="67" t="s">
        <v>35</v>
      </c>
      <c r="Z341" s="68">
        <v>221</v>
      </c>
      <c r="AA341" s="23" t="s">
        <v>35</v>
      </c>
      <c r="AB341" s="798">
        <v>0.37</v>
      </c>
      <c r="AC341" s="608">
        <v>659</v>
      </c>
      <c r="AD341" s="1082" t="s">
        <v>35</v>
      </c>
      <c r="AE341" s="1070">
        <v>5</v>
      </c>
      <c r="AF341" s="1071"/>
      <c r="AG341" s="18"/>
      <c r="AH341" s="8"/>
      <c r="AI341" s="19"/>
      <c r="AJ341" s="7"/>
      <c r="AK341" s="7"/>
      <c r="AL341" s="8"/>
    </row>
    <row r="342" spans="1:38" ht="13.5" customHeight="1" x14ac:dyDescent="0.15">
      <c r="A342" s="1881"/>
      <c r="B342" s="310">
        <v>44589</v>
      </c>
      <c r="C342" s="1607" t="str">
        <f t="shared" si="45"/>
        <v>(金)</v>
      </c>
      <c r="D342" s="752" t="s">
        <v>566</v>
      </c>
      <c r="E342" s="1500" t="s">
        <v>35</v>
      </c>
      <c r="F342" s="321">
        <v>6.7</v>
      </c>
      <c r="G342" s="279">
        <v>9</v>
      </c>
      <c r="H342" s="280">
        <v>9.1999999999999993</v>
      </c>
      <c r="I342" s="281">
        <v>3.2</v>
      </c>
      <c r="J342" s="282">
        <v>3.4</v>
      </c>
      <c r="K342" s="281">
        <v>7.8</v>
      </c>
      <c r="L342" s="282">
        <v>7.8</v>
      </c>
      <c r="M342" s="281">
        <v>37.1</v>
      </c>
      <c r="N342" s="282">
        <v>35.4</v>
      </c>
      <c r="O342" s="1214" t="s">
        <v>35</v>
      </c>
      <c r="P342" s="1215">
        <v>85</v>
      </c>
      <c r="Q342" s="1214" t="s">
        <v>35</v>
      </c>
      <c r="R342" s="1215">
        <v>122.5</v>
      </c>
      <c r="S342" s="1214" t="s">
        <v>35</v>
      </c>
      <c r="T342" s="1215" t="s">
        <v>35</v>
      </c>
      <c r="U342" s="1214" t="s">
        <v>35</v>
      </c>
      <c r="V342" s="1215" t="s">
        <v>35</v>
      </c>
      <c r="W342" s="281" t="s">
        <v>35</v>
      </c>
      <c r="X342" s="282">
        <v>38.6</v>
      </c>
      <c r="Y342" s="322" t="s">
        <v>35</v>
      </c>
      <c r="Z342" s="323">
        <v>249</v>
      </c>
      <c r="AA342" s="283" t="s">
        <v>35</v>
      </c>
      <c r="AB342" s="814">
        <v>0.3</v>
      </c>
      <c r="AC342" s="745">
        <v>660</v>
      </c>
      <c r="AD342" s="1083" t="s">
        <v>35</v>
      </c>
      <c r="AE342" s="1090" t="s">
        <v>35</v>
      </c>
      <c r="AF342" s="1095"/>
      <c r="AG342" s="20"/>
      <c r="AH342" s="3"/>
      <c r="AI342" s="21"/>
      <c r="AJ342" s="9"/>
      <c r="AK342" s="9"/>
      <c r="AL342" s="3"/>
    </row>
    <row r="343" spans="1:38" ht="13.5" customHeight="1" x14ac:dyDescent="0.15">
      <c r="A343" s="1881"/>
      <c r="B343" s="310">
        <v>44590</v>
      </c>
      <c r="C343" s="1607" t="str">
        <f t="shared" si="45"/>
        <v>(土)</v>
      </c>
      <c r="D343" s="627" t="s">
        <v>566</v>
      </c>
      <c r="E343" s="1493" t="s">
        <v>35</v>
      </c>
      <c r="F343" s="58">
        <v>5.5</v>
      </c>
      <c r="G343" s="22" t="s">
        <v>35</v>
      </c>
      <c r="H343" s="61" t="s">
        <v>35</v>
      </c>
      <c r="I343" s="62" t="s">
        <v>35</v>
      </c>
      <c r="J343" s="63" t="s">
        <v>35</v>
      </c>
      <c r="K343" s="62" t="s">
        <v>35</v>
      </c>
      <c r="L343" s="63" t="s">
        <v>35</v>
      </c>
      <c r="M343" s="62" t="s">
        <v>35</v>
      </c>
      <c r="N343" s="63" t="s">
        <v>35</v>
      </c>
      <c r="O343" s="49" t="s">
        <v>35</v>
      </c>
      <c r="P343" s="1199" t="s">
        <v>35</v>
      </c>
      <c r="Q343" s="49" t="s">
        <v>35</v>
      </c>
      <c r="R343" s="1199" t="s">
        <v>35</v>
      </c>
      <c r="S343" s="49" t="s">
        <v>35</v>
      </c>
      <c r="T343" s="1199" t="s">
        <v>35</v>
      </c>
      <c r="U343" s="49" t="s">
        <v>35</v>
      </c>
      <c r="V343" s="1199" t="s">
        <v>35</v>
      </c>
      <c r="W343" s="62" t="s">
        <v>35</v>
      </c>
      <c r="X343" s="63" t="s">
        <v>35</v>
      </c>
      <c r="Y343" s="67" t="s">
        <v>35</v>
      </c>
      <c r="Z343" s="68" t="s">
        <v>35</v>
      </c>
      <c r="AA343" s="23" t="s">
        <v>35</v>
      </c>
      <c r="AB343" s="798" t="s">
        <v>35</v>
      </c>
      <c r="AC343" s="608">
        <v>644</v>
      </c>
      <c r="AD343" s="1083" t="s">
        <v>35</v>
      </c>
      <c r="AE343" s="1090" t="s">
        <v>35</v>
      </c>
      <c r="AF343" s="1095"/>
      <c r="AG343" s="28" t="s">
        <v>34</v>
      </c>
      <c r="AH343" s="2" t="s">
        <v>35</v>
      </c>
      <c r="AI343" s="2" t="s">
        <v>35</v>
      </c>
      <c r="AJ343" s="2" t="s">
        <v>35</v>
      </c>
      <c r="AK343" s="2" t="s">
        <v>35</v>
      </c>
      <c r="AL343" s="99" t="s">
        <v>35</v>
      </c>
    </row>
    <row r="344" spans="1:38" ht="13.5" customHeight="1" x14ac:dyDescent="0.15">
      <c r="A344" s="1881"/>
      <c r="B344" s="310">
        <v>44591</v>
      </c>
      <c r="C344" s="1607" t="str">
        <f t="shared" si="45"/>
        <v>(日)</v>
      </c>
      <c r="D344" s="627" t="s">
        <v>566</v>
      </c>
      <c r="E344" s="1493" t="s">
        <v>35</v>
      </c>
      <c r="F344" s="58">
        <v>5.3</v>
      </c>
      <c r="G344" s="22" t="s">
        <v>35</v>
      </c>
      <c r="H344" s="61" t="s">
        <v>35</v>
      </c>
      <c r="I344" s="62" t="s">
        <v>35</v>
      </c>
      <c r="J344" s="63" t="s">
        <v>35</v>
      </c>
      <c r="K344" s="62" t="s">
        <v>35</v>
      </c>
      <c r="L344" s="63" t="s">
        <v>35</v>
      </c>
      <c r="M344" s="62" t="s">
        <v>35</v>
      </c>
      <c r="N344" s="63" t="s">
        <v>35</v>
      </c>
      <c r="O344" s="49" t="s">
        <v>35</v>
      </c>
      <c r="P344" s="1199" t="s">
        <v>35</v>
      </c>
      <c r="Q344" s="49" t="s">
        <v>35</v>
      </c>
      <c r="R344" s="1199" t="s">
        <v>35</v>
      </c>
      <c r="S344" s="49" t="s">
        <v>35</v>
      </c>
      <c r="T344" s="1199" t="s">
        <v>35</v>
      </c>
      <c r="U344" s="49" t="s">
        <v>35</v>
      </c>
      <c r="V344" s="1199" t="s">
        <v>35</v>
      </c>
      <c r="W344" s="62" t="s">
        <v>35</v>
      </c>
      <c r="X344" s="63" t="s">
        <v>35</v>
      </c>
      <c r="Y344" s="67" t="s">
        <v>35</v>
      </c>
      <c r="Z344" s="68" t="s">
        <v>35</v>
      </c>
      <c r="AA344" s="23" t="s">
        <v>35</v>
      </c>
      <c r="AB344" s="798" t="s">
        <v>35</v>
      </c>
      <c r="AC344" s="608">
        <v>631</v>
      </c>
      <c r="AD344" s="1083" t="s">
        <v>35</v>
      </c>
      <c r="AE344" s="1090" t="s">
        <v>35</v>
      </c>
      <c r="AF344" s="1095"/>
      <c r="AG344" s="10" t="s">
        <v>35</v>
      </c>
      <c r="AH344" s="2" t="s">
        <v>35</v>
      </c>
      <c r="AI344" s="2" t="s">
        <v>35</v>
      </c>
      <c r="AJ344" s="2" t="s">
        <v>35</v>
      </c>
      <c r="AK344" s="2" t="s">
        <v>35</v>
      </c>
      <c r="AL344" s="99" t="s">
        <v>35</v>
      </c>
    </row>
    <row r="345" spans="1:38" ht="13.5" customHeight="1" x14ac:dyDescent="0.15">
      <c r="A345" s="1881"/>
      <c r="B345" s="310">
        <v>44592</v>
      </c>
      <c r="C345" s="1607" t="str">
        <f t="shared" si="45"/>
        <v>(月)</v>
      </c>
      <c r="D345" s="70" t="s">
        <v>566</v>
      </c>
      <c r="E345" s="1493" t="s">
        <v>35</v>
      </c>
      <c r="F345" s="58">
        <v>5.2</v>
      </c>
      <c r="G345" s="22">
        <v>7.9</v>
      </c>
      <c r="H345" s="61">
        <v>8.1</v>
      </c>
      <c r="I345" s="62">
        <v>2.8</v>
      </c>
      <c r="J345" s="63">
        <v>2.9</v>
      </c>
      <c r="K345" s="62">
        <v>7.8</v>
      </c>
      <c r="L345" s="63">
        <v>7.8</v>
      </c>
      <c r="M345" s="62">
        <v>34.1</v>
      </c>
      <c r="N345" s="63">
        <v>32.200000000000003</v>
      </c>
      <c r="O345" s="49" t="s">
        <v>35</v>
      </c>
      <c r="P345" s="1199">
        <v>87</v>
      </c>
      <c r="Q345" s="49" t="s">
        <v>35</v>
      </c>
      <c r="R345" s="1199">
        <v>122.1</v>
      </c>
      <c r="S345" s="49" t="s">
        <v>35</v>
      </c>
      <c r="T345" s="1199" t="s">
        <v>35</v>
      </c>
      <c r="U345" s="49" t="s">
        <v>35</v>
      </c>
      <c r="V345" s="1199" t="s">
        <v>35</v>
      </c>
      <c r="W345" s="62" t="s">
        <v>35</v>
      </c>
      <c r="X345" s="63">
        <v>29.5</v>
      </c>
      <c r="Y345" s="67" t="s">
        <v>35</v>
      </c>
      <c r="Z345" s="68">
        <v>233</v>
      </c>
      <c r="AA345" s="23" t="s">
        <v>35</v>
      </c>
      <c r="AB345" s="798">
        <v>0.35</v>
      </c>
      <c r="AC345" s="746">
        <v>644</v>
      </c>
      <c r="AD345" s="1084" t="s">
        <v>35</v>
      </c>
      <c r="AE345" s="1091" t="s">
        <v>35</v>
      </c>
      <c r="AF345" s="1096"/>
      <c r="AG345" s="10" t="s">
        <v>35</v>
      </c>
      <c r="AH345" s="2" t="s">
        <v>35</v>
      </c>
      <c r="AI345" s="2" t="s">
        <v>35</v>
      </c>
      <c r="AJ345" s="2" t="s">
        <v>35</v>
      </c>
      <c r="AK345" s="2" t="s">
        <v>35</v>
      </c>
      <c r="AL345" s="99" t="s">
        <v>35</v>
      </c>
    </row>
    <row r="346" spans="1:38" ht="13.5" customHeight="1" x14ac:dyDescent="0.15">
      <c r="A346" s="1881"/>
      <c r="B346" s="1743" t="s">
        <v>388</v>
      </c>
      <c r="C346" s="1744"/>
      <c r="D346" s="374"/>
      <c r="E346" s="1494">
        <f>MAX(E315:E345)</f>
        <v>10.5</v>
      </c>
      <c r="F346" s="335">
        <f t="shared" ref="F346:AC346" si="46">IF(COUNT(F315:F345)=0,"",MAX(F315:F345))</f>
        <v>9.1</v>
      </c>
      <c r="G346" s="336">
        <f t="shared" si="46"/>
        <v>9.4</v>
      </c>
      <c r="H346" s="337">
        <f t="shared" si="46"/>
        <v>9.3000000000000007</v>
      </c>
      <c r="I346" s="338">
        <f t="shared" si="46"/>
        <v>9.3000000000000007</v>
      </c>
      <c r="J346" s="339">
        <f t="shared" si="46"/>
        <v>3.5</v>
      </c>
      <c r="K346" s="338">
        <f t="shared" si="46"/>
        <v>7.9</v>
      </c>
      <c r="L346" s="339">
        <f t="shared" si="46"/>
        <v>7.9</v>
      </c>
      <c r="M346" s="338">
        <f t="shared" si="46"/>
        <v>37.299999999999997</v>
      </c>
      <c r="N346" s="339">
        <f t="shared" si="46"/>
        <v>36</v>
      </c>
      <c r="O346" s="1200">
        <f t="shared" si="46"/>
        <v>86</v>
      </c>
      <c r="P346" s="1208">
        <f t="shared" si="46"/>
        <v>87</v>
      </c>
      <c r="Q346" s="1200">
        <f t="shared" si="46"/>
        <v>119.3</v>
      </c>
      <c r="R346" s="1208">
        <f t="shared" si="46"/>
        <v>130.1</v>
      </c>
      <c r="S346" s="1200">
        <f t="shared" si="46"/>
        <v>78.2</v>
      </c>
      <c r="T346" s="1208">
        <f t="shared" si="46"/>
        <v>78</v>
      </c>
      <c r="U346" s="1200">
        <f t="shared" si="46"/>
        <v>41.1</v>
      </c>
      <c r="V346" s="1208">
        <f t="shared" si="46"/>
        <v>47.1</v>
      </c>
      <c r="W346" s="338">
        <f t="shared" si="46"/>
        <v>28.9</v>
      </c>
      <c r="X346" s="540">
        <f t="shared" si="46"/>
        <v>40</v>
      </c>
      <c r="Y346" s="596">
        <f t="shared" si="46"/>
        <v>224</v>
      </c>
      <c r="Z346" s="597">
        <f t="shared" si="46"/>
        <v>288</v>
      </c>
      <c r="AA346" s="650">
        <f t="shared" si="46"/>
        <v>0.32</v>
      </c>
      <c r="AB346" s="800">
        <f t="shared" si="46"/>
        <v>0.37</v>
      </c>
      <c r="AC346" s="651">
        <f t="shared" si="46"/>
        <v>3292</v>
      </c>
      <c r="AD346" s="318">
        <f>MAX(AD315:AD345)</f>
        <v>10090</v>
      </c>
      <c r="AE346" s="1055">
        <f>MAX(AE315:AE345)</f>
        <v>5</v>
      </c>
      <c r="AF346" s="1078"/>
      <c r="AG346" s="10" t="s">
        <v>35</v>
      </c>
      <c r="AH346" s="2" t="s">
        <v>35</v>
      </c>
      <c r="AI346" s="2" t="s">
        <v>35</v>
      </c>
      <c r="AJ346" s="2" t="s">
        <v>35</v>
      </c>
      <c r="AK346" s="2" t="s">
        <v>35</v>
      </c>
      <c r="AL346" s="99" t="s">
        <v>35</v>
      </c>
    </row>
    <row r="347" spans="1:38" ht="13.5" customHeight="1" x14ac:dyDescent="0.15">
      <c r="A347" s="1881"/>
      <c r="B347" s="1735" t="s">
        <v>389</v>
      </c>
      <c r="C347" s="1736"/>
      <c r="D347" s="376"/>
      <c r="E347" s="1495">
        <f>MIN(E315:E345)</f>
        <v>0.5</v>
      </c>
      <c r="F347" s="340">
        <f t="shared" ref="F347:AB347" si="47">IF(COUNT(F315:F345)=0,"",MIN(F315:F345))</f>
        <v>1.1000000000000001</v>
      </c>
      <c r="G347" s="341">
        <f t="shared" si="47"/>
        <v>5.9</v>
      </c>
      <c r="H347" s="342">
        <f t="shared" si="47"/>
        <v>6</v>
      </c>
      <c r="I347" s="343">
        <f t="shared" si="47"/>
        <v>1.8</v>
      </c>
      <c r="J347" s="344">
        <f t="shared" si="47"/>
        <v>2.4</v>
      </c>
      <c r="K347" s="343">
        <f t="shared" si="47"/>
        <v>7.6</v>
      </c>
      <c r="L347" s="344">
        <f t="shared" si="47"/>
        <v>7.5</v>
      </c>
      <c r="M347" s="343">
        <f t="shared" si="47"/>
        <v>30.2</v>
      </c>
      <c r="N347" s="344">
        <f t="shared" si="47"/>
        <v>28.4</v>
      </c>
      <c r="O347" s="1202">
        <f t="shared" si="47"/>
        <v>86</v>
      </c>
      <c r="P347" s="1209">
        <f t="shared" si="47"/>
        <v>69</v>
      </c>
      <c r="Q347" s="1202">
        <f t="shared" si="47"/>
        <v>119.3</v>
      </c>
      <c r="R347" s="1209">
        <f t="shared" si="47"/>
        <v>103.3</v>
      </c>
      <c r="S347" s="1202">
        <f t="shared" si="47"/>
        <v>78.2</v>
      </c>
      <c r="T347" s="1209">
        <f t="shared" si="47"/>
        <v>78</v>
      </c>
      <c r="U347" s="1202">
        <f t="shared" si="47"/>
        <v>41.1</v>
      </c>
      <c r="V347" s="1209">
        <f t="shared" si="47"/>
        <v>47.1</v>
      </c>
      <c r="W347" s="343">
        <f t="shared" si="47"/>
        <v>28.9</v>
      </c>
      <c r="X347" s="653">
        <f t="shared" si="47"/>
        <v>25.4</v>
      </c>
      <c r="Y347" s="600">
        <f t="shared" si="47"/>
        <v>224</v>
      </c>
      <c r="Z347" s="601">
        <f t="shared" si="47"/>
        <v>221</v>
      </c>
      <c r="AA347" s="654">
        <f t="shared" si="47"/>
        <v>0.32</v>
      </c>
      <c r="AB347" s="802">
        <f t="shared" si="47"/>
        <v>0.19</v>
      </c>
      <c r="AC347" s="1620"/>
      <c r="AD347" s="1622"/>
      <c r="AE347" s="1056">
        <f>MIN(AE315:AE345)</f>
        <v>4.57</v>
      </c>
      <c r="AF347" s="1072"/>
      <c r="AG347" s="10" t="s">
        <v>35</v>
      </c>
      <c r="AH347" s="2" t="s">
        <v>35</v>
      </c>
      <c r="AI347" s="2" t="s">
        <v>35</v>
      </c>
      <c r="AJ347" s="2" t="s">
        <v>35</v>
      </c>
      <c r="AK347" s="2" t="s">
        <v>35</v>
      </c>
      <c r="AL347" s="99" t="s">
        <v>35</v>
      </c>
    </row>
    <row r="348" spans="1:38" ht="13.5" customHeight="1" x14ac:dyDescent="0.15">
      <c r="A348" s="1881"/>
      <c r="B348" s="1735" t="s">
        <v>390</v>
      </c>
      <c r="C348" s="1736"/>
      <c r="D348" s="378"/>
      <c r="E348" s="1496"/>
      <c r="F348" s="541">
        <f t="shared" ref="F348:AB348" si="48">IF(COUNT(F315:F345)=0,"",AVERAGE(F315:F345))</f>
        <v>5.0322580645161281</v>
      </c>
      <c r="G348" s="542">
        <f t="shared" si="48"/>
        <v>7.6842105263157894</v>
      </c>
      <c r="H348" s="543">
        <f t="shared" si="48"/>
        <v>7.799999999999998</v>
      </c>
      <c r="I348" s="544">
        <f t="shared" si="48"/>
        <v>3.0684210526315789</v>
      </c>
      <c r="J348" s="545">
        <f t="shared" si="48"/>
        <v>2.9736842105263155</v>
      </c>
      <c r="K348" s="544">
        <f t="shared" si="48"/>
        <v>7.8052631578947373</v>
      </c>
      <c r="L348" s="545">
        <f t="shared" si="48"/>
        <v>7.76842105263158</v>
      </c>
      <c r="M348" s="544">
        <f t="shared" si="48"/>
        <v>35.247368421052627</v>
      </c>
      <c r="N348" s="545">
        <f t="shared" si="48"/>
        <v>33.752631578947373</v>
      </c>
      <c r="O348" s="1210">
        <f t="shared" si="48"/>
        <v>86</v>
      </c>
      <c r="P348" s="1211">
        <f t="shared" si="48"/>
        <v>82.89473684210526</v>
      </c>
      <c r="Q348" s="1210">
        <f t="shared" si="48"/>
        <v>119.3</v>
      </c>
      <c r="R348" s="1211">
        <f t="shared" si="48"/>
        <v>121.01578947368419</v>
      </c>
      <c r="S348" s="1210">
        <f t="shared" si="48"/>
        <v>78.2</v>
      </c>
      <c r="T348" s="1211">
        <f t="shared" si="48"/>
        <v>78</v>
      </c>
      <c r="U348" s="1210">
        <f t="shared" si="48"/>
        <v>41.1</v>
      </c>
      <c r="V348" s="1211">
        <f t="shared" si="48"/>
        <v>47.1</v>
      </c>
      <c r="W348" s="1255">
        <f t="shared" si="48"/>
        <v>28.9</v>
      </c>
      <c r="X348" s="658">
        <f t="shared" si="48"/>
        <v>34.642105263157895</v>
      </c>
      <c r="Y348" s="643">
        <f t="shared" si="48"/>
        <v>224</v>
      </c>
      <c r="Z348" s="644">
        <f t="shared" si="48"/>
        <v>253.84210526315789</v>
      </c>
      <c r="AA348" s="645">
        <f t="shared" si="48"/>
        <v>0.32</v>
      </c>
      <c r="AB348" s="808">
        <f t="shared" si="48"/>
        <v>0.29684210526315785</v>
      </c>
      <c r="AC348" s="1621"/>
      <c r="AD348" s="1622"/>
      <c r="AE348" s="1057">
        <f>AVERAGE(AE315:AE345)</f>
        <v>4.7925000000000004</v>
      </c>
      <c r="AF348" s="1072"/>
      <c r="AG348" s="10" t="s">
        <v>35</v>
      </c>
      <c r="AH348" s="2" t="s">
        <v>35</v>
      </c>
      <c r="AI348" s="2" t="s">
        <v>35</v>
      </c>
      <c r="AJ348" s="2" t="s">
        <v>35</v>
      </c>
      <c r="AK348" s="2" t="s">
        <v>35</v>
      </c>
      <c r="AL348" s="99" t="s">
        <v>35</v>
      </c>
    </row>
    <row r="349" spans="1:38" ht="13.5" customHeight="1" x14ac:dyDescent="0.15">
      <c r="A349" s="1882"/>
      <c r="B349" s="1737" t="s">
        <v>391</v>
      </c>
      <c r="C349" s="1738"/>
      <c r="D349" s="558"/>
      <c r="E349" s="1497">
        <f>SUM(E315:E345)</f>
        <v>19.5</v>
      </c>
      <c r="F349" s="563"/>
      <c r="G349" s="1341"/>
      <c r="H349" s="1342"/>
      <c r="I349" s="1247"/>
      <c r="J349" s="1248"/>
      <c r="K349" s="1245"/>
      <c r="L349" s="1346"/>
      <c r="M349" s="1247"/>
      <c r="N349" s="1248"/>
      <c r="O349" s="1205"/>
      <c r="P349" s="1212"/>
      <c r="Q349" s="1223"/>
      <c r="R349" s="1212"/>
      <c r="S349" s="1204"/>
      <c r="T349" s="1205"/>
      <c r="U349" s="1204"/>
      <c r="V349" s="1222"/>
      <c r="W349" s="1256"/>
      <c r="X349" s="1257"/>
      <c r="Y349" s="592"/>
      <c r="Z349" s="657"/>
      <c r="AA349" s="593"/>
      <c r="AB349" s="810"/>
      <c r="AC349" s="648">
        <f>SUM(AC315:AC345)</f>
        <v>27120</v>
      </c>
      <c r="AD349" s="1103">
        <f>SUM(AD315:AD345)</f>
        <v>30160</v>
      </c>
      <c r="AE349" s="1066"/>
      <c r="AF349" s="1073"/>
      <c r="AG349" s="205"/>
      <c r="AH349" s="207"/>
      <c r="AI349" s="207"/>
      <c r="AJ349" s="207"/>
      <c r="AK349" s="207"/>
      <c r="AL349" s="206"/>
    </row>
    <row r="350" spans="1:38" ht="13.5" customHeight="1" x14ac:dyDescent="0.15">
      <c r="A350" s="1878" t="s">
        <v>517</v>
      </c>
      <c r="B350" s="429">
        <v>44593</v>
      </c>
      <c r="C350" s="856" t="str">
        <f>IF(B350="","",IF(WEEKDAY(B350)=1,"(日)",IF(WEEKDAY(B350)=2,"(月)",IF(WEEKDAY(B350)=3,"(火)",IF(WEEKDAY(B350)=4,"(水)",IF(WEEKDAY(B350)=5,"(木)",IF(WEEKDAY(B350)=6,"(金)","(土)")))))))</f>
        <v>(火)</v>
      </c>
      <c r="D350" s="627" t="s">
        <v>566</v>
      </c>
      <c r="E350" s="1493" t="s">
        <v>35</v>
      </c>
      <c r="F350" s="58">
        <v>6</v>
      </c>
      <c r="G350" s="22">
        <v>7.3</v>
      </c>
      <c r="H350" s="133">
        <v>7.4</v>
      </c>
      <c r="I350" s="62">
        <v>3.2</v>
      </c>
      <c r="J350" s="661">
        <v>3</v>
      </c>
      <c r="K350" s="62">
        <v>7.9</v>
      </c>
      <c r="L350" s="661">
        <v>7.8</v>
      </c>
      <c r="M350" s="62">
        <v>34.1</v>
      </c>
      <c r="N350" s="661">
        <v>32.6</v>
      </c>
      <c r="O350" s="49" t="s">
        <v>35</v>
      </c>
      <c r="P350" s="1217">
        <v>87</v>
      </c>
      <c r="Q350" s="49" t="s">
        <v>35</v>
      </c>
      <c r="R350" s="1217">
        <v>119.5</v>
      </c>
      <c r="S350" s="49" t="s">
        <v>35</v>
      </c>
      <c r="T350" s="1217" t="s">
        <v>35</v>
      </c>
      <c r="U350" s="49" t="s">
        <v>35</v>
      </c>
      <c r="V350" s="1217" t="s">
        <v>35</v>
      </c>
      <c r="W350" s="62" t="s">
        <v>35</v>
      </c>
      <c r="X350" s="661">
        <v>31.4</v>
      </c>
      <c r="Y350" s="67" t="s">
        <v>35</v>
      </c>
      <c r="Z350" s="660">
        <v>235</v>
      </c>
      <c r="AA350" s="23" t="s">
        <v>35</v>
      </c>
      <c r="AB350" s="815">
        <v>0.27</v>
      </c>
      <c r="AC350" s="608">
        <v>636</v>
      </c>
      <c r="AD350" s="1107" t="s">
        <v>35</v>
      </c>
      <c r="AE350" s="1108" t="s">
        <v>35</v>
      </c>
      <c r="AF350" s="1097"/>
      <c r="AG350" s="208">
        <v>44602</v>
      </c>
      <c r="AH350" s="128" t="s">
        <v>29</v>
      </c>
      <c r="AI350" s="129">
        <v>3.7</v>
      </c>
      <c r="AJ350" s="130" t="s">
        <v>20</v>
      </c>
      <c r="AK350" s="131"/>
      <c r="AL350" s="132"/>
    </row>
    <row r="351" spans="1:38" ht="13.5" customHeight="1" x14ac:dyDescent="0.15">
      <c r="A351" s="1879"/>
      <c r="B351" s="429">
        <v>44594</v>
      </c>
      <c r="C351" s="1607" t="str">
        <f>IF(B351="","",IF(WEEKDAY(B351)=1,"(日)",IF(WEEKDAY(B351)=2,"(月)",IF(WEEKDAY(B351)=3,"(火)",IF(WEEKDAY(B351)=4,"(水)",IF(WEEKDAY(B351)=5,"(木)",IF(WEEKDAY(B351)=6,"(金)","(土)")))))))</f>
        <v>(水)</v>
      </c>
      <c r="D351" s="627" t="s">
        <v>566</v>
      </c>
      <c r="E351" s="1493" t="s">
        <v>35</v>
      </c>
      <c r="F351" s="58">
        <v>8</v>
      </c>
      <c r="G351" s="22">
        <v>7.8</v>
      </c>
      <c r="H351" s="133">
        <v>7.9</v>
      </c>
      <c r="I351" s="62">
        <v>3</v>
      </c>
      <c r="J351" s="661">
        <v>2.9</v>
      </c>
      <c r="K351" s="62">
        <v>7.9</v>
      </c>
      <c r="L351" s="661">
        <v>7.9</v>
      </c>
      <c r="M351" s="62">
        <v>37.5</v>
      </c>
      <c r="N351" s="661">
        <v>36.5</v>
      </c>
      <c r="O351" s="49" t="s">
        <v>35</v>
      </c>
      <c r="P351" s="1217">
        <v>86</v>
      </c>
      <c r="Q351" s="49" t="s">
        <v>35</v>
      </c>
      <c r="R351" s="1217">
        <v>123.3</v>
      </c>
      <c r="S351" s="49" t="s">
        <v>35</v>
      </c>
      <c r="T351" s="1217" t="s">
        <v>35</v>
      </c>
      <c r="U351" s="49" t="s">
        <v>35</v>
      </c>
      <c r="V351" s="1217" t="s">
        <v>35</v>
      </c>
      <c r="W351" s="62" t="s">
        <v>35</v>
      </c>
      <c r="X351" s="661">
        <v>38.299999999999997</v>
      </c>
      <c r="Y351" s="67" t="s">
        <v>35</v>
      </c>
      <c r="Z351" s="660">
        <v>294</v>
      </c>
      <c r="AA351" s="23" t="s">
        <v>35</v>
      </c>
      <c r="AB351" s="815">
        <v>0.31</v>
      </c>
      <c r="AC351" s="608">
        <v>639</v>
      </c>
      <c r="AD351" s="1106" t="s">
        <v>35</v>
      </c>
      <c r="AE351" s="1109" t="s">
        <v>35</v>
      </c>
      <c r="AF351" s="1095"/>
      <c r="AG351" s="11" t="s">
        <v>30</v>
      </c>
      <c r="AH351" s="12" t="s">
        <v>31</v>
      </c>
      <c r="AI351" s="13" t="s">
        <v>32</v>
      </c>
      <c r="AJ351" s="14" t="s">
        <v>33</v>
      </c>
      <c r="AK351" s="15" t="s">
        <v>35</v>
      </c>
      <c r="AL351" s="92"/>
    </row>
    <row r="352" spans="1:38" ht="13.5" customHeight="1" x14ac:dyDescent="0.15">
      <c r="A352" s="1879"/>
      <c r="B352" s="429">
        <v>44595</v>
      </c>
      <c r="C352" s="1607" t="str">
        <f t="shared" ref="C352:C377" si="49">IF(B352="","",IF(WEEKDAY(B352)=1,"(日)",IF(WEEKDAY(B352)=2,"(月)",IF(WEEKDAY(B352)=3,"(火)",IF(WEEKDAY(B352)=4,"(水)",IF(WEEKDAY(B352)=5,"(木)",IF(WEEKDAY(B352)=6,"(金)","(土)")))))))</f>
        <v>(木)</v>
      </c>
      <c r="D352" s="627" t="s">
        <v>522</v>
      </c>
      <c r="E352" s="1493" t="s">
        <v>35</v>
      </c>
      <c r="F352" s="58">
        <v>3.2</v>
      </c>
      <c r="G352" s="22">
        <v>7.3</v>
      </c>
      <c r="H352" s="133">
        <v>7.5</v>
      </c>
      <c r="I352" s="62">
        <v>3.4</v>
      </c>
      <c r="J352" s="661">
        <v>3</v>
      </c>
      <c r="K352" s="62">
        <v>7.9</v>
      </c>
      <c r="L352" s="661">
        <v>7.9</v>
      </c>
      <c r="M352" s="62">
        <v>37.4</v>
      </c>
      <c r="N352" s="63">
        <v>36.1</v>
      </c>
      <c r="O352" s="49" t="s">
        <v>35</v>
      </c>
      <c r="P352" s="1217">
        <v>85</v>
      </c>
      <c r="Q352" s="49" t="s">
        <v>35</v>
      </c>
      <c r="R352" s="1217">
        <v>123.1</v>
      </c>
      <c r="S352" s="49" t="s">
        <v>35</v>
      </c>
      <c r="T352" s="1217" t="s">
        <v>35</v>
      </c>
      <c r="U352" s="49" t="s">
        <v>35</v>
      </c>
      <c r="V352" s="1217" t="s">
        <v>35</v>
      </c>
      <c r="W352" s="62" t="s">
        <v>35</v>
      </c>
      <c r="X352" s="661">
        <v>41.4</v>
      </c>
      <c r="Y352" s="67" t="s">
        <v>35</v>
      </c>
      <c r="Z352" s="660">
        <v>266</v>
      </c>
      <c r="AA352" s="23" t="s">
        <v>35</v>
      </c>
      <c r="AB352" s="815">
        <v>0.32</v>
      </c>
      <c r="AC352" s="608">
        <v>1064</v>
      </c>
      <c r="AD352" s="1106" t="s">
        <v>35</v>
      </c>
      <c r="AE352" s="1109">
        <v>5.47</v>
      </c>
      <c r="AF352" s="1095"/>
      <c r="AG352" s="5" t="s">
        <v>265</v>
      </c>
      <c r="AH352" s="16" t="s">
        <v>20</v>
      </c>
      <c r="AI352" s="30">
        <v>8.6999999999999993</v>
      </c>
      <c r="AJ352" s="31">
        <v>8.8000000000000007</v>
      </c>
      <c r="AK352" s="32" t="s">
        <v>35</v>
      </c>
      <c r="AL352" s="93"/>
    </row>
    <row r="353" spans="1:38" ht="13.5" customHeight="1" x14ac:dyDescent="0.15">
      <c r="A353" s="1879"/>
      <c r="B353" s="429">
        <v>44596</v>
      </c>
      <c r="C353" s="1607" t="str">
        <f t="shared" si="49"/>
        <v>(金)</v>
      </c>
      <c r="D353" s="627" t="s">
        <v>566</v>
      </c>
      <c r="E353" s="1493" t="s">
        <v>35</v>
      </c>
      <c r="F353" s="58">
        <v>4.5</v>
      </c>
      <c r="G353" s="22">
        <v>8.1999999999999993</v>
      </c>
      <c r="H353" s="61">
        <v>8.1999999999999993</v>
      </c>
      <c r="I353" s="62">
        <v>3.5</v>
      </c>
      <c r="J353" s="661">
        <v>3.3</v>
      </c>
      <c r="K353" s="62">
        <v>7.9</v>
      </c>
      <c r="L353" s="661">
        <v>7.9</v>
      </c>
      <c r="M353" s="62">
        <v>37.200000000000003</v>
      </c>
      <c r="N353" s="63">
        <v>35.700000000000003</v>
      </c>
      <c r="O353" s="49" t="s">
        <v>35</v>
      </c>
      <c r="P353" s="1199">
        <v>85</v>
      </c>
      <c r="Q353" s="49" t="s">
        <v>35</v>
      </c>
      <c r="R353" s="1217">
        <v>125.1</v>
      </c>
      <c r="S353" s="49" t="s">
        <v>35</v>
      </c>
      <c r="T353" s="1217" t="s">
        <v>35</v>
      </c>
      <c r="U353" s="49" t="s">
        <v>35</v>
      </c>
      <c r="V353" s="1217" t="s">
        <v>35</v>
      </c>
      <c r="W353" s="62" t="s">
        <v>35</v>
      </c>
      <c r="X353" s="661">
        <v>34.6</v>
      </c>
      <c r="Y353" s="67" t="s">
        <v>35</v>
      </c>
      <c r="Z353" s="660">
        <v>253</v>
      </c>
      <c r="AA353" s="23" t="s">
        <v>35</v>
      </c>
      <c r="AB353" s="798">
        <v>0.3</v>
      </c>
      <c r="AC353" s="608">
        <v>1511</v>
      </c>
      <c r="AD353" s="1106" t="s">
        <v>35</v>
      </c>
      <c r="AE353" s="1109" t="s">
        <v>35</v>
      </c>
      <c r="AF353" s="1095"/>
      <c r="AG353" s="6" t="s">
        <v>266</v>
      </c>
      <c r="AH353" s="17" t="s">
        <v>267</v>
      </c>
      <c r="AI353" s="33">
        <v>4.3</v>
      </c>
      <c r="AJ353" s="34">
        <v>3.9</v>
      </c>
      <c r="AK353" s="38" t="s">
        <v>35</v>
      </c>
      <c r="AL353" s="94"/>
    </row>
    <row r="354" spans="1:38" ht="13.5" customHeight="1" x14ac:dyDescent="0.15">
      <c r="A354" s="1879"/>
      <c r="B354" s="429">
        <v>44597</v>
      </c>
      <c r="C354" s="1607" t="str">
        <f t="shared" si="49"/>
        <v>(土)</v>
      </c>
      <c r="D354" s="627" t="s">
        <v>566</v>
      </c>
      <c r="E354" s="1493" t="s">
        <v>35</v>
      </c>
      <c r="F354" s="58">
        <v>5.6</v>
      </c>
      <c r="G354" s="22" t="s">
        <v>35</v>
      </c>
      <c r="H354" s="61" t="s">
        <v>35</v>
      </c>
      <c r="I354" s="62" t="s">
        <v>35</v>
      </c>
      <c r="J354" s="63" t="s">
        <v>35</v>
      </c>
      <c r="K354" s="62" t="s">
        <v>35</v>
      </c>
      <c r="L354" s="63" t="s">
        <v>35</v>
      </c>
      <c r="M354" s="62" t="s">
        <v>35</v>
      </c>
      <c r="N354" s="63" t="s">
        <v>35</v>
      </c>
      <c r="O354" s="49" t="s">
        <v>35</v>
      </c>
      <c r="P354" s="1199" t="s">
        <v>35</v>
      </c>
      <c r="Q354" s="49" t="s">
        <v>35</v>
      </c>
      <c r="R354" s="1199" t="s">
        <v>35</v>
      </c>
      <c r="S354" s="49" t="s">
        <v>35</v>
      </c>
      <c r="T354" s="1217" t="s">
        <v>35</v>
      </c>
      <c r="U354" s="49" t="s">
        <v>35</v>
      </c>
      <c r="V354" s="1217" t="s">
        <v>35</v>
      </c>
      <c r="W354" s="62" t="s">
        <v>35</v>
      </c>
      <c r="X354" s="661" t="s">
        <v>35</v>
      </c>
      <c r="Y354" s="67" t="s">
        <v>35</v>
      </c>
      <c r="Z354" s="660" t="s">
        <v>35</v>
      </c>
      <c r="AA354" s="23" t="s">
        <v>35</v>
      </c>
      <c r="AB354" s="798" t="s">
        <v>35</v>
      </c>
      <c r="AC354" s="608">
        <v>2272</v>
      </c>
      <c r="AD354" s="1106" t="s">
        <v>35</v>
      </c>
      <c r="AE354" s="1109" t="s">
        <v>35</v>
      </c>
      <c r="AF354" s="1095"/>
      <c r="AG354" s="6" t="s">
        <v>21</v>
      </c>
      <c r="AH354" s="17"/>
      <c r="AI354" s="33">
        <v>8</v>
      </c>
      <c r="AJ354" s="34">
        <v>7.8</v>
      </c>
      <c r="AK354" s="41" t="s">
        <v>35</v>
      </c>
      <c r="AL354" s="95"/>
    </row>
    <row r="355" spans="1:38" ht="13.5" customHeight="1" x14ac:dyDescent="0.15">
      <c r="A355" s="1879"/>
      <c r="B355" s="429">
        <v>44598</v>
      </c>
      <c r="C355" s="1607" t="str">
        <f t="shared" si="49"/>
        <v>(日)</v>
      </c>
      <c r="D355" s="627" t="s">
        <v>566</v>
      </c>
      <c r="E355" s="1493" t="s">
        <v>35</v>
      </c>
      <c r="F355" s="58">
        <v>3.7</v>
      </c>
      <c r="G355" s="22" t="s">
        <v>35</v>
      </c>
      <c r="H355" s="61" t="s">
        <v>35</v>
      </c>
      <c r="I355" s="62" t="s">
        <v>35</v>
      </c>
      <c r="J355" s="63" t="s">
        <v>35</v>
      </c>
      <c r="K355" s="62" t="s">
        <v>35</v>
      </c>
      <c r="L355" s="63" t="s">
        <v>35</v>
      </c>
      <c r="M355" s="62" t="s">
        <v>35</v>
      </c>
      <c r="N355" s="63" t="s">
        <v>35</v>
      </c>
      <c r="O355" s="49" t="s">
        <v>35</v>
      </c>
      <c r="P355" s="1199" t="s">
        <v>35</v>
      </c>
      <c r="Q355" s="49" t="s">
        <v>35</v>
      </c>
      <c r="R355" s="1199" t="s">
        <v>35</v>
      </c>
      <c r="S355" s="49" t="s">
        <v>35</v>
      </c>
      <c r="T355" s="1199" t="s">
        <v>35</v>
      </c>
      <c r="U355" s="49" t="s">
        <v>35</v>
      </c>
      <c r="V355" s="1217" t="s">
        <v>35</v>
      </c>
      <c r="W355" s="62" t="s">
        <v>35</v>
      </c>
      <c r="X355" s="661" t="s">
        <v>35</v>
      </c>
      <c r="Y355" s="67" t="s">
        <v>35</v>
      </c>
      <c r="Z355" s="68" t="s">
        <v>35</v>
      </c>
      <c r="AA355" s="23" t="s">
        <v>35</v>
      </c>
      <c r="AB355" s="798" t="s">
        <v>35</v>
      </c>
      <c r="AC355" s="608">
        <v>673</v>
      </c>
      <c r="AD355" s="1106" t="s">
        <v>35</v>
      </c>
      <c r="AE355" s="1109" t="s">
        <v>35</v>
      </c>
      <c r="AF355" s="1095"/>
      <c r="AG355" s="6" t="s">
        <v>268</v>
      </c>
      <c r="AH355" s="17" t="s">
        <v>22</v>
      </c>
      <c r="AI355" s="33">
        <v>33.9</v>
      </c>
      <c r="AJ355" s="34">
        <v>33.700000000000003</v>
      </c>
      <c r="AK355" s="35" t="s">
        <v>35</v>
      </c>
      <c r="AL355" s="96"/>
    </row>
    <row r="356" spans="1:38" ht="13.5" customHeight="1" x14ac:dyDescent="0.15">
      <c r="A356" s="1879"/>
      <c r="B356" s="429">
        <v>44599</v>
      </c>
      <c r="C356" s="1607" t="str">
        <f t="shared" si="49"/>
        <v>(月)</v>
      </c>
      <c r="D356" s="627" t="s">
        <v>566</v>
      </c>
      <c r="E356" s="1493" t="s">
        <v>35</v>
      </c>
      <c r="F356" s="58">
        <v>5</v>
      </c>
      <c r="G356" s="22">
        <v>6.5</v>
      </c>
      <c r="H356" s="61">
        <v>6.7</v>
      </c>
      <c r="I356" s="62">
        <v>2.8</v>
      </c>
      <c r="J356" s="63">
        <v>3</v>
      </c>
      <c r="K356" s="62">
        <v>8</v>
      </c>
      <c r="L356" s="63">
        <v>7.9</v>
      </c>
      <c r="M356" s="62">
        <v>33.9</v>
      </c>
      <c r="N356" s="63">
        <v>31.9</v>
      </c>
      <c r="O356" s="49" t="s">
        <v>35</v>
      </c>
      <c r="P356" s="1199">
        <v>82</v>
      </c>
      <c r="Q356" s="49" t="s">
        <v>35</v>
      </c>
      <c r="R356" s="1199">
        <v>121.1</v>
      </c>
      <c r="S356" s="49" t="s">
        <v>35</v>
      </c>
      <c r="T356" s="1199" t="s">
        <v>35</v>
      </c>
      <c r="U356" s="49" t="s">
        <v>35</v>
      </c>
      <c r="V356" s="1217" t="s">
        <v>35</v>
      </c>
      <c r="W356" s="62" t="s">
        <v>35</v>
      </c>
      <c r="X356" s="63">
        <v>27.8</v>
      </c>
      <c r="Y356" s="67" t="s">
        <v>35</v>
      </c>
      <c r="Z356" s="68">
        <v>253</v>
      </c>
      <c r="AA356" s="23" t="s">
        <v>35</v>
      </c>
      <c r="AB356" s="798">
        <v>0.3</v>
      </c>
      <c r="AC356" s="608">
        <v>1152</v>
      </c>
      <c r="AD356" s="1106" t="s">
        <v>35</v>
      </c>
      <c r="AE356" s="1109" t="s">
        <v>35</v>
      </c>
      <c r="AF356" s="1095"/>
      <c r="AG356" s="6" t="s">
        <v>269</v>
      </c>
      <c r="AH356" s="17" t="s">
        <v>23</v>
      </c>
      <c r="AI356" s="612">
        <v>86</v>
      </c>
      <c r="AJ356" s="613">
        <v>84</v>
      </c>
      <c r="AK356" s="35" t="s">
        <v>35</v>
      </c>
      <c r="AL356" s="96"/>
    </row>
    <row r="357" spans="1:38" ht="13.5" customHeight="1" x14ac:dyDescent="0.15">
      <c r="A357" s="1879"/>
      <c r="B357" s="429">
        <v>44600</v>
      </c>
      <c r="C357" s="1607" t="str">
        <f t="shared" si="49"/>
        <v>(火)</v>
      </c>
      <c r="D357" s="627" t="s">
        <v>522</v>
      </c>
      <c r="E357" s="1493" t="s">
        <v>35</v>
      </c>
      <c r="F357" s="58">
        <v>3</v>
      </c>
      <c r="G357" s="22">
        <v>7.6</v>
      </c>
      <c r="H357" s="61">
        <v>7.6</v>
      </c>
      <c r="I357" s="62">
        <v>3.2</v>
      </c>
      <c r="J357" s="63">
        <v>3.3</v>
      </c>
      <c r="K357" s="62">
        <v>7.9</v>
      </c>
      <c r="L357" s="63">
        <v>7.8</v>
      </c>
      <c r="M357" s="62">
        <v>33.9</v>
      </c>
      <c r="N357" s="63">
        <v>33</v>
      </c>
      <c r="O357" s="49" t="s">
        <v>35</v>
      </c>
      <c r="P357" s="1199">
        <v>85</v>
      </c>
      <c r="Q357" s="49" t="s">
        <v>35</v>
      </c>
      <c r="R357" s="1199">
        <v>120.9</v>
      </c>
      <c r="S357" s="49" t="s">
        <v>35</v>
      </c>
      <c r="T357" s="1199" t="s">
        <v>35</v>
      </c>
      <c r="U357" s="49" t="s">
        <v>35</v>
      </c>
      <c r="V357" s="1217" t="s">
        <v>35</v>
      </c>
      <c r="W357" s="62" t="s">
        <v>35</v>
      </c>
      <c r="X357" s="63">
        <v>29.9</v>
      </c>
      <c r="Y357" s="67" t="s">
        <v>35</v>
      </c>
      <c r="Z357" s="68">
        <v>258</v>
      </c>
      <c r="AA357" s="23" t="s">
        <v>35</v>
      </c>
      <c r="AB357" s="798">
        <v>0.31</v>
      </c>
      <c r="AC357" s="608">
        <v>1729</v>
      </c>
      <c r="AD357" s="1106" t="s">
        <v>35</v>
      </c>
      <c r="AE357" s="1109" t="s">
        <v>35</v>
      </c>
      <c r="AF357" s="1095"/>
      <c r="AG357" s="6" t="s">
        <v>270</v>
      </c>
      <c r="AH357" s="17" t="s">
        <v>23</v>
      </c>
      <c r="AI357" s="612">
        <v>122.9</v>
      </c>
      <c r="AJ357" s="613">
        <v>119.5</v>
      </c>
      <c r="AK357" s="35" t="s">
        <v>35</v>
      </c>
      <c r="AL357" s="96"/>
    </row>
    <row r="358" spans="1:38" ht="13.5" customHeight="1" x14ac:dyDescent="0.15">
      <c r="A358" s="1879"/>
      <c r="B358" s="429">
        <v>44601</v>
      </c>
      <c r="C358" s="1607" t="str">
        <f t="shared" si="49"/>
        <v>(水)</v>
      </c>
      <c r="D358" s="627" t="s">
        <v>566</v>
      </c>
      <c r="E358" s="1493" t="s">
        <v>35</v>
      </c>
      <c r="F358" s="58">
        <v>6.3</v>
      </c>
      <c r="G358" s="22">
        <v>8</v>
      </c>
      <c r="H358" s="61">
        <v>8.1</v>
      </c>
      <c r="I358" s="62">
        <v>3.4</v>
      </c>
      <c r="J358" s="63">
        <v>2.8</v>
      </c>
      <c r="K358" s="62">
        <v>7.9</v>
      </c>
      <c r="L358" s="63">
        <v>7.8</v>
      </c>
      <c r="M358" s="62">
        <v>34.1</v>
      </c>
      <c r="N358" s="63">
        <v>33.200000000000003</v>
      </c>
      <c r="O358" s="49" t="s">
        <v>35</v>
      </c>
      <c r="P358" s="1199">
        <v>83</v>
      </c>
      <c r="Q358" s="49" t="s">
        <v>35</v>
      </c>
      <c r="R358" s="1199">
        <v>121.1</v>
      </c>
      <c r="S358" s="49" t="s">
        <v>35</v>
      </c>
      <c r="T358" s="1199" t="s">
        <v>35</v>
      </c>
      <c r="U358" s="49" t="s">
        <v>35</v>
      </c>
      <c r="V358" s="1199" t="s">
        <v>35</v>
      </c>
      <c r="W358" s="62" t="s">
        <v>35</v>
      </c>
      <c r="X358" s="63">
        <v>30.1</v>
      </c>
      <c r="Y358" s="67" t="s">
        <v>35</v>
      </c>
      <c r="Z358" s="68">
        <v>243</v>
      </c>
      <c r="AA358" s="23" t="s">
        <v>35</v>
      </c>
      <c r="AB358" s="798">
        <v>0.28999999999999998</v>
      </c>
      <c r="AC358" s="608">
        <v>2050</v>
      </c>
      <c r="AD358" s="1106" t="s">
        <v>35</v>
      </c>
      <c r="AE358" s="1109" t="s">
        <v>35</v>
      </c>
      <c r="AF358" s="1095"/>
      <c r="AG358" s="6" t="s">
        <v>271</v>
      </c>
      <c r="AH358" s="17" t="s">
        <v>23</v>
      </c>
      <c r="AI358" s="612">
        <v>76</v>
      </c>
      <c r="AJ358" s="613">
        <v>77.2</v>
      </c>
      <c r="AK358" s="35" t="s">
        <v>35</v>
      </c>
      <c r="AL358" s="96"/>
    </row>
    <row r="359" spans="1:38" ht="13.5" customHeight="1" x14ac:dyDescent="0.15">
      <c r="A359" s="1879"/>
      <c r="B359" s="429">
        <v>44602</v>
      </c>
      <c r="C359" s="1607" t="str">
        <f t="shared" si="49"/>
        <v>(木)</v>
      </c>
      <c r="D359" s="627" t="s">
        <v>579</v>
      </c>
      <c r="E359" s="1493">
        <v>25</v>
      </c>
      <c r="F359" s="58">
        <v>3.7</v>
      </c>
      <c r="G359" s="22">
        <v>8.6999999999999993</v>
      </c>
      <c r="H359" s="61">
        <v>8.8000000000000007</v>
      </c>
      <c r="I359" s="62">
        <v>4.3</v>
      </c>
      <c r="J359" s="63">
        <v>3.9</v>
      </c>
      <c r="K359" s="62">
        <v>8</v>
      </c>
      <c r="L359" s="63">
        <v>7.8</v>
      </c>
      <c r="M359" s="62">
        <v>33.9</v>
      </c>
      <c r="N359" s="63">
        <v>33.700000000000003</v>
      </c>
      <c r="O359" s="49">
        <v>86</v>
      </c>
      <c r="P359" s="1199">
        <v>84</v>
      </c>
      <c r="Q359" s="49">
        <v>122.9</v>
      </c>
      <c r="R359" s="1199">
        <v>119.5</v>
      </c>
      <c r="S359" s="49">
        <v>76</v>
      </c>
      <c r="T359" s="1199">
        <v>77.2</v>
      </c>
      <c r="U359" s="49">
        <v>46.9</v>
      </c>
      <c r="V359" s="1199">
        <v>42.3</v>
      </c>
      <c r="W359" s="62">
        <v>30</v>
      </c>
      <c r="X359" s="63">
        <v>29.4</v>
      </c>
      <c r="Y359" s="67">
        <v>220</v>
      </c>
      <c r="Z359" s="68">
        <v>256</v>
      </c>
      <c r="AA359" s="23">
        <v>0.41</v>
      </c>
      <c r="AB359" s="798">
        <v>0.37</v>
      </c>
      <c r="AC359" s="608">
        <v>1713</v>
      </c>
      <c r="AD359" s="1106" t="s">
        <v>35</v>
      </c>
      <c r="AE359" s="1109">
        <v>5.03</v>
      </c>
      <c r="AF359" s="1095"/>
      <c r="AG359" s="6" t="s">
        <v>272</v>
      </c>
      <c r="AH359" s="17" t="s">
        <v>23</v>
      </c>
      <c r="AI359" s="612">
        <v>46.9</v>
      </c>
      <c r="AJ359" s="613">
        <v>42.3</v>
      </c>
      <c r="AK359" s="35" t="s">
        <v>35</v>
      </c>
      <c r="AL359" s="96"/>
    </row>
    <row r="360" spans="1:38" ht="13.5" customHeight="1" x14ac:dyDescent="0.15">
      <c r="A360" s="1879"/>
      <c r="B360" s="429">
        <v>44603</v>
      </c>
      <c r="C360" s="1607" t="str">
        <f t="shared" si="49"/>
        <v>(金)</v>
      </c>
      <c r="D360" s="627" t="s">
        <v>566</v>
      </c>
      <c r="E360" s="1493">
        <v>8.5</v>
      </c>
      <c r="F360" s="58">
        <v>2.6</v>
      </c>
      <c r="G360" s="22" t="s">
        <v>35</v>
      </c>
      <c r="H360" s="61" t="s">
        <v>35</v>
      </c>
      <c r="I360" s="62" t="s">
        <v>35</v>
      </c>
      <c r="J360" s="63" t="s">
        <v>35</v>
      </c>
      <c r="K360" s="62" t="s">
        <v>35</v>
      </c>
      <c r="L360" s="63" t="s">
        <v>35</v>
      </c>
      <c r="M360" s="62" t="s">
        <v>35</v>
      </c>
      <c r="N360" s="63" t="s">
        <v>35</v>
      </c>
      <c r="O360" s="49" t="s">
        <v>35</v>
      </c>
      <c r="P360" s="1199" t="s">
        <v>35</v>
      </c>
      <c r="Q360" s="49" t="s">
        <v>35</v>
      </c>
      <c r="R360" s="1199" t="s">
        <v>35</v>
      </c>
      <c r="S360" s="49" t="s">
        <v>35</v>
      </c>
      <c r="T360" s="1199" t="s">
        <v>35</v>
      </c>
      <c r="U360" s="49" t="s">
        <v>35</v>
      </c>
      <c r="V360" s="1199" t="s">
        <v>35</v>
      </c>
      <c r="W360" s="62" t="s">
        <v>35</v>
      </c>
      <c r="X360" s="63" t="s">
        <v>35</v>
      </c>
      <c r="Y360" s="67" t="s">
        <v>35</v>
      </c>
      <c r="Z360" s="68" t="s">
        <v>35</v>
      </c>
      <c r="AA360" s="23" t="s">
        <v>35</v>
      </c>
      <c r="AB360" s="798" t="s">
        <v>35</v>
      </c>
      <c r="AC360" s="608">
        <v>3670</v>
      </c>
      <c r="AD360" s="1106" t="s">
        <v>35</v>
      </c>
      <c r="AE360" s="1109" t="s">
        <v>35</v>
      </c>
      <c r="AF360" s="1095"/>
      <c r="AG360" s="6" t="s">
        <v>273</v>
      </c>
      <c r="AH360" s="17" t="s">
        <v>23</v>
      </c>
      <c r="AI360" s="36">
        <v>30</v>
      </c>
      <c r="AJ360" s="37">
        <v>29.4</v>
      </c>
      <c r="AK360" s="38" t="s">
        <v>35</v>
      </c>
      <c r="AL360" s="94"/>
    </row>
    <row r="361" spans="1:38" ht="13.5" customHeight="1" x14ac:dyDescent="0.15">
      <c r="A361" s="1879"/>
      <c r="B361" s="429">
        <v>44604</v>
      </c>
      <c r="C361" s="1607" t="str">
        <f t="shared" si="49"/>
        <v>(土)</v>
      </c>
      <c r="D361" s="627" t="s">
        <v>566</v>
      </c>
      <c r="E361" s="1493" t="s">
        <v>35</v>
      </c>
      <c r="F361" s="58">
        <v>5.5</v>
      </c>
      <c r="G361" s="22" t="s">
        <v>35</v>
      </c>
      <c r="H361" s="61" t="s">
        <v>35</v>
      </c>
      <c r="I361" s="62" t="s">
        <v>35</v>
      </c>
      <c r="J361" s="63" t="s">
        <v>35</v>
      </c>
      <c r="K361" s="62" t="s">
        <v>35</v>
      </c>
      <c r="L361" s="63" t="s">
        <v>35</v>
      </c>
      <c r="M361" s="62" t="s">
        <v>35</v>
      </c>
      <c r="N361" s="63" t="s">
        <v>35</v>
      </c>
      <c r="O361" s="49" t="s">
        <v>35</v>
      </c>
      <c r="P361" s="1199" t="s">
        <v>35</v>
      </c>
      <c r="Q361" s="49" t="s">
        <v>35</v>
      </c>
      <c r="R361" s="1199" t="s">
        <v>35</v>
      </c>
      <c r="S361" s="49" t="s">
        <v>35</v>
      </c>
      <c r="T361" s="1199" t="s">
        <v>35</v>
      </c>
      <c r="U361" s="49" t="s">
        <v>35</v>
      </c>
      <c r="V361" s="1199" t="s">
        <v>35</v>
      </c>
      <c r="W361" s="62" t="s">
        <v>35</v>
      </c>
      <c r="X361" s="63" t="s">
        <v>35</v>
      </c>
      <c r="Y361" s="67" t="s">
        <v>35</v>
      </c>
      <c r="Z361" s="68" t="s">
        <v>35</v>
      </c>
      <c r="AA361" s="23" t="s">
        <v>35</v>
      </c>
      <c r="AB361" s="798" t="s">
        <v>35</v>
      </c>
      <c r="AC361" s="608">
        <v>3454</v>
      </c>
      <c r="AD361" s="1106" t="s">
        <v>35</v>
      </c>
      <c r="AE361" s="1109" t="s">
        <v>35</v>
      </c>
      <c r="AF361" s="1095"/>
      <c r="AG361" s="6" t="s">
        <v>274</v>
      </c>
      <c r="AH361" s="17" t="s">
        <v>23</v>
      </c>
      <c r="AI361" s="47">
        <v>220</v>
      </c>
      <c r="AJ361" s="48">
        <v>256</v>
      </c>
      <c r="AK361" s="24" t="s">
        <v>35</v>
      </c>
      <c r="AL361" s="25"/>
    </row>
    <row r="362" spans="1:38" ht="13.5" customHeight="1" x14ac:dyDescent="0.15">
      <c r="A362" s="1879"/>
      <c r="B362" s="429">
        <v>44605</v>
      </c>
      <c r="C362" s="1607" t="str">
        <f t="shared" si="49"/>
        <v>(日)</v>
      </c>
      <c r="D362" s="627" t="s">
        <v>566</v>
      </c>
      <c r="E362" s="1493">
        <v>23.5</v>
      </c>
      <c r="F362" s="58">
        <v>3.2</v>
      </c>
      <c r="G362" s="22" t="s">
        <v>35</v>
      </c>
      <c r="H362" s="61" t="s">
        <v>35</v>
      </c>
      <c r="I362" s="62" t="s">
        <v>35</v>
      </c>
      <c r="J362" s="63" t="s">
        <v>35</v>
      </c>
      <c r="K362" s="62" t="s">
        <v>35</v>
      </c>
      <c r="L362" s="63" t="s">
        <v>35</v>
      </c>
      <c r="M362" s="62" t="s">
        <v>35</v>
      </c>
      <c r="N362" s="63" t="s">
        <v>35</v>
      </c>
      <c r="O362" s="49" t="s">
        <v>35</v>
      </c>
      <c r="P362" s="1199" t="s">
        <v>35</v>
      </c>
      <c r="Q362" s="49" t="s">
        <v>35</v>
      </c>
      <c r="R362" s="1199" t="s">
        <v>35</v>
      </c>
      <c r="S362" s="49" t="s">
        <v>35</v>
      </c>
      <c r="T362" s="1199" t="s">
        <v>35</v>
      </c>
      <c r="U362" s="49" t="s">
        <v>35</v>
      </c>
      <c r="V362" s="1199" t="s">
        <v>35</v>
      </c>
      <c r="W362" s="62" t="s">
        <v>35</v>
      </c>
      <c r="X362" s="63" t="s">
        <v>35</v>
      </c>
      <c r="Y362" s="67" t="s">
        <v>35</v>
      </c>
      <c r="Z362" s="68" t="s">
        <v>35</v>
      </c>
      <c r="AA362" s="23" t="s">
        <v>35</v>
      </c>
      <c r="AB362" s="798" t="s">
        <v>35</v>
      </c>
      <c r="AC362" s="608">
        <v>2356</v>
      </c>
      <c r="AD362" s="1106" t="s">
        <v>35</v>
      </c>
      <c r="AE362" s="1109" t="s">
        <v>35</v>
      </c>
      <c r="AF362" s="1095"/>
      <c r="AG362" s="6" t="s">
        <v>275</v>
      </c>
      <c r="AH362" s="17" t="s">
        <v>23</v>
      </c>
      <c r="AI362" s="39">
        <v>0.41</v>
      </c>
      <c r="AJ362" s="40">
        <v>0.37</v>
      </c>
      <c r="AK362" s="41" t="s">
        <v>35</v>
      </c>
      <c r="AL362" s="95"/>
    </row>
    <row r="363" spans="1:38" ht="13.5" customHeight="1" x14ac:dyDescent="0.15">
      <c r="A363" s="1879"/>
      <c r="B363" s="429">
        <v>44606</v>
      </c>
      <c r="C363" s="1607" t="str">
        <f t="shared" si="49"/>
        <v>(月)</v>
      </c>
      <c r="D363" s="627" t="s">
        <v>522</v>
      </c>
      <c r="E363" s="1493">
        <v>4.5</v>
      </c>
      <c r="F363" s="58">
        <v>4.7</v>
      </c>
      <c r="G363" s="22">
        <v>6.1</v>
      </c>
      <c r="H363" s="61">
        <v>6.1</v>
      </c>
      <c r="I363" s="62">
        <v>21.1</v>
      </c>
      <c r="J363" s="63">
        <v>4.2</v>
      </c>
      <c r="K363" s="62">
        <v>7.5</v>
      </c>
      <c r="L363" s="63">
        <v>7.3</v>
      </c>
      <c r="M363" s="62">
        <v>18.899999999999999</v>
      </c>
      <c r="N363" s="63">
        <v>20.8</v>
      </c>
      <c r="O363" s="49" t="s">
        <v>35</v>
      </c>
      <c r="P363" s="1199">
        <v>43</v>
      </c>
      <c r="Q363" s="49" t="s">
        <v>35</v>
      </c>
      <c r="R363" s="1199">
        <v>73</v>
      </c>
      <c r="S363" s="49" t="s">
        <v>35</v>
      </c>
      <c r="T363" s="1199" t="s">
        <v>35</v>
      </c>
      <c r="U363" s="49" t="s">
        <v>35</v>
      </c>
      <c r="V363" s="1199" t="s">
        <v>35</v>
      </c>
      <c r="W363" s="62" t="s">
        <v>35</v>
      </c>
      <c r="X363" s="63">
        <v>18.899999999999999</v>
      </c>
      <c r="Y363" s="67" t="s">
        <v>35</v>
      </c>
      <c r="Z363" s="68">
        <v>106</v>
      </c>
      <c r="AA363" s="23" t="s">
        <v>35</v>
      </c>
      <c r="AB363" s="798">
        <v>0.26</v>
      </c>
      <c r="AC363" s="608">
        <v>3408</v>
      </c>
      <c r="AD363" s="1106" t="s">
        <v>35</v>
      </c>
      <c r="AE363" s="1109" t="s">
        <v>35</v>
      </c>
      <c r="AF363" s="1095"/>
      <c r="AG363" s="6" t="s">
        <v>24</v>
      </c>
      <c r="AH363" s="17" t="s">
        <v>23</v>
      </c>
      <c r="AI363" s="22">
        <v>2.2999999999999998</v>
      </c>
      <c r="AJ363" s="46">
        <v>2</v>
      </c>
      <c r="AK363" s="35" t="s">
        <v>35</v>
      </c>
      <c r="AL363" s="95"/>
    </row>
    <row r="364" spans="1:38" ht="13.5" customHeight="1" x14ac:dyDescent="0.15">
      <c r="A364" s="1879"/>
      <c r="B364" s="429">
        <v>44607</v>
      </c>
      <c r="C364" s="1607" t="str">
        <f t="shared" si="49"/>
        <v>(火)</v>
      </c>
      <c r="D364" s="627" t="s">
        <v>566</v>
      </c>
      <c r="E364" s="1493" t="s">
        <v>35</v>
      </c>
      <c r="F364" s="58">
        <v>5.6</v>
      </c>
      <c r="G364" s="22">
        <v>6.7</v>
      </c>
      <c r="H364" s="61">
        <v>6.7</v>
      </c>
      <c r="I364" s="62">
        <v>5.8</v>
      </c>
      <c r="J364" s="63">
        <v>3.2</v>
      </c>
      <c r="K364" s="62">
        <v>7.5</v>
      </c>
      <c r="L364" s="63">
        <v>7.4</v>
      </c>
      <c r="M364" s="62">
        <v>28.2</v>
      </c>
      <c r="N364" s="63">
        <v>25.6</v>
      </c>
      <c r="O364" s="49" t="s">
        <v>35</v>
      </c>
      <c r="P364" s="1199">
        <v>62</v>
      </c>
      <c r="Q364" s="49" t="s">
        <v>35</v>
      </c>
      <c r="R364" s="1199">
        <v>92.6</v>
      </c>
      <c r="S364" s="49" t="s">
        <v>35</v>
      </c>
      <c r="T364" s="1199" t="s">
        <v>35</v>
      </c>
      <c r="U364" s="49" t="s">
        <v>35</v>
      </c>
      <c r="V364" s="1199" t="s">
        <v>35</v>
      </c>
      <c r="W364" s="62" t="s">
        <v>35</v>
      </c>
      <c r="X364" s="63">
        <v>27.1</v>
      </c>
      <c r="Y364" s="67" t="s">
        <v>35</v>
      </c>
      <c r="Z364" s="68">
        <v>151</v>
      </c>
      <c r="AA364" s="23" t="s">
        <v>35</v>
      </c>
      <c r="AB364" s="798">
        <v>0.28000000000000003</v>
      </c>
      <c r="AC364" s="608">
        <v>2430</v>
      </c>
      <c r="AD364" s="1106">
        <v>9990</v>
      </c>
      <c r="AE364" s="1109" t="s">
        <v>35</v>
      </c>
      <c r="AF364" s="1095"/>
      <c r="AG364" s="6" t="s">
        <v>25</v>
      </c>
      <c r="AH364" s="17" t="s">
        <v>23</v>
      </c>
      <c r="AI364" s="22">
        <v>1.3</v>
      </c>
      <c r="AJ364" s="46">
        <v>1</v>
      </c>
      <c r="AK364" s="35" t="s">
        <v>35</v>
      </c>
      <c r="AL364" s="95"/>
    </row>
    <row r="365" spans="1:38" ht="13.5" customHeight="1" x14ac:dyDescent="0.15">
      <c r="A365" s="1879"/>
      <c r="B365" s="429">
        <v>44608</v>
      </c>
      <c r="C365" s="1607" t="str">
        <f t="shared" si="49"/>
        <v>(水)</v>
      </c>
      <c r="D365" s="627" t="s">
        <v>566</v>
      </c>
      <c r="E365" s="1493" t="s">
        <v>35</v>
      </c>
      <c r="F365" s="58">
        <v>8.1</v>
      </c>
      <c r="G365" s="22">
        <v>8.3000000000000007</v>
      </c>
      <c r="H365" s="61">
        <v>8.4</v>
      </c>
      <c r="I365" s="62">
        <v>4.7</v>
      </c>
      <c r="J365" s="63">
        <v>3.3</v>
      </c>
      <c r="K365" s="62">
        <v>7.6</v>
      </c>
      <c r="L365" s="63">
        <v>7.6</v>
      </c>
      <c r="M365" s="62">
        <v>30.8</v>
      </c>
      <c r="N365" s="63">
        <v>28.2</v>
      </c>
      <c r="O365" s="49" t="s">
        <v>35</v>
      </c>
      <c r="P365" s="1199">
        <v>78</v>
      </c>
      <c r="Q365" s="49" t="s">
        <v>35</v>
      </c>
      <c r="R365" s="1199">
        <v>110.1</v>
      </c>
      <c r="S365" s="49" t="s">
        <v>35</v>
      </c>
      <c r="T365" s="1199" t="s">
        <v>35</v>
      </c>
      <c r="U365" s="49" t="s">
        <v>35</v>
      </c>
      <c r="V365" s="1199" t="s">
        <v>35</v>
      </c>
      <c r="W365" s="62" t="s">
        <v>35</v>
      </c>
      <c r="X365" s="63">
        <v>26.3</v>
      </c>
      <c r="Y365" s="67" t="s">
        <v>35</v>
      </c>
      <c r="Z365" s="68">
        <v>215</v>
      </c>
      <c r="AA365" s="23" t="s">
        <v>35</v>
      </c>
      <c r="AB365" s="798">
        <v>0.36</v>
      </c>
      <c r="AC365" s="608">
        <v>2299</v>
      </c>
      <c r="AD365" s="1106" t="s">
        <v>35</v>
      </c>
      <c r="AE365" s="1109" t="s">
        <v>35</v>
      </c>
      <c r="AF365" s="1095"/>
      <c r="AG365" s="6" t="s">
        <v>276</v>
      </c>
      <c r="AH365" s="17" t="s">
        <v>23</v>
      </c>
      <c r="AI365" s="22">
        <v>11.6</v>
      </c>
      <c r="AJ365" s="46">
        <v>11.7</v>
      </c>
      <c r="AK365" s="35" t="s">
        <v>35</v>
      </c>
      <c r="AL365" s="95"/>
    </row>
    <row r="366" spans="1:38" ht="13.5" customHeight="1" x14ac:dyDescent="0.15">
      <c r="A366" s="1879"/>
      <c r="B366" s="429">
        <v>44609</v>
      </c>
      <c r="C366" s="1607" t="str">
        <f t="shared" si="49"/>
        <v>(木)</v>
      </c>
      <c r="D366" s="627" t="s">
        <v>566</v>
      </c>
      <c r="E366" s="1493" t="s">
        <v>35</v>
      </c>
      <c r="F366" s="58">
        <v>6</v>
      </c>
      <c r="G366" s="22">
        <v>8.8000000000000007</v>
      </c>
      <c r="H366" s="61">
        <v>9.1999999999999993</v>
      </c>
      <c r="I366" s="62">
        <v>4</v>
      </c>
      <c r="J366" s="63">
        <v>3.2</v>
      </c>
      <c r="K366" s="62">
        <v>7.7</v>
      </c>
      <c r="L366" s="63">
        <v>7.6</v>
      </c>
      <c r="M366" s="62">
        <v>32.700000000000003</v>
      </c>
      <c r="N366" s="63">
        <v>31.2</v>
      </c>
      <c r="O366" s="49" t="s">
        <v>35</v>
      </c>
      <c r="P366" s="1199">
        <v>82</v>
      </c>
      <c r="Q366" s="49" t="s">
        <v>35</v>
      </c>
      <c r="R366" s="1199">
        <v>114.3</v>
      </c>
      <c r="S366" s="49" t="s">
        <v>35</v>
      </c>
      <c r="T366" s="1199" t="s">
        <v>35</v>
      </c>
      <c r="U366" s="49" t="s">
        <v>35</v>
      </c>
      <c r="V366" s="1199" t="s">
        <v>35</v>
      </c>
      <c r="W366" s="62" t="s">
        <v>35</v>
      </c>
      <c r="X366" s="63">
        <v>29</v>
      </c>
      <c r="Y366" s="67" t="s">
        <v>35</v>
      </c>
      <c r="Z366" s="68">
        <v>181</v>
      </c>
      <c r="AA366" s="23" t="s">
        <v>35</v>
      </c>
      <c r="AB366" s="798">
        <v>0.39</v>
      </c>
      <c r="AC366" s="608">
        <v>2385</v>
      </c>
      <c r="AD366" s="1106" t="s">
        <v>35</v>
      </c>
      <c r="AE366" s="1109">
        <v>4.25</v>
      </c>
      <c r="AF366" s="1095"/>
      <c r="AG366" s="6" t="s">
        <v>277</v>
      </c>
      <c r="AH366" s="17" t="s">
        <v>23</v>
      </c>
      <c r="AI366" s="450" t="s">
        <v>629</v>
      </c>
      <c r="AJ366" s="203" t="s">
        <v>629</v>
      </c>
      <c r="AK366" s="45" t="s">
        <v>35</v>
      </c>
      <c r="AL366" s="97"/>
    </row>
    <row r="367" spans="1:38" ht="13.5" customHeight="1" x14ac:dyDescent="0.15">
      <c r="A367" s="1879"/>
      <c r="B367" s="429">
        <v>44610</v>
      </c>
      <c r="C367" s="1607" t="str">
        <f t="shared" si="49"/>
        <v>(金)</v>
      </c>
      <c r="D367" s="627" t="s">
        <v>566</v>
      </c>
      <c r="E367" s="1493" t="s">
        <v>35</v>
      </c>
      <c r="F367" s="58">
        <v>7.1</v>
      </c>
      <c r="G367" s="22">
        <v>7.8</v>
      </c>
      <c r="H367" s="61">
        <v>8</v>
      </c>
      <c r="I367" s="62">
        <v>3.4</v>
      </c>
      <c r="J367" s="63">
        <v>3.6</v>
      </c>
      <c r="K367" s="62">
        <v>7.8</v>
      </c>
      <c r="L367" s="63">
        <v>7.6</v>
      </c>
      <c r="M367" s="62">
        <v>34</v>
      </c>
      <c r="N367" s="63">
        <v>32.9</v>
      </c>
      <c r="O367" s="49" t="s">
        <v>35</v>
      </c>
      <c r="P367" s="1199">
        <v>85</v>
      </c>
      <c r="Q367" s="49" t="s">
        <v>35</v>
      </c>
      <c r="R367" s="1199">
        <v>117.1</v>
      </c>
      <c r="S367" s="49" t="s">
        <v>35</v>
      </c>
      <c r="T367" s="1199" t="s">
        <v>35</v>
      </c>
      <c r="U367" s="49" t="s">
        <v>35</v>
      </c>
      <c r="V367" s="1199" t="s">
        <v>35</v>
      </c>
      <c r="W367" s="62" t="s">
        <v>35</v>
      </c>
      <c r="X367" s="63">
        <v>31.4</v>
      </c>
      <c r="Y367" s="67" t="s">
        <v>35</v>
      </c>
      <c r="Z367" s="68">
        <v>201</v>
      </c>
      <c r="AA367" s="23" t="s">
        <v>35</v>
      </c>
      <c r="AB367" s="798">
        <v>0.41</v>
      </c>
      <c r="AC367" s="608">
        <v>2486</v>
      </c>
      <c r="AD367" s="1106">
        <v>10000</v>
      </c>
      <c r="AE367" s="1109" t="s">
        <v>35</v>
      </c>
      <c r="AF367" s="1095"/>
      <c r="AG367" s="6" t="s">
        <v>284</v>
      </c>
      <c r="AH367" s="17" t="s">
        <v>23</v>
      </c>
      <c r="AI367" s="23">
        <v>4.33</v>
      </c>
      <c r="AJ367" s="43">
        <v>4.47</v>
      </c>
      <c r="AK367" s="41" t="s">
        <v>35</v>
      </c>
      <c r="AL367" s="95"/>
    </row>
    <row r="368" spans="1:38" ht="13.5" customHeight="1" x14ac:dyDescent="0.15">
      <c r="A368" s="1879"/>
      <c r="B368" s="429">
        <v>44611</v>
      </c>
      <c r="C368" s="1607" t="str">
        <f t="shared" si="49"/>
        <v>(土)</v>
      </c>
      <c r="D368" s="627" t="s">
        <v>522</v>
      </c>
      <c r="E368" s="1493">
        <v>9</v>
      </c>
      <c r="F368" s="58">
        <v>4.4000000000000004</v>
      </c>
      <c r="G368" s="22" t="s">
        <v>35</v>
      </c>
      <c r="H368" s="61" t="s">
        <v>35</v>
      </c>
      <c r="I368" s="62" t="s">
        <v>35</v>
      </c>
      <c r="J368" s="63" t="s">
        <v>35</v>
      </c>
      <c r="K368" s="62" t="s">
        <v>35</v>
      </c>
      <c r="L368" s="63" t="s">
        <v>35</v>
      </c>
      <c r="M368" s="62" t="s">
        <v>35</v>
      </c>
      <c r="N368" s="63" t="s">
        <v>35</v>
      </c>
      <c r="O368" s="49" t="s">
        <v>35</v>
      </c>
      <c r="P368" s="1199" t="s">
        <v>35</v>
      </c>
      <c r="Q368" s="49" t="s">
        <v>35</v>
      </c>
      <c r="R368" s="1199" t="s">
        <v>35</v>
      </c>
      <c r="S368" s="49" t="s">
        <v>35</v>
      </c>
      <c r="T368" s="1199" t="s">
        <v>35</v>
      </c>
      <c r="U368" s="49" t="s">
        <v>35</v>
      </c>
      <c r="V368" s="1199" t="s">
        <v>35</v>
      </c>
      <c r="W368" s="62" t="s">
        <v>35</v>
      </c>
      <c r="X368" s="63" t="s">
        <v>35</v>
      </c>
      <c r="Y368" s="67" t="s">
        <v>35</v>
      </c>
      <c r="Z368" s="68" t="s">
        <v>35</v>
      </c>
      <c r="AA368" s="23" t="s">
        <v>35</v>
      </c>
      <c r="AB368" s="798" t="s">
        <v>35</v>
      </c>
      <c r="AC368" s="608">
        <v>2328</v>
      </c>
      <c r="AD368" s="1106" t="s">
        <v>35</v>
      </c>
      <c r="AE368" s="1109" t="s">
        <v>35</v>
      </c>
      <c r="AF368" s="1095"/>
      <c r="AG368" s="6" t="s">
        <v>278</v>
      </c>
      <c r="AH368" s="17" t="s">
        <v>23</v>
      </c>
      <c r="AI368" s="23">
        <v>5.74</v>
      </c>
      <c r="AJ368" s="43">
        <v>5.03</v>
      </c>
      <c r="AK368" s="41" t="s">
        <v>35</v>
      </c>
      <c r="AL368" s="95"/>
    </row>
    <row r="369" spans="1:38" ht="13.5" customHeight="1" x14ac:dyDescent="0.15">
      <c r="A369" s="1879"/>
      <c r="B369" s="429">
        <v>44612</v>
      </c>
      <c r="C369" s="1607" t="str">
        <f t="shared" si="49"/>
        <v>(日)</v>
      </c>
      <c r="D369" s="754" t="s">
        <v>522</v>
      </c>
      <c r="E369" s="1498">
        <v>9</v>
      </c>
      <c r="F369" s="169">
        <v>6.4</v>
      </c>
      <c r="G369" s="170" t="s">
        <v>35</v>
      </c>
      <c r="H369" s="167" t="s">
        <v>35</v>
      </c>
      <c r="I369" s="171" t="s">
        <v>35</v>
      </c>
      <c r="J369" s="172" t="s">
        <v>35</v>
      </c>
      <c r="K369" s="171" t="s">
        <v>35</v>
      </c>
      <c r="L369" s="172" t="s">
        <v>35</v>
      </c>
      <c r="M369" s="171" t="s">
        <v>35</v>
      </c>
      <c r="N369" s="172" t="s">
        <v>35</v>
      </c>
      <c r="O369" s="1206" t="s">
        <v>35</v>
      </c>
      <c r="P369" s="1207" t="s">
        <v>35</v>
      </c>
      <c r="Q369" s="1206" t="s">
        <v>35</v>
      </c>
      <c r="R369" s="1207" t="s">
        <v>35</v>
      </c>
      <c r="S369" s="1206" t="s">
        <v>35</v>
      </c>
      <c r="T369" s="1207" t="s">
        <v>35</v>
      </c>
      <c r="U369" s="1206" t="s">
        <v>35</v>
      </c>
      <c r="V369" s="1207" t="s">
        <v>35</v>
      </c>
      <c r="W369" s="171" t="s">
        <v>35</v>
      </c>
      <c r="X369" s="172" t="s">
        <v>35</v>
      </c>
      <c r="Y369" s="175" t="s">
        <v>35</v>
      </c>
      <c r="Z369" s="176" t="s">
        <v>35</v>
      </c>
      <c r="AA369" s="173" t="s">
        <v>35</v>
      </c>
      <c r="AB369" s="806" t="s">
        <v>35</v>
      </c>
      <c r="AC369" s="755">
        <v>2756</v>
      </c>
      <c r="AD369" s="1106" t="s">
        <v>35</v>
      </c>
      <c r="AE369" s="1109" t="s">
        <v>35</v>
      </c>
      <c r="AF369" s="1095"/>
      <c r="AG369" s="6" t="s">
        <v>279</v>
      </c>
      <c r="AH369" s="17" t="s">
        <v>23</v>
      </c>
      <c r="AI369" s="450">
        <v>0.11799999999999999</v>
      </c>
      <c r="AJ369" s="203">
        <v>0.13200000000000001</v>
      </c>
      <c r="AK369" s="45" t="s">
        <v>35</v>
      </c>
      <c r="AL369" s="97"/>
    </row>
    <row r="370" spans="1:38" ht="13.5" customHeight="1" x14ac:dyDescent="0.15">
      <c r="A370" s="1879"/>
      <c r="B370" s="429">
        <v>44613</v>
      </c>
      <c r="C370" s="1607" t="str">
        <f t="shared" si="49"/>
        <v>(月)</v>
      </c>
      <c r="D370" s="754" t="s">
        <v>566</v>
      </c>
      <c r="E370" s="1498" t="s">
        <v>35</v>
      </c>
      <c r="F370" s="169">
        <v>5.2</v>
      </c>
      <c r="G370" s="170">
        <v>7.6</v>
      </c>
      <c r="H370" s="167">
        <v>7.7</v>
      </c>
      <c r="I370" s="171">
        <v>6</v>
      </c>
      <c r="J370" s="172">
        <v>3.2</v>
      </c>
      <c r="K370" s="171">
        <v>7.6</v>
      </c>
      <c r="L370" s="172">
        <v>7.5</v>
      </c>
      <c r="M370" s="171">
        <v>27.9</v>
      </c>
      <c r="N370" s="172">
        <v>25.5</v>
      </c>
      <c r="O370" s="1206" t="s">
        <v>35</v>
      </c>
      <c r="P370" s="1207">
        <v>65</v>
      </c>
      <c r="Q370" s="1206" t="s">
        <v>35</v>
      </c>
      <c r="R370" s="1207">
        <v>92</v>
      </c>
      <c r="S370" s="1206" t="s">
        <v>35</v>
      </c>
      <c r="T370" s="1207" t="s">
        <v>35</v>
      </c>
      <c r="U370" s="1206" t="s">
        <v>35</v>
      </c>
      <c r="V370" s="1207" t="s">
        <v>35</v>
      </c>
      <c r="W370" s="171" t="s">
        <v>35</v>
      </c>
      <c r="X370" s="172">
        <v>20.399999999999999</v>
      </c>
      <c r="Y370" s="175" t="s">
        <v>35</v>
      </c>
      <c r="Z370" s="176">
        <v>162</v>
      </c>
      <c r="AA370" s="173" t="s">
        <v>35</v>
      </c>
      <c r="AB370" s="806">
        <v>0.21</v>
      </c>
      <c r="AC370" s="755">
        <v>2987</v>
      </c>
      <c r="AD370" s="1106" t="s">
        <v>35</v>
      </c>
      <c r="AE370" s="1109" t="s">
        <v>35</v>
      </c>
      <c r="AF370" s="1095"/>
      <c r="AG370" s="6" t="s">
        <v>280</v>
      </c>
      <c r="AH370" s="17" t="s">
        <v>23</v>
      </c>
      <c r="AI370" s="450" t="s">
        <v>523</v>
      </c>
      <c r="AJ370" s="203" t="s">
        <v>523</v>
      </c>
      <c r="AK370" s="41" t="s">
        <v>35</v>
      </c>
      <c r="AL370" s="95"/>
    </row>
    <row r="371" spans="1:38" s="1" customFormat="1" ht="13.5" customHeight="1" x14ac:dyDescent="0.15">
      <c r="A371" s="1879"/>
      <c r="B371" s="429">
        <v>44614</v>
      </c>
      <c r="C371" s="1607" t="str">
        <f t="shared" si="49"/>
        <v>(火)</v>
      </c>
      <c r="D371" s="627" t="s">
        <v>566</v>
      </c>
      <c r="E371" s="1493" t="s">
        <v>35</v>
      </c>
      <c r="F371" s="58">
        <v>5.5</v>
      </c>
      <c r="G371" s="22">
        <v>8.1999999999999993</v>
      </c>
      <c r="H371" s="61">
        <v>7.5</v>
      </c>
      <c r="I371" s="62">
        <v>3.4</v>
      </c>
      <c r="J371" s="63">
        <v>2.6</v>
      </c>
      <c r="K371" s="62">
        <v>7.7</v>
      </c>
      <c r="L371" s="63">
        <v>7.5</v>
      </c>
      <c r="M371" s="62">
        <v>32.6</v>
      </c>
      <c r="N371" s="63">
        <v>31.5</v>
      </c>
      <c r="O371" s="49" t="s">
        <v>35</v>
      </c>
      <c r="P371" s="1199">
        <v>79</v>
      </c>
      <c r="Q371" s="49" t="s">
        <v>35</v>
      </c>
      <c r="R371" s="1199">
        <v>113.3</v>
      </c>
      <c r="S371" s="49" t="s">
        <v>35</v>
      </c>
      <c r="T371" s="1199" t="s">
        <v>35</v>
      </c>
      <c r="U371" s="49" t="s">
        <v>35</v>
      </c>
      <c r="V371" s="1199" t="s">
        <v>35</v>
      </c>
      <c r="W371" s="62" t="s">
        <v>35</v>
      </c>
      <c r="X371" s="63">
        <v>21.4</v>
      </c>
      <c r="Y371" s="67" t="s">
        <v>35</v>
      </c>
      <c r="Z371" s="68">
        <v>186</v>
      </c>
      <c r="AA371" s="23" t="s">
        <v>35</v>
      </c>
      <c r="AB371" s="798">
        <v>0.33</v>
      </c>
      <c r="AC371" s="608">
        <v>2376</v>
      </c>
      <c r="AD371" s="1085" t="s">
        <v>35</v>
      </c>
      <c r="AE371" s="1075" t="s">
        <v>35</v>
      </c>
      <c r="AF371" s="1074"/>
      <c r="AG371" s="6" t="s">
        <v>281</v>
      </c>
      <c r="AH371" s="17" t="s">
        <v>23</v>
      </c>
      <c r="AI371" s="22">
        <v>25.9</v>
      </c>
      <c r="AJ371" s="46">
        <v>25.4</v>
      </c>
      <c r="AK371" s="35" t="s">
        <v>35</v>
      </c>
      <c r="AL371" s="96"/>
    </row>
    <row r="372" spans="1:38" s="1" customFormat="1" ht="13.5" customHeight="1" x14ac:dyDescent="0.15">
      <c r="A372" s="1879"/>
      <c r="B372" s="429">
        <v>44615</v>
      </c>
      <c r="C372" s="1607" t="str">
        <f t="shared" si="49"/>
        <v>(水)</v>
      </c>
      <c r="D372" s="627" t="s">
        <v>566</v>
      </c>
      <c r="E372" s="1493" t="s">
        <v>35</v>
      </c>
      <c r="F372" s="58">
        <v>4.8</v>
      </c>
      <c r="G372" s="22" t="s">
        <v>35</v>
      </c>
      <c r="H372" s="61" t="s">
        <v>35</v>
      </c>
      <c r="I372" s="62" t="s">
        <v>35</v>
      </c>
      <c r="J372" s="63" t="s">
        <v>35</v>
      </c>
      <c r="K372" s="62" t="s">
        <v>35</v>
      </c>
      <c r="L372" s="63" t="s">
        <v>35</v>
      </c>
      <c r="M372" s="62" t="s">
        <v>35</v>
      </c>
      <c r="N372" s="63" t="s">
        <v>35</v>
      </c>
      <c r="O372" s="49" t="s">
        <v>35</v>
      </c>
      <c r="P372" s="1199" t="s">
        <v>35</v>
      </c>
      <c r="Q372" s="49" t="s">
        <v>35</v>
      </c>
      <c r="R372" s="1199" t="s">
        <v>35</v>
      </c>
      <c r="S372" s="49" t="s">
        <v>35</v>
      </c>
      <c r="T372" s="1199" t="s">
        <v>35</v>
      </c>
      <c r="U372" s="49" t="s">
        <v>35</v>
      </c>
      <c r="V372" s="1199" t="s">
        <v>35</v>
      </c>
      <c r="W372" s="62" t="s">
        <v>35</v>
      </c>
      <c r="X372" s="63" t="s">
        <v>35</v>
      </c>
      <c r="Y372" s="67" t="s">
        <v>35</v>
      </c>
      <c r="Z372" s="68" t="s">
        <v>35</v>
      </c>
      <c r="AA372" s="23" t="s">
        <v>35</v>
      </c>
      <c r="AB372" s="798" t="s">
        <v>35</v>
      </c>
      <c r="AC372" s="608">
        <v>2540</v>
      </c>
      <c r="AD372" s="1085" t="s">
        <v>35</v>
      </c>
      <c r="AE372" s="1075" t="s">
        <v>35</v>
      </c>
      <c r="AF372" s="1074"/>
      <c r="AG372" s="6" t="s">
        <v>27</v>
      </c>
      <c r="AH372" s="17" t="s">
        <v>23</v>
      </c>
      <c r="AI372" s="22">
        <v>33.4</v>
      </c>
      <c r="AJ372" s="46">
        <v>32.299999999999997</v>
      </c>
      <c r="AK372" s="35" t="s">
        <v>35</v>
      </c>
      <c r="AL372" s="96"/>
    </row>
    <row r="373" spans="1:38" s="1" customFormat="1" ht="13.5" customHeight="1" x14ac:dyDescent="0.15">
      <c r="A373" s="1879"/>
      <c r="B373" s="429">
        <v>44616</v>
      </c>
      <c r="C373" s="1607" t="str">
        <f t="shared" si="49"/>
        <v>(木)</v>
      </c>
      <c r="D373" s="627" t="s">
        <v>522</v>
      </c>
      <c r="E373" s="1493" t="s">
        <v>35</v>
      </c>
      <c r="F373" s="58">
        <v>5.4</v>
      </c>
      <c r="G373" s="22">
        <v>8.8000000000000007</v>
      </c>
      <c r="H373" s="61">
        <v>9</v>
      </c>
      <c r="I373" s="62">
        <v>4.5</v>
      </c>
      <c r="J373" s="63">
        <v>3.1</v>
      </c>
      <c r="K373" s="62">
        <v>7.8</v>
      </c>
      <c r="L373" s="63">
        <v>7.7</v>
      </c>
      <c r="M373" s="62">
        <v>33.799999999999997</v>
      </c>
      <c r="N373" s="63">
        <v>33</v>
      </c>
      <c r="O373" s="49" t="s">
        <v>35</v>
      </c>
      <c r="P373" s="1199">
        <v>81</v>
      </c>
      <c r="Q373" s="49" t="s">
        <v>35</v>
      </c>
      <c r="R373" s="1199">
        <v>117.1</v>
      </c>
      <c r="S373" s="49" t="s">
        <v>35</v>
      </c>
      <c r="T373" s="1199" t="s">
        <v>35</v>
      </c>
      <c r="U373" s="49" t="s">
        <v>35</v>
      </c>
      <c r="V373" s="1199" t="s">
        <v>35</v>
      </c>
      <c r="W373" s="62" t="s">
        <v>35</v>
      </c>
      <c r="X373" s="63">
        <v>27</v>
      </c>
      <c r="Y373" s="67" t="s">
        <v>35</v>
      </c>
      <c r="Z373" s="68">
        <v>186</v>
      </c>
      <c r="AA373" s="23" t="s">
        <v>35</v>
      </c>
      <c r="AB373" s="798">
        <v>0.37</v>
      </c>
      <c r="AC373" s="608">
        <v>2974</v>
      </c>
      <c r="AD373" s="1085" t="s">
        <v>35</v>
      </c>
      <c r="AE373" s="1075">
        <v>4.71</v>
      </c>
      <c r="AF373" s="1074"/>
      <c r="AG373" s="6" t="s">
        <v>282</v>
      </c>
      <c r="AH373" s="17" t="s">
        <v>267</v>
      </c>
      <c r="AI373" s="49">
        <v>6</v>
      </c>
      <c r="AJ373" s="50">
        <v>6</v>
      </c>
      <c r="AK373" s="42" t="s">
        <v>35</v>
      </c>
      <c r="AL373" s="98"/>
    </row>
    <row r="374" spans="1:38" s="1" customFormat="1" ht="13.5" customHeight="1" x14ac:dyDescent="0.15">
      <c r="A374" s="1879"/>
      <c r="B374" s="429">
        <v>44617</v>
      </c>
      <c r="C374" s="1607" t="str">
        <f t="shared" si="49"/>
        <v>(金)</v>
      </c>
      <c r="D374" s="627" t="s">
        <v>566</v>
      </c>
      <c r="E374" s="1493" t="s">
        <v>35</v>
      </c>
      <c r="F374" s="58">
        <v>9.1999999999999993</v>
      </c>
      <c r="G374" s="22">
        <v>8</v>
      </c>
      <c r="H374" s="61">
        <v>8.1</v>
      </c>
      <c r="I374" s="62">
        <v>4.2</v>
      </c>
      <c r="J374" s="63">
        <v>3.4</v>
      </c>
      <c r="K374" s="62">
        <v>7.8</v>
      </c>
      <c r="L374" s="63">
        <v>7.7</v>
      </c>
      <c r="M374" s="62">
        <v>33.1</v>
      </c>
      <c r="N374" s="63">
        <v>31.5</v>
      </c>
      <c r="O374" s="49" t="s">
        <v>35</v>
      </c>
      <c r="P374" s="1199">
        <v>86</v>
      </c>
      <c r="Q374" s="49" t="s">
        <v>35</v>
      </c>
      <c r="R374" s="1199">
        <v>115.3</v>
      </c>
      <c r="S374" s="49" t="s">
        <v>35</v>
      </c>
      <c r="T374" s="1199" t="s">
        <v>35</v>
      </c>
      <c r="U374" s="49" t="s">
        <v>35</v>
      </c>
      <c r="V374" s="1199" t="s">
        <v>35</v>
      </c>
      <c r="W374" s="62" t="s">
        <v>35</v>
      </c>
      <c r="X374" s="63">
        <v>34.200000000000003</v>
      </c>
      <c r="Y374" s="67" t="s">
        <v>35</v>
      </c>
      <c r="Z374" s="68">
        <v>200</v>
      </c>
      <c r="AA374" s="23" t="s">
        <v>35</v>
      </c>
      <c r="AB374" s="798">
        <v>0.37</v>
      </c>
      <c r="AC374" s="608">
        <v>2532</v>
      </c>
      <c r="AD374" s="1085" t="s">
        <v>35</v>
      </c>
      <c r="AE374" s="1075" t="s">
        <v>35</v>
      </c>
      <c r="AF374" s="1074"/>
      <c r="AG374" s="588" t="s">
        <v>484</v>
      </c>
      <c r="AH374" s="573" t="s">
        <v>23</v>
      </c>
      <c r="AI374" s="632">
        <v>4</v>
      </c>
      <c r="AJ374" s="1349">
        <v>6</v>
      </c>
      <c r="AK374" s="589"/>
      <c r="AL374" s="590"/>
    </row>
    <row r="375" spans="1:38" s="1" customFormat="1" ht="13.5" customHeight="1" x14ac:dyDescent="0.15">
      <c r="A375" s="1879"/>
      <c r="B375" s="429">
        <v>44618</v>
      </c>
      <c r="C375" s="1607" t="str">
        <f t="shared" si="49"/>
        <v>(土)</v>
      </c>
      <c r="D375" s="627" t="s">
        <v>566</v>
      </c>
      <c r="E375" s="1493" t="s">
        <v>35</v>
      </c>
      <c r="F375" s="58">
        <v>9.1</v>
      </c>
      <c r="G375" s="22" t="s">
        <v>35</v>
      </c>
      <c r="H375" s="61" t="s">
        <v>35</v>
      </c>
      <c r="I375" s="62" t="s">
        <v>35</v>
      </c>
      <c r="J375" s="63" t="s">
        <v>35</v>
      </c>
      <c r="K375" s="62" t="s">
        <v>35</v>
      </c>
      <c r="L375" s="63" t="s">
        <v>35</v>
      </c>
      <c r="M375" s="62" t="s">
        <v>35</v>
      </c>
      <c r="N375" s="63" t="s">
        <v>35</v>
      </c>
      <c r="O375" s="49" t="s">
        <v>35</v>
      </c>
      <c r="P375" s="1199" t="s">
        <v>35</v>
      </c>
      <c r="Q375" s="49" t="s">
        <v>35</v>
      </c>
      <c r="R375" s="1199" t="s">
        <v>35</v>
      </c>
      <c r="S375" s="49" t="s">
        <v>35</v>
      </c>
      <c r="T375" s="1199" t="s">
        <v>35</v>
      </c>
      <c r="U375" s="49" t="s">
        <v>35</v>
      </c>
      <c r="V375" s="1199" t="s">
        <v>35</v>
      </c>
      <c r="W375" s="62" t="s">
        <v>35</v>
      </c>
      <c r="X375" s="63" t="s">
        <v>35</v>
      </c>
      <c r="Y375" s="67" t="s">
        <v>35</v>
      </c>
      <c r="Z375" s="68" t="s">
        <v>35</v>
      </c>
      <c r="AA375" s="23" t="s">
        <v>35</v>
      </c>
      <c r="AB375" s="798" t="s">
        <v>35</v>
      </c>
      <c r="AC375" s="608">
        <v>2251</v>
      </c>
      <c r="AD375" s="1085" t="s">
        <v>35</v>
      </c>
      <c r="AE375" s="1075" t="s">
        <v>35</v>
      </c>
      <c r="AF375" s="1074"/>
      <c r="AG375" s="28" t="s">
        <v>34</v>
      </c>
      <c r="AH375" s="2" t="s">
        <v>35</v>
      </c>
      <c r="AI375" s="2" t="s">
        <v>35</v>
      </c>
      <c r="AJ375" s="2" t="s">
        <v>35</v>
      </c>
      <c r="AK375" s="2" t="s">
        <v>35</v>
      </c>
      <c r="AL375" s="99" t="s">
        <v>35</v>
      </c>
    </row>
    <row r="376" spans="1:38" s="1" customFormat="1" ht="13.5" customHeight="1" x14ac:dyDescent="0.15">
      <c r="A376" s="1879"/>
      <c r="B376" s="429">
        <v>44619</v>
      </c>
      <c r="C376" s="1607" t="str">
        <f t="shared" si="49"/>
        <v>(日)</v>
      </c>
      <c r="D376" s="627" t="s">
        <v>566</v>
      </c>
      <c r="E376" s="1493" t="s">
        <v>35</v>
      </c>
      <c r="F376" s="58">
        <v>12.3</v>
      </c>
      <c r="G376" s="22" t="s">
        <v>35</v>
      </c>
      <c r="H376" s="61" t="s">
        <v>35</v>
      </c>
      <c r="I376" s="62" t="s">
        <v>35</v>
      </c>
      <c r="J376" s="63" t="s">
        <v>35</v>
      </c>
      <c r="K376" s="62" t="s">
        <v>35</v>
      </c>
      <c r="L376" s="63" t="s">
        <v>35</v>
      </c>
      <c r="M376" s="62" t="s">
        <v>35</v>
      </c>
      <c r="N376" s="63" t="s">
        <v>35</v>
      </c>
      <c r="O376" s="49" t="s">
        <v>35</v>
      </c>
      <c r="P376" s="1199" t="s">
        <v>35</v>
      </c>
      <c r="Q376" s="49" t="s">
        <v>35</v>
      </c>
      <c r="R376" s="1199" t="s">
        <v>35</v>
      </c>
      <c r="S376" s="49" t="s">
        <v>35</v>
      </c>
      <c r="T376" s="1199" t="s">
        <v>35</v>
      </c>
      <c r="U376" s="49" t="s">
        <v>35</v>
      </c>
      <c r="V376" s="1199" t="s">
        <v>35</v>
      </c>
      <c r="W376" s="62" t="s">
        <v>35</v>
      </c>
      <c r="X376" s="63" t="s">
        <v>35</v>
      </c>
      <c r="Y376" s="67" t="s">
        <v>35</v>
      </c>
      <c r="Z376" s="68" t="s">
        <v>35</v>
      </c>
      <c r="AA376" s="23" t="s">
        <v>35</v>
      </c>
      <c r="AB376" s="798" t="s">
        <v>35</v>
      </c>
      <c r="AC376" s="608">
        <v>1791</v>
      </c>
      <c r="AD376" s="1085" t="s">
        <v>35</v>
      </c>
      <c r="AE376" s="1075" t="s">
        <v>35</v>
      </c>
      <c r="AF376" s="1074"/>
      <c r="AG376" s="10" t="s">
        <v>35</v>
      </c>
      <c r="AH376" s="2" t="s">
        <v>35</v>
      </c>
      <c r="AI376" s="2" t="s">
        <v>35</v>
      </c>
      <c r="AJ376" s="2" t="s">
        <v>35</v>
      </c>
      <c r="AK376" s="2" t="s">
        <v>35</v>
      </c>
      <c r="AL376" s="99" t="s">
        <v>35</v>
      </c>
    </row>
    <row r="377" spans="1:38" s="1" customFormat="1" ht="13.5" customHeight="1" x14ac:dyDescent="0.15">
      <c r="A377" s="1879"/>
      <c r="B377" s="429">
        <v>44620</v>
      </c>
      <c r="C377" s="1607" t="str">
        <f t="shared" si="49"/>
        <v>(月)</v>
      </c>
      <c r="D377" s="627" t="s">
        <v>566</v>
      </c>
      <c r="E377" s="1493" t="s">
        <v>35</v>
      </c>
      <c r="F377" s="58">
        <v>10.6</v>
      </c>
      <c r="G377" s="22">
        <v>9.9</v>
      </c>
      <c r="H377" s="61">
        <v>9.9</v>
      </c>
      <c r="I377" s="62">
        <v>4.7</v>
      </c>
      <c r="J377" s="63">
        <v>3.2</v>
      </c>
      <c r="K377" s="62">
        <v>7.8</v>
      </c>
      <c r="L377" s="63">
        <v>7.7</v>
      </c>
      <c r="M377" s="62">
        <v>32.9</v>
      </c>
      <c r="N377" s="63">
        <v>32</v>
      </c>
      <c r="O377" s="49" t="s">
        <v>35</v>
      </c>
      <c r="P377" s="1199">
        <v>86</v>
      </c>
      <c r="Q377" s="49" t="s">
        <v>35</v>
      </c>
      <c r="R377" s="1199">
        <v>118.1</v>
      </c>
      <c r="S377" s="49" t="s">
        <v>35</v>
      </c>
      <c r="T377" s="1199" t="s">
        <v>35</v>
      </c>
      <c r="U377" s="49" t="s">
        <v>35</v>
      </c>
      <c r="V377" s="1199" t="s">
        <v>35</v>
      </c>
      <c r="W377" s="62" t="s">
        <v>35</v>
      </c>
      <c r="X377" s="63">
        <v>27.9</v>
      </c>
      <c r="Y377" s="67" t="s">
        <v>35</v>
      </c>
      <c r="Z377" s="68">
        <v>223</v>
      </c>
      <c r="AA377" s="23" t="s">
        <v>35</v>
      </c>
      <c r="AB377" s="798">
        <v>0.34</v>
      </c>
      <c r="AC377" s="755">
        <v>2288</v>
      </c>
      <c r="AD377" s="1085">
        <v>20060</v>
      </c>
      <c r="AE377" s="1075" t="s">
        <v>35</v>
      </c>
      <c r="AF377" s="1074"/>
      <c r="AG377" s="10"/>
      <c r="AH377" s="2"/>
      <c r="AI377" s="2"/>
      <c r="AJ377" s="2"/>
      <c r="AK377" s="2"/>
      <c r="AL377" s="99"/>
    </row>
    <row r="378" spans="1:38" s="1" customFormat="1" ht="13.5" customHeight="1" x14ac:dyDescent="0.15">
      <c r="A378" s="1879"/>
      <c r="B378" s="1743" t="s">
        <v>388</v>
      </c>
      <c r="C378" s="1744"/>
      <c r="D378" s="374"/>
      <c r="E378" s="1494">
        <f>MAX(E350:E377)</f>
        <v>25</v>
      </c>
      <c r="F378" s="335">
        <f t="shared" ref="F378:AC378" si="50">IF(COUNT(F350:F377)=0,"",MAX(F350:F377))</f>
        <v>12.3</v>
      </c>
      <c r="G378" s="336">
        <f t="shared" si="50"/>
        <v>9.9</v>
      </c>
      <c r="H378" s="337">
        <f t="shared" si="50"/>
        <v>9.9</v>
      </c>
      <c r="I378" s="338">
        <f t="shared" si="50"/>
        <v>21.1</v>
      </c>
      <c r="J378" s="339">
        <f t="shared" si="50"/>
        <v>4.2</v>
      </c>
      <c r="K378" s="338">
        <f t="shared" si="50"/>
        <v>8</v>
      </c>
      <c r="L378" s="339">
        <f t="shared" si="50"/>
        <v>7.9</v>
      </c>
      <c r="M378" s="338">
        <f t="shared" si="50"/>
        <v>37.5</v>
      </c>
      <c r="N378" s="339">
        <f t="shared" si="50"/>
        <v>36.5</v>
      </c>
      <c r="O378" s="1200">
        <f t="shared" si="50"/>
        <v>86</v>
      </c>
      <c r="P378" s="1208">
        <f t="shared" si="50"/>
        <v>87</v>
      </c>
      <c r="Q378" s="1200">
        <f t="shared" si="50"/>
        <v>122.9</v>
      </c>
      <c r="R378" s="1208">
        <f t="shared" si="50"/>
        <v>125.1</v>
      </c>
      <c r="S378" s="1200">
        <f t="shared" si="50"/>
        <v>76</v>
      </c>
      <c r="T378" s="1208">
        <f t="shared" si="50"/>
        <v>77.2</v>
      </c>
      <c r="U378" s="1200">
        <f t="shared" si="50"/>
        <v>46.9</v>
      </c>
      <c r="V378" s="1208">
        <f t="shared" si="50"/>
        <v>42.3</v>
      </c>
      <c r="W378" s="338">
        <f t="shared" si="50"/>
        <v>30</v>
      </c>
      <c r="X378" s="540">
        <f t="shared" si="50"/>
        <v>41.4</v>
      </c>
      <c r="Y378" s="596">
        <f t="shared" si="50"/>
        <v>220</v>
      </c>
      <c r="Z378" s="597">
        <f t="shared" si="50"/>
        <v>294</v>
      </c>
      <c r="AA378" s="598">
        <f t="shared" si="50"/>
        <v>0.41</v>
      </c>
      <c r="AB378" s="800">
        <f t="shared" si="50"/>
        <v>0.41</v>
      </c>
      <c r="AC378" s="596">
        <f t="shared" si="50"/>
        <v>3670</v>
      </c>
      <c r="AD378" s="318">
        <f>MAX(AD350:AD377)</f>
        <v>20060</v>
      </c>
      <c r="AE378" s="1055">
        <f>MAX(AE350:AE377)</f>
        <v>5.47</v>
      </c>
      <c r="AF378" s="1092" t="s">
        <v>35</v>
      </c>
      <c r="AG378" s="10" t="s">
        <v>35</v>
      </c>
      <c r="AH378" s="2" t="s">
        <v>35</v>
      </c>
      <c r="AI378" s="2" t="s">
        <v>35</v>
      </c>
      <c r="AJ378" s="2" t="s">
        <v>35</v>
      </c>
      <c r="AK378" s="2" t="s">
        <v>35</v>
      </c>
      <c r="AL378" s="99" t="s">
        <v>35</v>
      </c>
    </row>
    <row r="379" spans="1:38" s="1" customFormat="1" ht="13.5" customHeight="1" x14ac:dyDescent="0.15">
      <c r="A379" s="1879"/>
      <c r="B379" s="1735" t="s">
        <v>389</v>
      </c>
      <c r="C379" s="1736"/>
      <c r="D379" s="376"/>
      <c r="E379" s="1495">
        <f>MIN(E350:E377)</f>
        <v>4.5</v>
      </c>
      <c r="F379" s="340">
        <f t="shared" ref="F379:AB379" si="51">IF(COUNT(F350:F377)=0,"",MIN(F350:F377))</f>
        <v>2.6</v>
      </c>
      <c r="G379" s="341">
        <f t="shared" si="51"/>
        <v>6.1</v>
      </c>
      <c r="H379" s="342">
        <f t="shared" si="51"/>
        <v>6.1</v>
      </c>
      <c r="I379" s="343">
        <f t="shared" si="51"/>
        <v>2.8</v>
      </c>
      <c r="J379" s="344">
        <f t="shared" si="51"/>
        <v>2.6</v>
      </c>
      <c r="K379" s="343">
        <f t="shared" si="51"/>
        <v>7.5</v>
      </c>
      <c r="L379" s="344">
        <f t="shared" si="51"/>
        <v>7.3</v>
      </c>
      <c r="M379" s="343">
        <f t="shared" si="51"/>
        <v>18.899999999999999</v>
      </c>
      <c r="N379" s="344">
        <f t="shared" si="51"/>
        <v>20.8</v>
      </c>
      <c r="O379" s="1202">
        <f t="shared" si="51"/>
        <v>86</v>
      </c>
      <c r="P379" s="1209">
        <f t="shared" si="51"/>
        <v>43</v>
      </c>
      <c r="Q379" s="1202">
        <f t="shared" si="51"/>
        <v>122.9</v>
      </c>
      <c r="R379" s="1209">
        <f t="shared" si="51"/>
        <v>73</v>
      </c>
      <c r="S379" s="1202">
        <f t="shared" si="51"/>
        <v>76</v>
      </c>
      <c r="T379" s="1209">
        <f t="shared" si="51"/>
        <v>77.2</v>
      </c>
      <c r="U379" s="1202">
        <f t="shared" si="51"/>
        <v>46.9</v>
      </c>
      <c r="V379" s="1209">
        <f t="shared" si="51"/>
        <v>42.3</v>
      </c>
      <c r="W379" s="343">
        <f t="shared" si="51"/>
        <v>30</v>
      </c>
      <c r="X379" s="653">
        <f t="shared" si="51"/>
        <v>18.899999999999999</v>
      </c>
      <c r="Y379" s="600">
        <f t="shared" si="51"/>
        <v>220</v>
      </c>
      <c r="Z379" s="601">
        <f t="shared" si="51"/>
        <v>106</v>
      </c>
      <c r="AA379" s="602">
        <f t="shared" si="51"/>
        <v>0.41</v>
      </c>
      <c r="AB379" s="802">
        <f t="shared" si="51"/>
        <v>0.21</v>
      </c>
      <c r="AC379" s="1655"/>
      <c r="AD379" s="1622"/>
      <c r="AE379" s="1056">
        <f>MIN(AE350:AE377)</f>
        <v>4.25</v>
      </c>
      <c r="AF379" s="1093" t="s">
        <v>35</v>
      </c>
      <c r="AG379" s="10" t="s">
        <v>35</v>
      </c>
      <c r="AH379" s="2" t="s">
        <v>35</v>
      </c>
      <c r="AI379" s="2" t="s">
        <v>35</v>
      </c>
      <c r="AJ379" s="2" t="s">
        <v>35</v>
      </c>
      <c r="AK379" s="2" t="s">
        <v>35</v>
      </c>
      <c r="AL379" s="99" t="s">
        <v>35</v>
      </c>
    </row>
    <row r="380" spans="1:38" s="1" customFormat="1" ht="13.5" customHeight="1" x14ac:dyDescent="0.15">
      <c r="A380" s="1879"/>
      <c r="B380" s="1735" t="s">
        <v>390</v>
      </c>
      <c r="C380" s="1736"/>
      <c r="D380" s="378"/>
      <c r="E380" s="1496"/>
      <c r="F380" s="541">
        <f t="shared" ref="F380:AB380" si="52">IF(COUNT(F350:F377)=0,"",AVERAGE(F350:F377))</f>
        <v>5.8821428571428571</v>
      </c>
      <c r="G380" s="542">
        <f t="shared" si="52"/>
        <v>7.8666666666666663</v>
      </c>
      <c r="H380" s="543">
        <f t="shared" si="52"/>
        <v>7.9333333333333336</v>
      </c>
      <c r="I380" s="544">
        <f t="shared" si="52"/>
        <v>4.9222222222222225</v>
      </c>
      <c r="J380" s="545">
        <f t="shared" si="52"/>
        <v>3.2333333333333338</v>
      </c>
      <c r="K380" s="544">
        <f t="shared" si="52"/>
        <v>7.7888888888888896</v>
      </c>
      <c r="L380" s="545">
        <f t="shared" si="52"/>
        <v>7.6888888888888873</v>
      </c>
      <c r="M380" s="544">
        <f t="shared" si="52"/>
        <v>32.605555555555554</v>
      </c>
      <c r="N380" s="545">
        <f t="shared" si="52"/>
        <v>31.383333333333333</v>
      </c>
      <c r="O380" s="1210">
        <f t="shared" si="52"/>
        <v>86</v>
      </c>
      <c r="P380" s="1211">
        <f t="shared" si="52"/>
        <v>79.111111111111114</v>
      </c>
      <c r="Q380" s="1210">
        <f t="shared" si="52"/>
        <v>122.9</v>
      </c>
      <c r="R380" s="1211">
        <f t="shared" si="52"/>
        <v>113.13888888888886</v>
      </c>
      <c r="S380" s="1210">
        <f t="shared" si="52"/>
        <v>76</v>
      </c>
      <c r="T380" s="1211">
        <f t="shared" si="52"/>
        <v>77.2</v>
      </c>
      <c r="U380" s="1210">
        <f t="shared" si="52"/>
        <v>46.9</v>
      </c>
      <c r="V380" s="1211">
        <f t="shared" si="52"/>
        <v>42.3</v>
      </c>
      <c r="W380" s="1255">
        <f t="shared" si="52"/>
        <v>30</v>
      </c>
      <c r="X380" s="653">
        <f t="shared" si="52"/>
        <v>29.249999999999993</v>
      </c>
      <c r="Y380" s="600">
        <f t="shared" si="52"/>
        <v>220</v>
      </c>
      <c r="Z380" s="601">
        <f t="shared" si="52"/>
        <v>214.94444444444446</v>
      </c>
      <c r="AA380" s="602">
        <f t="shared" si="52"/>
        <v>0.41</v>
      </c>
      <c r="AB380" s="802">
        <f t="shared" si="52"/>
        <v>0.32166666666666671</v>
      </c>
      <c r="AC380" s="1656"/>
      <c r="AD380" s="1622"/>
      <c r="AE380" s="1057">
        <f>AVERAGE(AE350:AE377)</f>
        <v>4.8650000000000002</v>
      </c>
      <c r="AF380" s="1093" t="s">
        <v>35</v>
      </c>
      <c r="AG380" s="10" t="s">
        <v>35</v>
      </c>
      <c r="AH380" s="2" t="s">
        <v>35</v>
      </c>
      <c r="AI380" s="2" t="s">
        <v>35</v>
      </c>
      <c r="AJ380" s="2" t="s">
        <v>35</v>
      </c>
      <c r="AK380" s="2" t="s">
        <v>35</v>
      </c>
      <c r="AL380" s="99" t="s">
        <v>35</v>
      </c>
    </row>
    <row r="381" spans="1:38" s="1" customFormat="1" ht="13.5" customHeight="1" x14ac:dyDescent="0.15">
      <c r="A381" s="1880"/>
      <c r="B381" s="1737" t="s">
        <v>391</v>
      </c>
      <c r="C381" s="1738"/>
      <c r="D381" s="558"/>
      <c r="E381" s="1497">
        <f>SUM(E350:E377)</f>
        <v>79.5</v>
      </c>
      <c r="F381" s="563"/>
      <c r="G381" s="1341"/>
      <c r="H381" s="1340"/>
      <c r="I381" s="1247"/>
      <c r="J381" s="1246"/>
      <c r="K381" s="1346"/>
      <c r="L381" s="1346"/>
      <c r="M381" s="1247"/>
      <c r="N381" s="1246"/>
      <c r="O381" s="1205"/>
      <c r="P381" s="1205"/>
      <c r="Q381" s="1223"/>
      <c r="R381" s="1222"/>
      <c r="S381" s="1205"/>
      <c r="T381" s="1205"/>
      <c r="U381" s="1223"/>
      <c r="V381" s="1222"/>
      <c r="W381" s="1258"/>
      <c r="X381" s="1259"/>
      <c r="Y381" s="592"/>
      <c r="Z381" s="592"/>
      <c r="AA381" s="593"/>
      <c r="AB381" s="804"/>
      <c r="AC381" s="595">
        <f>SUM(AC350:AC377)</f>
        <v>60750</v>
      </c>
      <c r="AD381" s="1103">
        <f>SUM(AD350:AD377)</f>
        <v>40050</v>
      </c>
      <c r="AE381" s="1066"/>
      <c r="AF381" s="1094" t="s">
        <v>35</v>
      </c>
      <c r="AG381" s="205"/>
      <c r="AH381" s="207"/>
      <c r="AI381" s="207"/>
      <c r="AJ381" s="207"/>
      <c r="AK381" s="207"/>
      <c r="AL381" s="206"/>
    </row>
    <row r="382" spans="1:38" s="1" customFormat="1" ht="13.5" customHeight="1" x14ac:dyDescent="0.15">
      <c r="A382" s="1871" t="s">
        <v>537</v>
      </c>
      <c r="B382" s="429">
        <v>44621</v>
      </c>
      <c r="C382" s="856" t="str">
        <f>IF(B382="","",IF(WEEKDAY(B382)=1,"(日)",IF(WEEKDAY(B382)=2,"(月)",IF(WEEKDAY(B382)=3,"(火)",IF(WEEKDAY(B382)=4,"(水)",IF(WEEKDAY(B382)=5,"(木)",IF(WEEKDAY(B382)=6,"(金)","(土)")))))))</f>
        <v>(火)</v>
      </c>
      <c r="D382" s="70" t="s">
        <v>566</v>
      </c>
      <c r="E382" s="1493" t="s">
        <v>35</v>
      </c>
      <c r="F382" s="58">
        <v>10.5</v>
      </c>
      <c r="G382" s="22">
        <v>10.5</v>
      </c>
      <c r="H382" s="61">
        <v>10.6</v>
      </c>
      <c r="I382" s="62">
        <v>4.4000000000000004</v>
      </c>
      <c r="J382" s="63">
        <v>2.6</v>
      </c>
      <c r="K382" s="62">
        <v>7.8</v>
      </c>
      <c r="L382" s="63">
        <v>7.6</v>
      </c>
      <c r="M382" s="62">
        <v>34</v>
      </c>
      <c r="N382" s="63">
        <v>32.799999999999997</v>
      </c>
      <c r="O382" s="49" t="s">
        <v>35</v>
      </c>
      <c r="P382" s="1199">
        <v>86</v>
      </c>
      <c r="Q382" s="49" t="s">
        <v>35</v>
      </c>
      <c r="R382" s="1199">
        <v>114.5</v>
      </c>
      <c r="S382" s="49" t="s">
        <v>35</v>
      </c>
      <c r="T382" s="1199" t="s">
        <v>35</v>
      </c>
      <c r="U382" s="49" t="s">
        <v>35</v>
      </c>
      <c r="V382" s="1199" t="s">
        <v>35</v>
      </c>
      <c r="W382" s="62" t="s">
        <v>35</v>
      </c>
      <c r="X382" s="63">
        <v>29</v>
      </c>
      <c r="Y382" s="67" t="s">
        <v>35</v>
      </c>
      <c r="Z382" s="68">
        <v>204</v>
      </c>
      <c r="AA382" s="23" t="s">
        <v>35</v>
      </c>
      <c r="AB382" s="798">
        <v>0.26</v>
      </c>
      <c r="AC382" s="304">
        <v>2445</v>
      </c>
      <c r="AD382" s="1086" t="s">
        <v>35</v>
      </c>
      <c r="AE382" s="1079" t="s">
        <v>35</v>
      </c>
      <c r="AF382" s="1080"/>
      <c r="AG382" s="208">
        <v>44623</v>
      </c>
      <c r="AH382" s="128" t="s">
        <v>555</v>
      </c>
      <c r="AI382" s="129">
        <v>11.5</v>
      </c>
      <c r="AJ382" s="130" t="s">
        <v>20</v>
      </c>
      <c r="AK382" s="131"/>
      <c r="AL382" s="132"/>
    </row>
    <row r="383" spans="1:38" s="1" customFormat="1" ht="13.5" customHeight="1" x14ac:dyDescent="0.15">
      <c r="A383" s="1872"/>
      <c r="B383" s="429">
        <v>44622</v>
      </c>
      <c r="C383" s="1607" t="str">
        <f>IF(B383="","",IF(WEEKDAY(B383)=1,"(日)",IF(WEEKDAY(B383)=2,"(月)",IF(WEEKDAY(B383)=3,"(火)",IF(WEEKDAY(B383)=4,"(水)",IF(WEEKDAY(B383)=5,"(木)",IF(WEEKDAY(B383)=6,"(金)","(土)")))))))</f>
        <v>(水)</v>
      </c>
      <c r="D383" s="70" t="s">
        <v>566</v>
      </c>
      <c r="E383" s="1493" t="s">
        <v>35</v>
      </c>
      <c r="F383" s="58">
        <v>13.2</v>
      </c>
      <c r="G383" s="22">
        <v>11.6</v>
      </c>
      <c r="H383" s="61">
        <v>11.6</v>
      </c>
      <c r="I383" s="62">
        <v>4</v>
      </c>
      <c r="J383" s="63">
        <v>3.9</v>
      </c>
      <c r="K383" s="62">
        <v>7.7</v>
      </c>
      <c r="L383" s="63">
        <v>7.7</v>
      </c>
      <c r="M383" s="62">
        <v>34</v>
      </c>
      <c r="N383" s="63">
        <v>32.5</v>
      </c>
      <c r="O383" s="49" t="s">
        <v>35</v>
      </c>
      <c r="P383" s="1199">
        <v>87</v>
      </c>
      <c r="Q383" s="49" t="s">
        <v>35</v>
      </c>
      <c r="R383" s="1199">
        <v>119.7</v>
      </c>
      <c r="S383" s="49" t="s">
        <v>35</v>
      </c>
      <c r="T383" s="1199" t="s">
        <v>35</v>
      </c>
      <c r="U383" s="49" t="s">
        <v>35</v>
      </c>
      <c r="V383" s="1199" t="s">
        <v>35</v>
      </c>
      <c r="W383" s="62" t="s">
        <v>35</v>
      </c>
      <c r="X383" s="63">
        <v>28.3</v>
      </c>
      <c r="Y383" s="67" t="s">
        <v>35</v>
      </c>
      <c r="Z383" s="68">
        <v>217</v>
      </c>
      <c r="AA383" s="23" t="s">
        <v>35</v>
      </c>
      <c r="AB383" s="798">
        <v>0.36</v>
      </c>
      <c r="AC383" s="304">
        <v>1849</v>
      </c>
      <c r="AD383" s="1085">
        <v>9980</v>
      </c>
      <c r="AE383" s="1075" t="s">
        <v>35</v>
      </c>
      <c r="AF383" s="1074"/>
      <c r="AG383" s="11" t="s">
        <v>556</v>
      </c>
      <c r="AH383" s="12" t="s">
        <v>557</v>
      </c>
      <c r="AI383" s="13" t="s">
        <v>558</v>
      </c>
      <c r="AJ383" s="14" t="s">
        <v>559</v>
      </c>
      <c r="AK383" s="15" t="s">
        <v>35</v>
      </c>
      <c r="AL383" s="92"/>
    </row>
    <row r="384" spans="1:38" s="1" customFormat="1" ht="13.5" customHeight="1" x14ac:dyDescent="0.15">
      <c r="A384" s="1872"/>
      <c r="B384" s="429">
        <v>44623</v>
      </c>
      <c r="C384" s="1607" t="str">
        <f t="shared" ref="C384:C412" si="53">IF(B384="","",IF(WEEKDAY(B384)=1,"(日)",IF(WEEKDAY(B384)=2,"(月)",IF(WEEKDAY(B384)=3,"(火)",IF(WEEKDAY(B384)=4,"(水)",IF(WEEKDAY(B384)=5,"(木)",IF(WEEKDAY(B384)=6,"(金)","(土)")))))))</f>
        <v>(木)</v>
      </c>
      <c r="D384" s="70" t="s">
        <v>522</v>
      </c>
      <c r="E384" s="1493" t="s">
        <v>35</v>
      </c>
      <c r="F384" s="58">
        <v>11.5</v>
      </c>
      <c r="G384" s="22">
        <v>11.3</v>
      </c>
      <c r="H384" s="61">
        <v>11.4</v>
      </c>
      <c r="I384" s="62">
        <v>4.4000000000000004</v>
      </c>
      <c r="J384" s="63">
        <v>3.9</v>
      </c>
      <c r="K384" s="62">
        <v>7.8</v>
      </c>
      <c r="L384" s="63">
        <v>7.7</v>
      </c>
      <c r="M384" s="62">
        <v>33.200000000000003</v>
      </c>
      <c r="N384" s="63">
        <v>33.9</v>
      </c>
      <c r="O384" s="49">
        <v>88</v>
      </c>
      <c r="P384" s="1199">
        <v>85</v>
      </c>
      <c r="Q384" s="49">
        <v>117.5</v>
      </c>
      <c r="R384" s="1199">
        <v>117.1</v>
      </c>
      <c r="S384" s="49">
        <v>76</v>
      </c>
      <c r="T384" s="1199">
        <v>74</v>
      </c>
      <c r="U384" s="49">
        <v>41.5</v>
      </c>
      <c r="V384" s="1199">
        <v>43.1</v>
      </c>
      <c r="W384" s="62">
        <v>25.8</v>
      </c>
      <c r="X384" s="63">
        <v>30.5</v>
      </c>
      <c r="Y384" s="67">
        <v>205</v>
      </c>
      <c r="Z384" s="68">
        <v>220</v>
      </c>
      <c r="AA384" s="23">
        <v>0.49</v>
      </c>
      <c r="AB384" s="798">
        <v>0.36</v>
      </c>
      <c r="AC384" s="304">
        <v>1738</v>
      </c>
      <c r="AD384" s="1085" t="s">
        <v>35</v>
      </c>
      <c r="AE384" s="1075">
        <v>4.67</v>
      </c>
      <c r="AF384" s="1074"/>
      <c r="AG384" s="5" t="s">
        <v>468</v>
      </c>
      <c r="AH384" s="16" t="s">
        <v>20</v>
      </c>
      <c r="AI384" s="30">
        <v>11.3</v>
      </c>
      <c r="AJ384" s="31">
        <v>11.4</v>
      </c>
      <c r="AK384" s="32" t="s">
        <v>35</v>
      </c>
      <c r="AL384" s="93"/>
    </row>
    <row r="385" spans="1:38" s="1" customFormat="1" ht="13.5" customHeight="1" x14ac:dyDescent="0.15">
      <c r="A385" s="1872"/>
      <c r="B385" s="429">
        <v>44624</v>
      </c>
      <c r="C385" s="1607" t="str">
        <f t="shared" si="53"/>
        <v>(金)</v>
      </c>
      <c r="D385" s="70" t="s">
        <v>522</v>
      </c>
      <c r="E385" s="1493">
        <v>1.5</v>
      </c>
      <c r="F385" s="58">
        <v>8.1999999999999993</v>
      </c>
      <c r="G385" s="22">
        <v>11.6</v>
      </c>
      <c r="H385" s="61">
        <v>11.7</v>
      </c>
      <c r="I385" s="62">
        <v>4.7</v>
      </c>
      <c r="J385" s="63">
        <v>4.4000000000000004</v>
      </c>
      <c r="K385" s="62">
        <v>7.8</v>
      </c>
      <c r="L385" s="63">
        <v>7.6</v>
      </c>
      <c r="M385" s="62">
        <v>33.4</v>
      </c>
      <c r="N385" s="63">
        <v>32.799999999999997</v>
      </c>
      <c r="O385" s="49" t="s">
        <v>35</v>
      </c>
      <c r="P385" s="1199">
        <v>81</v>
      </c>
      <c r="Q385" s="49" t="s">
        <v>35</v>
      </c>
      <c r="R385" s="1199">
        <v>110.3</v>
      </c>
      <c r="S385" s="49" t="s">
        <v>35</v>
      </c>
      <c r="T385" s="1199" t="s">
        <v>35</v>
      </c>
      <c r="U385" s="49" t="s">
        <v>35</v>
      </c>
      <c r="V385" s="1199" t="s">
        <v>35</v>
      </c>
      <c r="W385" s="62" t="s">
        <v>35</v>
      </c>
      <c r="X385" s="63">
        <v>29.4</v>
      </c>
      <c r="Y385" s="67" t="s">
        <v>35</v>
      </c>
      <c r="Z385" s="68">
        <v>232</v>
      </c>
      <c r="AA385" s="23" t="s">
        <v>35</v>
      </c>
      <c r="AB385" s="798">
        <v>0.31</v>
      </c>
      <c r="AC385" s="304">
        <v>2656</v>
      </c>
      <c r="AD385" s="1085" t="s">
        <v>35</v>
      </c>
      <c r="AE385" s="1075" t="s">
        <v>35</v>
      </c>
      <c r="AF385" s="1074"/>
      <c r="AG385" s="6" t="s">
        <v>469</v>
      </c>
      <c r="AH385" s="17" t="s">
        <v>470</v>
      </c>
      <c r="AI385" s="33">
        <v>4.4000000000000004</v>
      </c>
      <c r="AJ385" s="34">
        <v>3.9</v>
      </c>
      <c r="AK385" s="38" t="s">
        <v>35</v>
      </c>
      <c r="AL385" s="94"/>
    </row>
    <row r="386" spans="1:38" s="1" customFormat="1" ht="13.5" customHeight="1" x14ac:dyDescent="0.15">
      <c r="A386" s="1872"/>
      <c r="B386" s="429">
        <v>44625</v>
      </c>
      <c r="C386" s="1607" t="str">
        <f t="shared" si="53"/>
        <v>(土)</v>
      </c>
      <c r="D386" s="70" t="s">
        <v>566</v>
      </c>
      <c r="E386" s="1493">
        <v>0.5</v>
      </c>
      <c r="F386" s="58">
        <v>7.6</v>
      </c>
      <c r="G386" s="22" t="s">
        <v>35</v>
      </c>
      <c r="H386" s="61" t="s">
        <v>35</v>
      </c>
      <c r="I386" s="62" t="s">
        <v>35</v>
      </c>
      <c r="J386" s="63" t="s">
        <v>35</v>
      </c>
      <c r="K386" s="62" t="s">
        <v>35</v>
      </c>
      <c r="L386" s="63" t="s">
        <v>35</v>
      </c>
      <c r="M386" s="62" t="s">
        <v>35</v>
      </c>
      <c r="N386" s="63" t="s">
        <v>35</v>
      </c>
      <c r="O386" s="49" t="s">
        <v>35</v>
      </c>
      <c r="P386" s="1199" t="s">
        <v>35</v>
      </c>
      <c r="Q386" s="49" t="s">
        <v>35</v>
      </c>
      <c r="R386" s="1199" t="s">
        <v>35</v>
      </c>
      <c r="S386" s="49" t="s">
        <v>35</v>
      </c>
      <c r="T386" s="1199" t="s">
        <v>35</v>
      </c>
      <c r="U386" s="49" t="s">
        <v>35</v>
      </c>
      <c r="V386" s="1199" t="s">
        <v>35</v>
      </c>
      <c r="W386" s="62" t="s">
        <v>35</v>
      </c>
      <c r="X386" s="63" t="s">
        <v>35</v>
      </c>
      <c r="Y386" s="67" t="s">
        <v>35</v>
      </c>
      <c r="Z386" s="68" t="s">
        <v>35</v>
      </c>
      <c r="AA386" s="23" t="s">
        <v>35</v>
      </c>
      <c r="AB386" s="798" t="s">
        <v>35</v>
      </c>
      <c r="AC386" s="304">
        <v>2686</v>
      </c>
      <c r="AD386" s="1085" t="s">
        <v>35</v>
      </c>
      <c r="AE386" s="1075" t="s">
        <v>35</v>
      </c>
      <c r="AF386" s="1074"/>
      <c r="AG386" s="6" t="s">
        <v>21</v>
      </c>
      <c r="AH386" s="17"/>
      <c r="AI386" s="33">
        <v>7.8</v>
      </c>
      <c r="AJ386" s="34">
        <v>7.7</v>
      </c>
      <c r="AK386" s="41" t="s">
        <v>35</v>
      </c>
      <c r="AL386" s="95"/>
    </row>
    <row r="387" spans="1:38" s="1" customFormat="1" ht="13.5" customHeight="1" x14ac:dyDescent="0.15">
      <c r="A387" s="1872"/>
      <c r="B387" s="429">
        <v>44626</v>
      </c>
      <c r="C387" s="1607" t="str">
        <f t="shared" si="53"/>
        <v>(日)</v>
      </c>
      <c r="D387" s="70" t="s">
        <v>566</v>
      </c>
      <c r="E387" s="1493" t="s">
        <v>35</v>
      </c>
      <c r="F387" s="58">
        <v>9.3000000000000007</v>
      </c>
      <c r="G387" s="22" t="s">
        <v>35</v>
      </c>
      <c r="H387" s="61" t="s">
        <v>35</v>
      </c>
      <c r="I387" s="62" t="s">
        <v>35</v>
      </c>
      <c r="J387" s="63" t="s">
        <v>35</v>
      </c>
      <c r="K387" s="62" t="s">
        <v>35</v>
      </c>
      <c r="L387" s="63" t="s">
        <v>35</v>
      </c>
      <c r="M387" s="62" t="s">
        <v>35</v>
      </c>
      <c r="N387" s="63" t="s">
        <v>35</v>
      </c>
      <c r="O387" s="49" t="s">
        <v>35</v>
      </c>
      <c r="P387" s="1199" t="s">
        <v>35</v>
      </c>
      <c r="Q387" s="49" t="s">
        <v>35</v>
      </c>
      <c r="R387" s="1199" t="s">
        <v>35</v>
      </c>
      <c r="S387" s="49" t="s">
        <v>35</v>
      </c>
      <c r="T387" s="1199" t="s">
        <v>35</v>
      </c>
      <c r="U387" s="49" t="s">
        <v>35</v>
      </c>
      <c r="V387" s="1199" t="s">
        <v>35</v>
      </c>
      <c r="W387" s="62" t="s">
        <v>35</v>
      </c>
      <c r="X387" s="63" t="s">
        <v>35</v>
      </c>
      <c r="Y387" s="67" t="s">
        <v>35</v>
      </c>
      <c r="Z387" s="68" t="s">
        <v>35</v>
      </c>
      <c r="AA387" s="23" t="s">
        <v>35</v>
      </c>
      <c r="AB387" s="798" t="s">
        <v>35</v>
      </c>
      <c r="AC387" s="304">
        <v>2664</v>
      </c>
      <c r="AD387" s="1085" t="s">
        <v>35</v>
      </c>
      <c r="AE387" s="1075" t="s">
        <v>35</v>
      </c>
      <c r="AF387" s="1074"/>
      <c r="AG387" s="6" t="s">
        <v>471</v>
      </c>
      <c r="AH387" s="17" t="s">
        <v>22</v>
      </c>
      <c r="AI387" s="33">
        <v>33.200000000000003</v>
      </c>
      <c r="AJ387" s="34">
        <v>33.9</v>
      </c>
      <c r="AK387" s="35" t="s">
        <v>35</v>
      </c>
      <c r="AL387" s="96"/>
    </row>
    <row r="388" spans="1:38" s="1" customFormat="1" ht="13.5" customHeight="1" x14ac:dyDescent="0.15">
      <c r="A388" s="1872"/>
      <c r="B388" s="429">
        <v>44627</v>
      </c>
      <c r="C388" s="1607" t="str">
        <f t="shared" si="53"/>
        <v>(月)</v>
      </c>
      <c r="D388" s="70" t="s">
        <v>566</v>
      </c>
      <c r="E388" s="1493" t="s">
        <v>35</v>
      </c>
      <c r="F388" s="58">
        <v>8.6</v>
      </c>
      <c r="G388" s="22">
        <v>9.1999999999999993</v>
      </c>
      <c r="H388" s="61">
        <v>9.3000000000000007</v>
      </c>
      <c r="I388" s="62">
        <v>4.2</v>
      </c>
      <c r="J388" s="63">
        <v>3.4</v>
      </c>
      <c r="K388" s="62">
        <v>7.9</v>
      </c>
      <c r="L388" s="63">
        <v>7.7</v>
      </c>
      <c r="M388" s="62">
        <v>34</v>
      </c>
      <c r="N388" s="63">
        <v>33.799999999999997</v>
      </c>
      <c r="O388" s="49" t="s">
        <v>35</v>
      </c>
      <c r="P388" s="1199">
        <v>83</v>
      </c>
      <c r="Q388" s="49" t="s">
        <v>35</v>
      </c>
      <c r="R388" s="1199">
        <v>115.3</v>
      </c>
      <c r="S388" s="49" t="s">
        <v>35</v>
      </c>
      <c r="T388" s="1199" t="s">
        <v>35</v>
      </c>
      <c r="U388" s="49" t="s">
        <v>35</v>
      </c>
      <c r="V388" s="1199" t="s">
        <v>35</v>
      </c>
      <c r="W388" s="62" t="s">
        <v>35</v>
      </c>
      <c r="X388" s="63">
        <v>31.9</v>
      </c>
      <c r="Y388" s="67" t="s">
        <v>35</v>
      </c>
      <c r="Z388" s="68">
        <v>260</v>
      </c>
      <c r="AA388" s="23" t="s">
        <v>35</v>
      </c>
      <c r="AB388" s="798">
        <v>0.28999999999999998</v>
      </c>
      <c r="AC388" s="304">
        <v>2009</v>
      </c>
      <c r="AD388" s="1085" t="s">
        <v>35</v>
      </c>
      <c r="AE388" s="1075" t="s">
        <v>35</v>
      </c>
      <c r="AF388" s="1074"/>
      <c r="AG388" s="6" t="s">
        <v>472</v>
      </c>
      <c r="AH388" s="17" t="s">
        <v>23</v>
      </c>
      <c r="AI388" s="612">
        <v>88</v>
      </c>
      <c r="AJ388" s="613">
        <v>85</v>
      </c>
      <c r="AK388" s="35" t="s">
        <v>35</v>
      </c>
      <c r="AL388" s="96"/>
    </row>
    <row r="389" spans="1:38" s="1" customFormat="1" ht="13.5" customHeight="1" x14ac:dyDescent="0.15">
      <c r="A389" s="1872"/>
      <c r="B389" s="429">
        <v>44628</v>
      </c>
      <c r="C389" s="1607" t="str">
        <f t="shared" si="53"/>
        <v>(火)</v>
      </c>
      <c r="D389" s="70" t="s">
        <v>579</v>
      </c>
      <c r="E389" s="1493">
        <v>0.5</v>
      </c>
      <c r="F389" s="58">
        <v>6.8</v>
      </c>
      <c r="G389" s="22">
        <v>10.5</v>
      </c>
      <c r="H389" s="61">
        <v>10.4</v>
      </c>
      <c r="I389" s="62">
        <v>3.9</v>
      </c>
      <c r="J389" s="63">
        <v>4.3</v>
      </c>
      <c r="K389" s="62">
        <v>7.9</v>
      </c>
      <c r="L389" s="63">
        <v>7.9</v>
      </c>
      <c r="M389" s="62">
        <v>34.4</v>
      </c>
      <c r="N389" s="63">
        <v>33.5</v>
      </c>
      <c r="O389" s="49" t="s">
        <v>35</v>
      </c>
      <c r="P389" s="1199">
        <v>88</v>
      </c>
      <c r="Q389" s="49" t="s">
        <v>35</v>
      </c>
      <c r="R389" s="1199">
        <v>117.1</v>
      </c>
      <c r="S389" s="49" t="s">
        <v>35</v>
      </c>
      <c r="T389" s="1199" t="s">
        <v>35</v>
      </c>
      <c r="U389" s="49" t="s">
        <v>35</v>
      </c>
      <c r="V389" s="1199" t="s">
        <v>35</v>
      </c>
      <c r="W389" s="62" t="s">
        <v>35</v>
      </c>
      <c r="X389" s="63">
        <v>25.8</v>
      </c>
      <c r="Y389" s="67" t="s">
        <v>35</v>
      </c>
      <c r="Z389" s="68">
        <v>253</v>
      </c>
      <c r="AA389" s="23" t="s">
        <v>35</v>
      </c>
      <c r="AB389" s="798">
        <v>0.37</v>
      </c>
      <c r="AC389" s="304">
        <v>758</v>
      </c>
      <c r="AD389" s="1085" t="s">
        <v>35</v>
      </c>
      <c r="AE389" s="1075" t="s">
        <v>35</v>
      </c>
      <c r="AF389" s="1074"/>
      <c r="AG389" s="6" t="s">
        <v>473</v>
      </c>
      <c r="AH389" s="17" t="s">
        <v>23</v>
      </c>
      <c r="AI389" s="612">
        <v>117.5</v>
      </c>
      <c r="AJ389" s="613">
        <v>117.1</v>
      </c>
      <c r="AK389" s="35" t="s">
        <v>35</v>
      </c>
      <c r="AL389" s="96"/>
    </row>
    <row r="390" spans="1:38" s="1" customFormat="1" ht="13.5" customHeight="1" x14ac:dyDescent="0.15">
      <c r="A390" s="1872"/>
      <c r="B390" s="429">
        <v>44629</v>
      </c>
      <c r="C390" s="1607" t="str">
        <f t="shared" si="53"/>
        <v>(水)</v>
      </c>
      <c r="D390" s="70" t="s">
        <v>566</v>
      </c>
      <c r="E390" s="1493" t="s">
        <v>35</v>
      </c>
      <c r="F390" s="58">
        <v>8.8000000000000007</v>
      </c>
      <c r="G390" s="22">
        <v>9.6999999999999993</v>
      </c>
      <c r="H390" s="61">
        <v>9.6999999999999993</v>
      </c>
      <c r="I390" s="62">
        <v>4.3</v>
      </c>
      <c r="J390" s="63">
        <v>4.0999999999999996</v>
      </c>
      <c r="K390" s="62">
        <v>7.8</v>
      </c>
      <c r="L390" s="63">
        <v>7.8</v>
      </c>
      <c r="M390" s="62">
        <v>37.1</v>
      </c>
      <c r="N390" s="63">
        <v>35.4</v>
      </c>
      <c r="O390" s="49" t="s">
        <v>35</v>
      </c>
      <c r="P390" s="1199">
        <v>87</v>
      </c>
      <c r="Q390" s="49" t="s">
        <v>35</v>
      </c>
      <c r="R390" s="1199">
        <v>119.3</v>
      </c>
      <c r="S390" s="49" t="s">
        <v>35</v>
      </c>
      <c r="T390" s="1199" t="s">
        <v>35</v>
      </c>
      <c r="U390" s="49" t="s">
        <v>35</v>
      </c>
      <c r="V390" s="1199" t="s">
        <v>35</v>
      </c>
      <c r="W390" s="62" t="s">
        <v>35</v>
      </c>
      <c r="X390" s="63">
        <v>38.9</v>
      </c>
      <c r="Y390" s="67" t="s">
        <v>35</v>
      </c>
      <c r="Z390" s="68">
        <v>242</v>
      </c>
      <c r="AA390" s="23" t="s">
        <v>35</v>
      </c>
      <c r="AB390" s="798">
        <v>0.35</v>
      </c>
      <c r="AC390" s="304">
        <v>1658</v>
      </c>
      <c r="AD390" s="1085">
        <v>10000</v>
      </c>
      <c r="AE390" s="1075" t="s">
        <v>35</v>
      </c>
      <c r="AF390" s="1074"/>
      <c r="AG390" s="6" t="s">
        <v>474</v>
      </c>
      <c r="AH390" s="17" t="s">
        <v>23</v>
      </c>
      <c r="AI390" s="612">
        <v>76</v>
      </c>
      <c r="AJ390" s="613">
        <v>74</v>
      </c>
      <c r="AK390" s="35" t="s">
        <v>35</v>
      </c>
      <c r="AL390" s="96"/>
    </row>
    <row r="391" spans="1:38" s="1" customFormat="1" ht="13.5" customHeight="1" x14ac:dyDescent="0.15">
      <c r="A391" s="1872"/>
      <c r="B391" s="429">
        <v>44630</v>
      </c>
      <c r="C391" s="1607" t="str">
        <f t="shared" si="53"/>
        <v>(木)</v>
      </c>
      <c r="D391" s="70" t="s">
        <v>566</v>
      </c>
      <c r="E391" s="1493" t="s">
        <v>35</v>
      </c>
      <c r="F391" s="58">
        <v>10.199999999999999</v>
      </c>
      <c r="G391" s="22">
        <v>10.9</v>
      </c>
      <c r="H391" s="61">
        <v>10.9</v>
      </c>
      <c r="I391" s="62">
        <v>4.5999999999999996</v>
      </c>
      <c r="J391" s="63">
        <v>3</v>
      </c>
      <c r="K391" s="62">
        <v>7.8</v>
      </c>
      <c r="L391" s="63">
        <v>7.7</v>
      </c>
      <c r="M391" s="62">
        <v>37.200000000000003</v>
      </c>
      <c r="N391" s="63">
        <v>34.799999999999997</v>
      </c>
      <c r="O391" s="49" t="s">
        <v>35</v>
      </c>
      <c r="P391" s="1199">
        <v>85</v>
      </c>
      <c r="Q391" s="49" t="s">
        <v>35</v>
      </c>
      <c r="R391" s="1199">
        <v>118.3</v>
      </c>
      <c r="S391" s="49" t="s">
        <v>35</v>
      </c>
      <c r="T391" s="1199" t="s">
        <v>35</v>
      </c>
      <c r="U391" s="49" t="s">
        <v>35</v>
      </c>
      <c r="V391" s="1199" t="s">
        <v>35</v>
      </c>
      <c r="W391" s="62" t="s">
        <v>35</v>
      </c>
      <c r="X391" s="63">
        <v>40.5</v>
      </c>
      <c r="Y391" s="67" t="s">
        <v>35</v>
      </c>
      <c r="Z391" s="68">
        <v>248</v>
      </c>
      <c r="AA391" s="23" t="s">
        <v>35</v>
      </c>
      <c r="AB391" s="798">
        <v>0.25</v>
      </c>
      <c r="AC391" s="304">
        <v>1625</v>
      </c>
      <c r="AD391" s="1085" t="s">
        <v>35</v>
      </c>
      <c r="AE391" s="1075">
        <v>4.8600000000000003</v>
      </c>
      <c r="AF391" s="1074"/>
      <c r="AG391" s="6" t="s">
        <v>475</v>
      </c>
      <c r="AH391" s="17" t="s">
        <v>23</v>
      </c>
      <c r="AI391" s="612">
        <v>41.5</v>
      </c>
      <c r="AJ391" s="613">
        <v>43.1</v>
      </c>
      <c r="AK391" s="35" t="s">
        <v>35</v>
      </c>
      <c r="AL391" s="96"/>
    </row>
    <row r="392" spans="1:38" s="1" customFormat="1" ht="13.5" customHeight="1" x14ac:dyDescent="0.15">
      <c r="A392" s="1872"/>
      <c r="B392" s="429">
        <v>44631</v>
      </c>
      <c r="C392" s="1607" t="str">
        <f t="shared" si="53"/>
        <v>(金)</v>
      </c>
      <c r="D392" s="70" t="s">
        <v>566</v>
      </c>
      <c r="E392" s="1493" t="s">
        <v>35</v>
      </c>
      <c r="F392" s="58">
        <v>13.4</v>
      </c>
      <c r="G392" s="22">
        <v>11.3</v>
      </c>
      <c r="H392" s="61">
        <v>11.3</v>
      </c>
      <c r="I392" s="62">
        <v>4.5</v>
      </c>
      <c r="J392" s="63">
        <v>4.4000000000000004</v>
      </c>
      <c r="K392" s="62">
        <v>7.8</v>
      </c>
      <c r="L392" s="63">
        <v>7.8</v>
      </c>
      <c r="M392" s="62">
        <v>37.200000000000003</v>
      </c>
      <c r="N392" s="63">
        <v>36</v>
      </c>
      <c r="O392" s="49" t="s">
        <v>35</v>
      </c>
      <c r="P392" s="1199">
        <v>89</v>
      </c>
      <c r="Q392" s="49" t="s">
        <v>35</v>
      </c>
      <c r="R392" s="1199">
        <v>119.1</v>
      </c>
      <c r="S392" s="49" t="s">
        <v>35</v>
      </c>
      <c r="T392" s="1199" t="s">
        <v>35</v>
      </c>
      <c r="U392" s="49" t="s">
        <v>35</v>
      </c>
      <c r="V392" s="1199" t="s">
        <v>35</v>
      </c>
      <c r="W392" s="62" t="s">
        <v>35</v>
      </c>
      <c r="X392" s="63">
        <v>36.299999999999997</v>
      </c>
      <c r="Y392" s="67" t="s">
        <v>35</v>
      </c>
      <c r="Z392" s="68">
        <v>245</v>
      </c>
      <c r="AA392" s="23" t="s">
        <v>35</v>
      </c>
      <c r="AB392" s="798">
        <v>0.35</v>
      </c>
      <c r="AC392" s="304">
        <v>921</v>
      </c>
      <c r="AD392" s="1085" t="s">
        <v>35</v>
      </c>
      <c r="AE392" s="1075" t="s">
        <v>35</v>
      </c>
      <c r="AF392" s="1074"/>
      <c r="AG392" s="6" t="s">
        <v>476</v>
      </c>
      <c r="AH392" s="17" t="s">
        <v>23</v>
      </c>
      <c r="AI392" s="36">
        <v>25.8</v>
      </c>
      <c r="AJ392" s="37">
        <v>30.5</v>
      </c>
      <c r="AK392" s="38" t="s">
        <v>35</v>
      </c>
      <c r="AL392" s="94"/>
    </row>
    <row r="393" spans="1:38" s="1" customFormat="1" ht="13.5" customHeight="1" x14ac:dyDescent="0.15">
      <c r="A393" s="1872"/>
      <c r="B393" s="429">
        <v>44632</v>
      </c>
      <c r="C393" s="1607" t="str">
        <f t="shared" si="53"/>
        <v>(土)</v>
      </c>
      <c r="D393" s="70" t="s">
        <v>566</v>
      </c>
      <c r="E393" s="1493" t="s">
        <v>35</v>
      </c>
      <c r="F393" s="58">
        <v>16.399999999999999</v>
      </c>
      <c r="G393" s="22" t="s">
        <v>35</v>
      </c>
      <c r="H393" s="61" t="s">
        <v>35</v>
      </c>
      <c r="I393" s="62" t="s">
        <v>35</v>
      </c>
      <c r="J393" s="63" t="s">
        <v>35</v>
      </c>
      <c r="K393" s="62" t="s">
        <v>35</v>
      </c>
      <c r="L393" s="63" t="s">
        <v>35</v>
      </c>
      <c r="M393" s="62" t="s">
        <v>35</v>
      </c>
      <c r="N393" s="63" t="s">
        <v>35</v>
      </c>
      <c r="O393" s="49" t="s">
        <v>35</v>
      </c>
      <c r="P393" s="1199" t="s">
        <v>35</v>
      </c>
      <c r="Q393" s="49" t="s">
        <v>35</v>
      </c>
      <c r="R393" s="1199" t="s">
        <v>35</v>
      </c>
      <c r="S393" s="49" t="s">
        <v>35</v>
      </c>
      <c r="T393" s="1199" t="s">
        <v>35</v>
      </c>
      <c r="U393" s="49" t="s">
        <v>35</v>
      </c>
      <c r="V393" s="1199" t="s">
        <v>35</v>
      </c>
      <c r="W393" s="62" t="s">
        <v>35</v>
      </c>
      <c r="X393" s="63" t="s">
        <v>35</v>
      </c>
      <c r="Y393" s="67" t="s">
        <v>35</v>
      </c>
      <c r="Z393" s="68" t="s">
        <v>35</v>
      </c>
      <c r="AA393" s="23" t="s">
        <v>35</v>
      </c>
      <c r="AB393" s="798" t="s">
        <v>35</v>
      </c>
      <c r="AC393" s="304">
        <v>917</v>
      </c>
      <c r="AD393" s="1085" t="s">
        <v>35</v>
      </c>
      <c r="AE393" s="1075" t="s">
        <v>35</v>
      </c>
      <c r="AF393" s="1074"/>
      <c r="AG393" s="6" t="s">
        <v>477</v>
      </c>
      <c r="AH393" s="17" t="s">
        <v>23</v>
      </c>
      <c r="AI393" s="47">
        <v>205</v>
      </c>
      <c r="AJ393" s="48">
        <v>220</v>
      </c>
      <c r="AK393" s="24" t="s">
        <v>35</v>
      </c>
      <c r="AL393" s="25"/>
    </row>
    <row r="394" spans="1:38" s="1" customFormat="1" ht="13.5" customHeight="1" x14ac:dyDescent="0.15">
      <c r="A394" s="1872"/>
      <c r="B394" s="429">
        <v>44633</v>
      </c>
      <c r="C394" s="1607" t="str">
        <f t="shared" si="53"/>
        <v>(日)</v>
      </c>
      <c r="D394" s="70" t="s">
        <v>566</v>
      </c>
      <c r="E394" s="1493" t="s">
        <v>35</v>
      </c>
      <c r="F394" s="58">
        <v>13.1</v>
      </c>
      <c r="G394" s="22" t="s">
        <v>35</v>
      </c>
      <c r="H394" s="61" t="s">
        <v>35</v>
      </c>
      <c r="I394" s="62" t="s">
        <v>35</v>
      </c>
      <c r="J394" s="63" t="s">
        <v>35</v>
      </c>
      <c r="K394" s="62" t="s">
        <v>35</v>
      </c>
      <c r="L394" s="63" t="s">
        <v>35</v>
      </c>
      <c r="M394" s="62" t="s">
        <v>35</v>
      </c>
      <c r="N394" s="63" t="s">
        <v>35</v>
      </c>
      <c r="O394" s="49" t="s">
        <v>35</v>
      </c>
      <c r="P394" s="1199" t="s">
        <v>35</v>
      </c>
      <c r="Q394" s="49" t="s">
        <v>35</v>
      </c>
      <c r="R394" s="1199" t="s">
        <v>35</v>
      </c>
      <c r="S394" s="49" t="s">
        <v>35</v>
      </c>
      <c r="T394" s="1199" t="s">
        <v>35</v>
      </c>
      <c r="U394" s="49" t="s">
        <v>35</v>
      </c>
      <c r="V394" s="1199" t="s">
        <v>35</v>
      </c>
      <c r="W394" s="62" t="s">
        <v>35</v>
      </c>
      <c r="X394" s="63" t="s">
        <v>35</v>
      </c>
      <c r="Y394" s="67" t="s">
        <v>35</v>
      </c>
      <c r="Z394" s="68" t="s">
        <v>35</v>
      </c>
      <c r="AA394" s="23" t="s">
        <v>35</v>
      </c>
      <c r="AB394" s="798" t="s">
        <v>35</v>
      </c>
      <c r="AC394" s="304">
        <v>916</v>
      </c>
      <c r="AD394" s="1085" t="s">
        <v>35</v>
      </c>
      <c r="AE394" s="1075" t="s">
        <v>35</v>
      </c>
      <c r="AF394" s="1074"/>
      <c r="AG394" s="6" t="s">
        <v>478</v>
      </c>
      <c r="AH394" s="17" t="s">
        <v>23</v>
      </c>
      <c r="AI394" s="39">
        <v>0.49</v>
      </c>
      <c r="AJ394" s="40">
        <v>0.36</v>
      </c>
      <c r="AK394" s="41" t="s">
        <v>35</v>
      </c>
      <c r="AL394" s="95"/>
    </row>
    <row r="395" spans="1:38" s="1" customFormat="1" ht="13.5" customHeight="1" x14ac:dyDescent="0.15">
      <c r="A395" s="1872"/>
      <c r="B395" s="429">
        <v>44634</v>
      </c>
      <c r="C395" s="1607" t="str">
        <f t="shared" si="53"/>
        <v>(月)</v>
      </c>
      <c r="D395" s="70" t="s">
        <v>566</v>
      </c>
      <c r="E395" s="1493">
        <v>2.5</v>
      </c>
      <c r="F395" s="58">
        <v>19.5</v>
      </c>
      <c r="G395" s="22">
        <v>14.4</v>
      </c>
      <c r="H395" s="61">
        <v>14.2</v>
      </c>
      <c r="I395" s="62">
        <v>5.8</v>
      </c>
      <c r="J395" s="63">
        <v>2.9</v>
      </c>
      <c r="K395" s="62">
        <v>7.9</v>
      </c>
      <c r="L395" s="63">
        <v>7.7</v>
      </c>
      <c r="M395" s="62">
        <v>37.200000000000003</v>
      </c>
      <c r="N395" s="63">
        <v>34.799999999999997</v>
      </c>
      <c r="O395" s="49" t="s">
        <v>35</v>
      </c>
      <c r="P395" s="1199">
        <v>85</v>
      </c>
      <c r="Q395" s="49" t="s">
        <v>35</v>
      </c>
      <c r="R395" s="1199">
        <v>121.3</v>
      </c>
      <c r="S395" s="49" t="s">
        <v>35</v>
      </c>
      <c r="T395" s="1199" t="s">
        <v>35</v>
      </c>
      <c r="U395" s="49" t="s">
        <v>35</v>
      </c>
      <c r="V395" s="1199" t="s">
        <v>35</v>
      </c>
      <c r="W395" s="62" t="s">
        <v>35</v>
      </c>
      <c r="X395" s="63">
        <v>37.4</v>
      </c>
      <c r="Y395" s="67" t="s">
        <v>35</v>
      </c>
      <c r="Z395" s="68">
        <v>277</v>
      </c>
      <c r="AA395" s="23" t="s">
        <v>35</v>
      </c>
      <c r="AB395" s="798">
        <v>0.2</v>
      </c>
      <c r="AC395" s="304">
        <v>2347</v>
      </c>
      <c r="AD395" s="1085" t="s">
        <v>35</v>
      </c>
      <c r="AE395" s="1075" t="s">
        <v>35</v>
      </c>
      <c r="AF395" s="1074"/>
      <c r="AG395" s="6" t="s">
        <v>24</v>
      </c>
      <c r="AH395" s="17" t="s">
        <v>23</v>
      </c>
      <c r="AI395" s="22">
        <v>3.2</v>
      </c>
      <c r="AJ395" s="46">
        <v>2.1</v>
      </c>
      <c r="AK395" s="35" t="s">
        <v>35</v>
      </c>
      <c r="AL395" s="95"/>
    </row>
    <row r="396" spans="1:38" s="1" customFormat="1" ht="13.5" customHeight="1" x14ac:dyDescent="0.15">
      <c r="A396" s="1872"/>
      <c r="B396" s="429">
        <v>44635</v>
      </c>
      <c r="C396" s="1607" t="str">
        <f t="shared" si="53"/>
        <v>(火)</v>
      </c>
      <c r="D396" s="70" t="s">
        <v>522</v>
      </c>
      <c r="E396" s="1493" t="s">
        <v>35</v>
      </c>
      <c r="F396" s="58">
        <v>8.6999999999999993</v>
      </c>
      <c r="G396" s="22">
        <v>14.7</v>
      </c>
      <c r="H396" s="61">
        <v>15</v>
      </c>
      <c r="I396" s="62">
        <v>6.7</v>
      </c>
      <c r="J396" s="63">
        <v>6.1</v>
      </c>
      <c r="K396" s="62">
        <v>7.7</v>
      </c>
      <c r="L396" s="63">
        <v>7.6</v>
      </c>
      <c r="M396" s="62">
        <v>36</v>
      </c>
      <c r="N396" s="63">
        <v>33.4</v>
      </c>
      <c r="O396" s="49" t="s">
        <v>35</v>
      </c>
      <c r="P396" s="1199">
        <v>83</v>
      </c>
      <c r="Q396" s="49" t="s">
        <v>35</v>
      </c>
      <c r="R396" s="1199">
        <v>113.3</v>
      </c>
      <c r="S396" s="49" t="s">
        <v>35</v>
      </c>
      <c r="T396" s="1199" t="s">
        <v>35</v>
      </c>
      <c r="U396" s="49" t="s">
        <v>35</v>
      </c>
      <c r="V396" s="1199" t="s">
        <v>35</v>
      </c>
      <c r="W396" s="62" t="s">
        <v>35</v>
      </c>
      <c r="X396" s="63">
        <v>36.799999999999997</v>
      </c>
      <c r="Y396" s="67" t="s">
        <v>35</v>
      </c>
      <c r="Z396" s="68">
        <v>240</v>
      </c>
      <c r="AA396" s="23" t="s">
        <v>35</v>
      </c>
      <c r="AB396" s="798">
        <v>0.31</v>
      </c>
      <c r="AC396" s="304">
        <v>2651</v>
      </c>
      <c r="AD396" s="1085">
        <v>10040</v>
      </c>
      <c r="AE396" s="1075" t="s">
        <v>35</v>
      </c>
      <c r="AF396" s="1074"/>
      <c r="AG396" s="6" t="s">
        <v>25</v>
      </c>
      <c r="AH396" s="17" t="s">
        <v>23</v>
      </c>
      <c r="AI396" s="22">
        <v>1.7</v>
      </c>
      <c r="AJ396" s="46">
        <v>1.1000000000000001</v>
      </c>
      <c r="AK396" s="35" t="s">
        <v>35</v>
      </c>
      <c r="AL396" s="95"/>
    </row>
    <row r="397" spans="1:38" s="1" customFormat="1" ht="13.5" customHeight="1" x14ac:dyDescent="0.15">
      <c r="A397" s="1872"/>
      <c r="B397" s="429">
        <v>44636</v>
      </c>
      <c r="C397" s="1607" t="str">
        <f t="shared" si="53"/>
        <v>(水)</v>
      </c>
      <c r="D397" s="70" t="s">
        <v>522</v>
      </c>
      <c r="E397" s="1493" t="s">
        <v>35</v>
      </c>
      <c r="F397" s="58">
        <v>12.8</v>
      </c>
      <c r="G397" s="22">
        <v>13.7</v>
      </c>
      <c r="H397" s="61">
        <v>13.9</v>
      </c>
      <c r="I397" s="62">
        <v>5.4</v>
      </c>
      <c r="J397" s="63">
        <v>2.9</v>
      </c>
      <c r="K397" s="62">
        <v>7.8</v>
      </c>
      <c r="L397" s="63">
        <v>7.6</v>
      </c>
      <c r="M397" s="62">
        <v>37</v>
      </c>
      <c r="N397" s="63">
        <v>36.200000000000003</v>
      </c>
      <c r="O397" s="49" t="s">
        <v>35</v>
      </c>
      <c r="P397" s="1199">
        <v>87</v>
      </c>
      <c r="Q397" s="49" t="s">
        <v>35</v>
      </c>
      <c r="R397" s="1199">
        <v>119.3</v>
      </c>
      <c r="S397" s="49" t="s">
        <v>35</v>
      </c>
      <c r="T397" s="1199" t="s">
        <v>35</v>
      </c>
      <c r="U397" s="49" t="s">
        <v>35</v>
      </c>
      <c r="V397" s="1199" t="s">
        <v>35</v>
      </c>
      <c r="W397" s="62" t="s">
        <v>35</v>
      </c>
      <c r="X397" s="63">
        <v>38.9</v>
      </c>
      <c r="Y397" s="67" t="s">
        <v>35</v>
      </c>
      <c r="Z397" s="68">
        <v>273</v>
      </c>
      <c r="AA397" s="23" t="s">
        <v>35</v>
      </c>
      <c r="AB397" s="798">
        <v>0.21</v>
      </c>
      <c r="AC397" s="304">
        <v>2797</v>
      </c>
      <c r="AD397" s="1085">
        <v>10090</v>
      </c>
      <c r="AE397" s="1075" t="s">
        <v>35</v>
      </c>
      <c r="AF397" s="1074"/>
      <c r="AG397" s="6" t="s">
        <v>479</v>
      </c>
      <c r="AH397" s="17" t="s">
        <v>23</v>
      </c>
      <c r="AI397" s="22">
        <v>9.6999999999999993</v>
      </c>
      <c r="AJ397" s="46">
        <v>10.5</v>
      </c>
      <c r="AK397" s="35" t="s">
        <v>35</v>
      </c>
      <c r="AL397" s="95"/>
    </row>
    <row r="398" spans="1:38" s="1" customFormat="1" ht="13.5" customHeight="1" x14ac:dyDescent="0.15">
      <c r="A398" s="1872"/>
      <c r="B398" s="429">
        <v>44637</v>
      </c>
      <c r="C398" s="1607" t="str">
        <f t="shared" si="53"/>
        <v>(木)</v>
      </c>
      <c r="D398" s="70" t="s">
        <v>566</v>
      </c>
      <c r="E398" s="1493" t="s">
        <v>35</v>
      </c>
      <c r="F398" s="58">
        <v>17</v>
      </c>
      <c r="G398" s="22">
        <v>14.1</v>
      </c>
      <c r="H398" s="61">
        <v>14.2</v>
      </c>
      <c r="I398" s="62">
        <v>5.2</v>
      </c>
      <c r="J398" s="63">
        <v>3</v>
      </c>
      <c r="K398" s="62">
        <v>7.8</v>
      </c>
      <c r="L398" s="63">
        <v>7.7</v>
      </c>
      <c r="M398" s="62">
        <v>37</v>
      </c>
      <c r="N398" s="63">
        <v>36.5</v>
      </c>
      <c r="O398" s="49" t="s">
        <v>35</v>
      </c>
      <c r="P398" s="1199">
        <v>87</v>
      </c>
      <c r="Q398" s="49" t="s">
        <v>35</v>
      </c>
      <c r="R398" s="1199">
        <v>120.3</v>
      </c>
      <c r="S398" s="49" t="s">
        <v>35</v>
      </c>
      <c r="T398" s="1199" t="s">
        <v>35</v>
      </c>
      <c r="U398" s="49" t="s">
        <v>35</v>
      </c>
      <c r="V398" s="1199" t="s">
        <v>35</v>
      </c>
      <c r="W398" s="62" t="s">
        <v>35</v>
      </c>
      <c r="X398" s="63">
        <v>37.6</v>
      </c>
      <c r="Y398" s="67" t="s">
        <v>35</v>
      </c>
      <c r="Z398" s="68">
        <v>289</v>
      </c>
      <c r="AA398" s="23" t="s">
        <v>35</v>
      </c>
      <c r="AB398" s="798">
        <v>0.25</v>
      </c>
      <c r="AC398" s="304">
        <v>1515</v>
      </c>
      <c r="AD398" s="1085" t="s">
        <v>35</v>
      </c>
      <c r="AE398" s="1075">
        <v>4.8499999999999996</v>
      </c>
      <c r="AF398" s="1074"/>
      <c r="AG398" s="6" t="s">
        <v>480</v>
      </c>
      <c r="AH398" s="17" t="s">
        <v>23</v>
      </c>
      <c r="AI398" s="23">
        <v>0.15</v>
      </c>
      <c r="AJ398" s="203">
        <v>0.14000000000000001</v>
      </c>
      <c r="AK398" s="45" t="s">
        <v>35</v>
      </c>
      <c r="AL398" s="97"/>
    </row>
    <row r="399" spans="1:38" s="1" customFormat="1" ht="13.5" customHeight="1" x14ac:dyDescent="0.15">
      <c r="A399" s="1872"/>
      <c r="B399" s="429">
        <v>44638</v>
      </c>
      <c r="C399" s="1607" t="str">
        <f t="shared" si="53"/>
        <v>(金)</v>
      </c>
      <c r="D399" s="70" t="s">
        <v>522</v>
      </c>
      <c r="E399" s="1493">
        <v>36.5</v>
      </c>
      <c r="F399" s="58">
        <v>5.5</v>
      </c>
      <c r="G399" s="22">
        <v>13.3</v>
      </c>
      <c r="H399" s="61">
        <v>13.5</v>
      </c>
      <c r="I399" s="62">
        <v>5.8</v>
      </c>
      <c r="J399" s="63">
        <v>4.8</v>
      </c>
      <c r="K399" s="62">
        <v>7.8</v>
      </c>
      <c r="L399" s="63">
        <v>7.8</v>
      </c>
      <c r="M399" s="62">
        <v>37.200000000000003</v>
      </c>
      <c r="N399" s="63">
        <v>35.6</v>
      </c>
      <c r="O399" s="49" t="s">
        <v>35</v>
      </c>
      <c r="P399" s="1199">
        <v>90</v>
      </c>
      <c r="Q399" s="49" t="s">
        <v>35</v>
      </c>
      <c r="R399" s="1199">
        <v>120.9</v>
      </c>
      <c r="S399" s="49" t="s">
        <v>35</v>
      </c>
      <c r="T399" s="1199" t="s">
        <v>35</v>
      </c>
      <c r="U399" s="49" t="s">
        <v>35</v>
      </c>
      <c r="V399" s="1199" t="s">
        <v>35</v>
      </c>
      <c r="W399" s="62" t="s">
        <v>35</v>
      </c>
      <c r="X399" s="63">
        <v>35.6</v>
      </c>
      <c r="Y399" s="67" t="s">
        <v>35</v>
      </c>
      <c r="Z399" s="68">
        <v>230</v>
      </c>
      <c r="AA399" s="23" t="s">
        <v>35</v>
      </c>
      <c r="AB399" s="798">
        <v>0.3</v>
      </c>
      <c r="AC399" s="304">
        <v>1972</v>
      </c>
      <c r="AD399" s="1085" t="s">
        <v>35</v>
      </c>
      <c r="AE399" s="1075" t="s">
        <v>35</v>
      </c>
      <c r="AF399" s="1074"/>
      <c r="AG399" s="6" t="s">
        <v>284</v>
      </c>
      <c r="AH399" s="17" t="s">
        <v>23</v>
      </c>
      <c r="AI399" s="23">
        <v>4.32</v>
      </c>
      <c r="AJ399" s="43">
        <v>4.32</v>
      </c>
      <c r="AK399" s="41" t="s">
        <v>35</v>
      </c>
      <c r="AL399" s="95"/>
    </row>
    <row r="400" spans="1:38" s="1" customFormat="1" ht="13.5" customHeight="1" x14ac:dyDescent="0.15">
      <c r="A400" s="1872"/>
      <c r="B400" s="429">
        <v>44639</v>
      </c>
      <c r="C400" s="1607" t="str">
        <f t="shared" si="53"/>
        <v>(土)</v>
      </c>
      <c r="D400" s="70" t="s">
        <v>566</v>
      </c>
      <c r="E400" s="1493">
        <v>17</v>
      </c>
      <c r="F400" s="58">
        <v>12</v>
      </c>
      <c r="G400" s="22" t="s">
        <v>35</v>
      </c>
      <c r="H400" s="61" t="s">
        <v>35</v>
      </c>
      <c r="I400" s="62" t="s">
        <v>35</v>
      </c>
      <c r="J400" s="63" t="s">
        <v>35</v>
      </c>
      <c r="K400" s="62" t="s">
        <v>35</v>
      </c>
      <c r="L400" s="63" t="s">
        <v>35</v>
      </c>
      <c r="M400" s="62" t="s">
        <v>35</v>
      </c>
      <c r="N400" s="63" t="s">
        <v>35</v>
      </c>
      <c r="O400" s="49" t="s">
        <v>35</v>
      </c>
      <c r="P400" s="1199" t="s">
        <v>35</v>
      </c>
      <c r="Q400" s="49" t="s">
        <v>35</v>
      </c>
      <c r="R400" s="1199" t="s">
        <v>35</v>
      </c>
      <c r="S400" s="49" t="s">
        <v>35</v>
      </c>
      <c r="T400" s="1199" t="s">
        <v>35</v>
      </c>
      <c r="U400" s="49" t="s">
        <v>35</v>
      </c>
      <c r="V400" s="1199" t="s">
        <v>35</v>
      </c>
      <c r="W400" s="62" t="s">
        <v>35</v>
      </c>
      <c r="X400" s="63" t="s">
        <v>35</v>
      </c>
      <c r="Y400" s="67" t="s">
        <v>35</v>
      </c>
      <c r="Z400" s="68" t="s">
        <v>35</v>
      </c>
      <c r="AA400" s="23" t="s">
        <v>35</v>
      </c>
      <c r="AB400" s="798" t="s">
        <v>35</v>
      </c>
      <c r="AC400" s="304">
        <v>5357</v>
      </c>
      <c r="AD400" s="1085" t="s">
        <v>35</v>
      </c>
      <c r="AE400" s="1075" t="s">
        <v>35</v>
      </c>
      <c r="AF400" s="1074"/>
      <c r="AG400" s="6" t="s">
        <v>481</v>
      </c>
      <c r="AH400" s="17" t="s">
        <v>23</v>
      </c>
      <c r="AI400" s="23">
        <v>4.6500000000000004</v>
      </c>
      <c r="AJ400" s="43">
        <v>4.67</v>
      </c>
      <c r="AK400" s="41" t="s">
        <v>35</v>
      </c>
      <c r="AL400" s="95"/>
    </row>
    <row r="401" spans="1:38" s="1" customFormat="1" ht="13.5" customHeight="1" x14ac:dyDescent="0.15">
      <c r="A401" s="1872"/>
      <c r="B401" s="429">
        <v>44640</v>
      </c>
      <c r="C401" s="1607" t="str">
        <f t="shared" si="53"/>
        <v>(日)</v>
      </c>
      <c r="D401" s="70" t="s">
        <v>566</v>
      </c>
      <c r="E401" s="1493" t="s">
        <v>35</v>
      </c>
      <c r="F401" s="58">
        <v>11.4</v>
      </c>
      <c r="G401" s="22" t="s">
        <v>35</v>
      </c>
      <c r="H401" s="61" t="s">
        <v>35</v>
      </c>
      <c r="I401" s="62" t="s">
        <v>35</v>
      </c>
      <c r="J401" s="63" t="s">
        <v>35</v>
      </c>
      <c r="K401" s="62" t="s">
        <v>35</v>
      </c>
      <c r="L401" s="63" t="s">
        <v>35</v>
      </c>
      <c r="M401" s="62" t="s">
        <v>35</v>
      </c>
      <c r="N401" s="63" t="s">
        <v>35</v>
      </c>
      <c r="O401" s="49" t="s">
        <v>35</v>
      </c>
      <c r="P401" s="1199" t="s">
        <v>35</v>
      </c>
      <c r="Q401" s="49" t="s">
        <v>35</v>
      </c>
      <c r="R401" s="1199" t="s">
        <v>35</v>
      </c>
      <c r="S401" s="49" t="s">
        <v>35</v>
      </c>
      <c r="T401" s="1199" t="s">
        <v>35</v>
      </c>
      <c r="U401" s="49" t="s">
        <v>35</v>
      </c>
      <c r="V401" s="1199" t="s">
        <v>35</v>
      </c>
      <c r="W401" s="62" t="s">
        <v>35</v>
      </c>
      <c r="X401" s="63" t="s">
        <v>35</v>
      </c>
      <c r="Y401" s="67" t="s">
        <v>35</v>
      </c>
      <c r="Z401" s="68" t="s">
        <v>35</v>
      </c>
      <c r="AA401" s="23" t="s">
        <v>35</v>
      </c>
      <c r="AB401" s="798" t="s">
        <v>35</v>
      </c>
      <c r="AC401" s="304">
        <v>4918</v>
      </c>
      <c r="AD401" s="1085" t="s">
        <v>35</v>
      </c>
      <c r="AE401" s="1075" t="s">
        <v>35</v>
      </c>
      <c r="AF401" s="1074"/>
      <c r="AG401" s="6" t="s">
        <v>482</v>
      </c>
      <c r="AH401" s="17" t="s">
        <v>23</v>
      </c>
      <c r="AI401" s="450">
        <v>0.128</v>
      </c>
      <c r="AJ401" s="203">
        <v>0.11899999999999999</v>
      </c>
      <c r="AK401" s="45" t="s">
        <v>35</v>
      </c>
      <c r="AL401" s="97"/>
    </row>
    <row r="402" spans="1:38" s="1" customFormat="1" ht="13.5" customHeight="1" x14ac:dyDescent="0.15">
      <c r="A402" s="1872"/>
      <c r="B402" s="429">
        <v>44641</v>
      </c>
      <c r="C402" s="1607" t="str">
        <f t="shared" si="53"/>
        <v>(月)</v>
      </c>
      <c r="D402" s="70" t="s">
        <v>522</v>
      </c>
      <c r="E402" s="1493">
        <v>3</v>
      </c>
      <c r="F402" s="58">
        <v>8.3000000000000007</v>
      </c>
      <c r="G402" s="22" t="s">
        <v>35</v>
      </c>
      <c r="H402" s="61" t="s">
        <v>35</v>
      </c>
      <c r="I402" s="62" t="s">
        <v>35</v>
      </c>
      <c r="J402" s="63" t="s">
        <v>35</v>
      </c>
      <c r="K402" s="62" t="s">
        <v>35</v>
      </c>
      <c r="L402" s="63" t="s">
        <v>35</v>
      </c>
      <c r="M402" s="62" t="s">
        <v>35</v>
      </c>
      <c r="N402" s="63" t="s">
        <v>35</v>
      </c>
      <c r="O402" s="49" t="s">
        <v>35</v>
      </c>
      <c r="P402" s="1199" t="s">
        <v>35</v>
      </c>
      <c r="Q402" s="49" t="s">
        <v>35</v>
      </c>
      <c r="R402" s="1199" t="s">
        <v>35</v>
      </c>
      <c r="S402" s="49" t="s">
        <v>35</v>
      </c>
      <c r="T402" s="1199" t="s">
        <v>35</v>
      </c>
      <c r="U402" s="49" t="s">
        <v>35</v>
      </c>
      <c r="V402" s="1199" t="s">
        <v>35</v>
      </c>
      <c r="W402" s="62" t="s">
        <v>35</v>
      </c>
      <c r="X402" s="63" t="s">
        <v>35</v>
      </c>
      <c r="Y402" s="67" t="s">
        <v>35</v>
      </c>
      <c r="Z402" s="68" t="s">
        <v>35</v>
      </c>
      <c r="AA402" s="23" t="s">
        <v>35</v>
      </c>
      <c r="AB402" s="798" t="s">
        <v>35</v>
      </c>
      <c r="AC402" s="304">
        <v>3332</v>
      </c>
      <c r="AD402" s="1085" t="s">
        <v>35</v>
      </c>
      <c r="AE402" s="1075" t="s">
        <v>35</v>
      </c>
      <c r="AF402" s="1074"/>
      <c r="AG402" s="6" t="s">
        <v>483</v>
      </c>
      <c r="AH402" s="17" t="s">
        <v>23</v>
      </c>
      <c r="AI402" s="450" t="s">
        <v>523</v>
      </c>
      <c r="AJ402" s="203" t="s">
        <v>523</v>
      </c>
      <c r="AK402" s="41" t="s">
        <v>35</v>
      </c>
      <c r="AL402" s="95"/>
    </row>
    <row r="403" spans="1:38" s="1" customFormat="1" ht="13.5" customHeight="1" x14ac:dyDescent="0.15">
      <c r="A403" s="1872"/>
      <c r="B403" s="429">
        <v>44642</v>
      </c>
      <c r="C403" s="1607" t="str">
        <f t="shared" si="53"/>
        <v>(火)</v>
      </c>
      <c r="D403" s="70" t="s">
        <v>579</v>
      </c>
      <c r="E403" s="1493">
        <v>21.5</v>
      </c>
      <c r="F403" s="58">
        <v>2.8</v>
      </c>
      <c r="G403" s="22">
        <v>11.1</v>
      </c>
      <c r="H403" s="61">
        <v>11.3</v>
      </c>
      <c r="I403" s="62">
        <v>5.2</v>
      </c>
      <c r="J403" s="63">
        <v>3.7</v>
      </c>
      <c r="K403" s="62">
        <v>7.7</v>
      </c>
      <c r="L403" s="63">
        <v>7.6</v>
      </c>
      <c r="M403" s="62">
        <v>30.3</v>
      </c>
      <c r="N403" s="63">
        <v>31</v>
      </c>
      <c r="O403" s="49" t="s">
        <v>35</v>
      </c>
      <c r="P403" s="1199">
        <v>77</v>
      </c>
      <c r="Q403" s="49" t="s">
        <v>35</v>
      </c>
      <c r="R403" s="1199">
        <v>107.9</v>
      </c>
      <c r="S403" s="49" t="s">
        <v>35</v>
      </c>
      <c r="T403" s="1199" t="s">
        <v>35</v>
      </c>
      <c r="U403" s="49" t="s">
        <v>35</v>
      </c>
      <c r="V403" s="1199" t="s">
        <v>35</v>
      </c>
      <c r="W403" s="62" t="s">
        <v>35</v>
      </c>
      <c r="X403" s="63">
        <v>29.8</v>
      </c>
      <c r="Y403" s="67" t="s">
        <v>35</v>
      </c>
      <c r="Z403" s="68">
        <v>210</v>
      </c>
      <c r="AA403" s="23" t="s">
        <v>35</v>
      </c>
      <c r="AB403" s="798">
        <v>0.33</v>
      </c>
      <c r="AC403" s="304">
        <v>2973</v>
      </c>
      <c r="AD403" s="1085">
        <v>10010</v>
      </c>
      <c r="AE403" s="1075" t="s">
        <v>35</v>
      </c>
      <c r="AF403" s="1074"/>
      <c r="AG403" s="6" t="s">
        <v>560</v>
      </c>
      <c r="AH403" s="17" t="s">
        <v>23</v>
      </c>
      <c r="AI403" s="22">
        <v>26.4</v>
      </c>
      <c r="AJ403" s="46">
        <v>25.8</v>
      </c>
      <c r="AK403" s="35" t="s">
        <v>35</v>
      </c>
      <c r="AL403" s="96"/>
    </row>
    <row r="404" spans="1:38" s="1" customFormat="1" ht="13.5" customHeight="1" x14ac:dyDescent="0.15">
      <c r="A404" s="1872"/>
      <c r="B404" s="429">
        <v>44643</v>
      </c>
      <c r="C404" s="1607" t="str">
        <f t="shared" si="53"/>
        <v>(水)</v>
      </c>
      <c r="D404" s="70" t="s">
        <v>566</v>
      </c>
      <c r="E404" s="1493">
        <v>1.5</v>
      </c>
      <c r="F404" s="58">
        <v>6</v>
      </c>
      <c r="G404" s="22">
        <v>8.3000000000000007</v>
      </c>
      <c r="H404" s="61">
        <v>8.1</v>
      </c>
      <c r="I404" s="62">
        <v>7.4</v>
      </c>
      <c r="J404" s="63">
        <v>3</v>
      </c>
      <c r="K404" s="62">
        <v>7.5</v>
      </c>
      <c r="L404" s="63">
        <v>7.3</v>
      </c>
      <c r="M404" s="62">
        <v>24.8</v>
      </c>
      <c r="N404" s="63">
        <v>21.7</v>
      </c>
      <c r="O404" s="49" t="s">
        <v>35</v>
      </c>
      <c r="P404" s="1199">
        <v>57</v>
      </c>
      <c r="Q404" s="49" t="s">
        <v>35</v>
      </c>
      <c r="R404" s="1199">
        <v>80.599999999999994</v>
      </c>
      <c r="S404" s="49" t="s">
        <v>35</v>
      </c>
      <c r="T404" s="1199" t="s">
        <v>35</v>
      </c>
      <c r="U404" s="49" t="s">
        <v>35</v>
      </c>
      <c r="V404" s="1199" t="s">
        <v>35</v>
      </c>
      <c r="W404" s="62" t="s">
        <v>35</v>
      </c>
      <c r="X404" s="63">
        <v>25.5</v>
      </c>
      <c r="Y404" s="67" t="s">
        <v>35</v>
      </c>
      <c r="Z404" s="68">
        <v>185</v>
      </c>
      <c r="AA404" s="23" t="s">
        <v>35</v>
      </c>
      <c r="AB404" s="798">
        <v>0.23</v>
      </c>
      <c r="AC404" s="304">
        <v>3217</v>
      </c>
      <c r="AD404" s="1085" t="s">
        <v>35</v>
      </c>
      <c r="AE404" s="1075" t="s">
        <v>35</v>
      </c>
      <c r="AF404" s="1074"/>
      <c r="AG404" s="6" t="s">
        <v>27</v>
      </c>
      <c r="AH404" s="17" t="s">
        <v>23</v>
      </c>
      <c r="AI404" s="22">
        <v>32.9</v>
      </c>
      <c r="AJ404" s="46">
        <v>31.7</v>
      </c>
      <c r="AK404" s="35" t="s">
        <v>35</v>
      </c>
      <c r="AL404" s="96"/>
    </row>
    <row r="405" spans="1:38" s="1" customFormat="1" ht="13.5" customHeight="1" x14ac:dyDescent="0.15">
      <c r="A405" s="1872"/>
      <c r="B405" s="429">
        <v>44644</v>
      </c>
      <c r="C405" s="1607" t="str">
        <f t="shared" si="53"/>
        <v>(木)</v>
      </c>
      <c r="D405" s="70" t="s">
        <v>522</v>
      </c>
      <c r="E405" s="1493">
        <v>1.5</v>
      </c>
      <c r="F405" s="58">
        <v>6.5</v>
      </c>
      <c r="G405" s="22">
        <v>10.1</v>
      </c>
      <c r="H405" s="61">
        <v>10</v>
      </c>
      <c r="I405" s="62">
        <v>4.5999999999999996</v>
      </c>
      <c r="J405" s="63">
        <v>3.7</v>
      </c>
      <c r="K405" s="62">
        <v>7.6</v>
      </c>
      <c r="L405" s="63">
        <v>7.6</v>
      </c>
      <c r="M405" s="62">
        <v>32</v>
      </c>
      <c r="N405" s="63">
        <v>29.5</v>
      </c>
      <c r="O405" s="49" t="s">
        <v>35</v>
      </c>
      <c r="P405" s="1199">
        <v>77</v>
      </c>
      <c r="Q405" s="49" t="s">
        <v>35</v>
      </c>
      <c r="R405" s="1199">
        <v>104.1</v>
      </c>
      <c r="S405" s="49" t="s">
        <v>35</v>
      </c>
      <c r="T405" s="1199" t="s">
        <v>35</v>
      </c>
      <c r="U405" s="49" t="s">
        <v>35</v>
      </c>
      <c r="V405" s="1199" t="s">
        <v>35</v>
      </c>
      <c r="W405" s="62" t="s">
        <v>35</v>
      </c>
      <c r="X405" s="63">
        <v>30.8</v>
      </c>
      <c r="Y405" s="67" t="s">
        <v>35</v>
      </c>
      <c r="Z405" s="68">
        <v>185</v>
      </c>
      <c r="AA405" s="23" t="s">
        <v>35</v>
      </c>
      <c r="AB405" s="798">
        <v>0.37</v>
      </c>
      <c r="AC405" s="304">
        <v>1398</v>
      </c>
      <c r="AD405" s="1085" t="s">
        <v>35</v>
      </c>
      <c r="AE405" s="1075">
        <v>4.1399999999999997</v>
      </c>
      <c r="AF405" s="1074"/>
      <c r="AG405" s="6" t="s">
        <v>561</v>
      </c>
      <c r="AH405" s="17" t="s">
        <v>470</v>
      </c>
      <c r="AI405" s="49">
        <v>8</v>
      </c>
      <c r="AJ405" s="50">
        <v>6</v>
      </c>
      <c r="AK405" s="42" t="s">
        <v>35</v>
      </c>
      <c r="AL405" s="98"/>
    </row>
    <row r="406" spans="1:38" s="1" customFormat="1" ht="13.5" customHeight="1" x14ac:dyDescent="0.15">
      <c r="A406" s="1872"/>
      <c r="B406" s="429">
        <v>44645</v>
      </c>
      <c r="C406" s="1607" t="str">
        <f t="shared" si="53"/>
        <v>(金)</v>
      </c>
      <c r="D406" s="70" t="s">
        <v>566</v>
      </c>
      <c r="E406" s="1493" t="s">
        <v>35</v>
      </c>
      <c r="F406" s="58">
        <v>12.4</v>
      </c>
      <c r="G406" s="22">
        <v>11.4</v>
      </c>
      <c r="H406" s="61">
        <v>11.6</v>
      </c>
      <c r="I406" s="62">
        <v>4.4000000000000004</v>
      </c>
      <c r="J406" s="63">
        <v>3.8</v>
      </c>
      <c r="K406" s="62">
        <v>7.6</v>
      </c>
      <c r="L406" s="63">
        <v>7.6</v>
      </c>
      <c r="M406" s="62">
        <v>31.7</v>
      </c>
      <c r="N406" s="63">
        <v>31.3</v>
      </c>
      <c r="O406" s="49" t="s">
        <v>35</v>
      </c>
      <c r="P406" s="1199">
        <v>81</v>
      </c>
      <c r="Q406" s="49" t="s">
        <v>35</v>
      </c>
      <c r="R406" s="1199">
        <v>109.1</v>
      </c>
      <c r="S406" s="49" t="s">
        <v>35</v>
      </c>
      <c r="T406" s="1199" t="s">
        <v>35</v>
      </c>
      <c r="U406" s="49" t="s">
        <v>35</v>
      </c>
      <c r="V406" s="1199" t="s">
        <v>35</v>
      </c>
      <c r="W406" s="62" t="s">
        <v>35</v>
      </c>
      <c r="X406" s="63">
        <v>30.8</v>
      </c>
      <c r="Y406" s="67" t="s">
        <v>35</v>
      </c>
      <c r="Z406" s="68">
        <v>204</v>
      </c>
      <c r="AA406" s="23" t="s">
        <v>35</v>
      </c>
      <c r="AB406" s="798">
        <v>0.36</v>
      </c>
      <c r="AC406" s="304">
        <v>1167</v>
      </c>
      <c r="AD406" s="1085" t="s">
        <v>35</v>
      </c>
      <c r="AE406" s="1075" t="s">
        <v>35</v>
      </c>
      <c r="AF406" s="1074"/>
      <c r="AG406" s="6" t="s">
        <v>484</v>
      </c>
      <c r="AH406" s="17" t="s">
        <v>23</v>
      </c>
      <c r="AI406" s="49">
        <v>7</v>
      </c>
      <c r="AJ406" s="50">
        <v>6</v>
      </c>
      <c r="AK406" s="42" t="s">
        <v>35</v>
      </c>
      <c r="AL406" s="98"/>
    </row>
    <row r="407" spans="1:38" s="1" customFormat="1" ht="13.5" customHeight="1" x14ac:dyDescent="0.15">
      <c r="A407" s="1872"/>
      <c r="B407" s="429">
        <v>44646</v>
      </c>
      <c r="C407" s="1607" t="str">
        <f t="shared" si="53"/>
        <v>(土)</v>
      </c>
      <c r="D407" s="70" t="s">
        <v>522</v>
      </c>
      <c r="E407" s="1493">
        <v>5.5</v>
      </c>
      <c r="F407" s="58">
        <v>15.6</v>
      </c>
      <c r="G407" s="22" t="s">
        <v>35</v>
      </c>
      <c r="H407" s="61" t="s">
        <v>35</v>
      </c>
      <c r="I407" s="62" t="s">
        <v>35</v>
      </c>
      <c r="J407" s="63" t="s">
        <v>35</v>
      </c>
      <c r="K407" s="62" t="s">
        <v>35</v>
      </c>
      <c r="L407" s="63" t="s">
        <v>35</v>
      </c>
      <c r="M407" s="62" t="s">
        <v>35</v>
      </c>
      <c r="N407" s="63" t="s">
        <v>35</v>
      </c>
      <c r="O407" s="49" t="s">
        <v>35</v>
      </c>
      <c r="P407" s="1199" t="s">
        <v>35</v>
      </c>
      <c r="Q407" s="49" t="s">
        <v>35</v>
      </c>
      <c r="R407" s="1199" t="s">
        <v>35</v>
      </c>
      <c r="S407" s="49" t="s">
        <v>35</v>
      </c>
      <c r="T407" s="1199" t="s">
        <v>35</v>
      </c>
      <c r="U407" s="49" t="s">
        <v>35</v>
      </c>
      <c r="V407" s="1199" t="s">
        <v>35</v>
      </c>
      <c r="W407" s="62" t="s">
        <v>35</v>
      </c>
      <c r="X407" s="63" t="s">
        <v>35</v>
      </c>
      <c r="Y407" s="67" t="s">
        <v>35</v>
      </c>
      <c r="Z407" s="68" t="s">
        <v>35</v>
      </c>
      <c r="AA407" s="23" t="s">
        <v>35</v>
      </c>
      <c r="AB407" s="798" t="s">
        <v>35</v>
      </c>
      <c r="AC407" s="304">
        <v>1804</v>
      </c>
      <c r="AD407" s="1085" t="s">
        <v>35</v>
      </c>
      <c r="AE407" s="1075" t="s">
        <v>35</v>
      </c>
      <c r="AF407" s="1074"/>
      <c r="AG407" s="18"/>
      <c r="AH407" s="8"/>
      <c r="AI407" s="19"/>
      <c r="AJ407" s="7"/>
      <c r="AK407" s="7"/>
      <c r="AL407" s="8"/>
    </row>
    <row r="408" spans="1:38" s="1" customFormat="1" ht="13.5" customHeight="1" x14ac:dyDescent="0.15">
      <c r="A408" s="1872"/>
      <c r="B408" s="429">
        <v>44647</v>
      </c>
      <c r="C408" s="1607" t="str">
        <f t="shared" si="53"/>
        <v>(日)</v>
      </c>
      <c r="D408" s="331" t="s">
        <v>522</v>
      </c>
      <c r="E408" s="1498">
        <v>2</v>
      </c>
      <c r="F408" s="169">
        <v>18.3</v>
      </c>
      <c r="G408" s="170" t="s">
        <v>35</v>
      </c>
      <c r="H408" s="167" t="s">
        <v>35</v>
      </c>
      <c r="I408" s="171" t="s">
        <v>35</v>
      </c>
      <c r="J408" s="172" t="s">
        <v>35</v>
      </c>
      <c r="K408" s="171" t="s">
        <v>35</v>
      </c>
      <c r="L408" s="172" t="s">
        <v>35</v>
      </c>
      <c r="M408" s="171" t="s">
        <v>35</v>
      </c>
      <c r="N408" s="172" t="s">
        <v>35</v>
      </c>
      <c r="O408" s="1206" t="s">
        <v>35</v>
      </c>
      <c r="P408" s="1207" t="s">
        <v>35</v>
      </c>
      <c r="Q408" s="1206" t="s">
        <v>35</v>
      </c>
      <c r="R408" s="1207" t="s">
        <v>35</v>
      </c>
      <c r="S408" s="1206" t="s">
        <v>35</v>
      </c>
      <c r="T408" s="1207" t="s">
        <v>35</v>
      </c>
      <c r="U408" s="1206" t="s">
        <v>35</v>
      </c>
      <c r="V408" s="1207" t="s">
        <v>35</v>
      </c>
      <c r="W408" s="171" t="s">
        <v>35</v>
      </c>
      <c r="X408" s="172" t="s">
        <v>35</v>
      </c>
      <c r="Y408" s="175" t="s">
        <v>35</v>
      </c>
      <c r="Z408" s="176" t="s">
        <v>35</v>
      </c>
      <c r="AA408" s="173" t="s">
        <v>35</v>
      </c>
      <c r="AB408" s="806" t="s">
        <v>35</v>
      </c>
      <c r="AC408" s="328">
        <v>2625</v>
      </c>
      <c r="AD408" s="1085" t="s">
        <v>35</v>
      </c>
      <c r="AE408" s="1075" t="s">
        <v>35</v>
      </c>
      <c r="AF408" s="1074"/>
      <c r="AG408" s="18"/>
      <c r="AH408" s="8"/>
      <c r="AI408" s="19"/>
      <c r="AJ408" s="7"/>
      <c r="AK408" s="7"/>
      <c r="AL408" s="8"/>
    </row>
    <row r="409" spans="1:38" s="1" customFormat="1" ht="13.5" customHeight="1" x14ac:dyDescent="0.15">
      <c r="A409" s="1872"/>
      <c r="B409" s="429">
        <v>44648</v>
      </c>
      <c r="C409" s="1607" t="str">
        <f t="shared" si="53"/>
        <v>(月)</v>
      </c>
      <c r="D409" s="331" t="s">
        <v>566</v>
      </c>
      <c r="E409" s="1498">
        <v>0.5</v>
      </c>
      <c r="F409" s="169">
        <v>16</v>
      </c>
      <c r="G409" s="170">
        <v>14.2</v>
      </c>
      <c r="H409" s="167">
        <v>14.3</v>
      </c>
      <c r="I409" s="171">
        <v>5</v>
      </c>
      <c r="J409" s="172">
        <v>3.8</v>
      </c>
      <c r="K409" s="171">
        <v>7.6</v>
      </c>
      <c r="L409" s="172">
        <v>7.6</v>
      </c>
      <c r="M409" s="171">
        <v>31.7</v>
      </c>
      <c r="N409" s="172">
        <v>30.1</v>
      </c>
      <c r="O409" s="1206" t="s">
        <v>35</v>
      </c>
      <c r="P409" s="1207">
        <v>79</v>
      </c>
      <c r="Q409" s="1206" t="s">
        <v>35</v>
      </c>
      <c r="R409" s="1207">
        <v>106.9</v>
      </c>
      <c r="S409" s="1206" t="s">
        <v>35</v>
      </c>
      <c r="T409" s="1207" t="s">
        <v>35</v>
      </c>
      <c r="U409" s="1206" t="s">
        <v>35</v>
      </c>
      <c r="V409" s="1207" t="s">
        <v>35</v>
      </c>
      <c r="W409" s="171" t="s">
        <v>35</v>
      </c>
      <c r="X409" s="172">
        <v>29</v>
      </c>
      <c r="Y409" s="175" t="s">
        <v>35</v>
      </c>
      <c r="Z409" s="176">
        <v>223</v>
      </c>
      <c r="AA409" s="173" t="s">
        <v>35</v>
      </c>
      <c r="AB409" s="806">
        <v>0.39</v>
      </c>
      <c r="AC409" s="328">
        <v>1509</v>
      </c>
      <c r="AD409" s="1085">
        <v>9970</v>
      </c>
      <c r="AE409" s="1075" t="s">
        <v>35</v>
      </c>
      <c r="AF409" s="1074"/>
      <c r="AG409" s="20"/>
      <c r="AH409" s="3"/>
      <c r="AI409" s="21"/>
      <c r="AJ409" s="9"/>
      <c r="AK409" s="9"/>
      <c r="AL409" s="3"/>
    </row>
    <row r="410" spans="1:38" s="1" customFormat="1" ht="13.5" customHeight="1" x14ac:dyDescent="0.15">
      <c r="A410" s="1872"/>
      <c r="B410" s="429">
        <v>44649</v>
      </c>
      <c r="C410" s="1607" t="str">
        <f t="shared" si="53"/>
        <v>(火)</v>
      </c>
      <c r="D410" s="331" t="s">
        <v>522</v>
      </c>
      <c r="E410" s="1498" t="s">
        <v>35</v>
      </c>
      <c r="F410" s="169">
        <v>9.6999999999999993</v>
      </c>
      <c r="G410" s="170">
        <v>14</v>
      </c>
      <c r="H410" s="167">
        <v>14.2</v>
      </c>
      <c r="I410" s="171">
        <v>4.3</v>
      </c>
      <c r="J410" s="172">
        <v>3.6</v>
      </c>
      <c r="K410" s="171">
        <v>7.7</v>
      </c>
      <c r="L410" s="172">
        <v>7.7</v>
      </c>
      <c r="M410" s="171">
        <v>34</v>
      </c>
      <c r="N410" s="172">
        <v>32.799999999999997</v>
      </c>
      <c r="O410" s="1206" t="s">
        <v>35</v>
      </c>
      <c r="P410" s="1207">
        <v>87</v>
      </c>
      <c r="Q410" s="1206" t="s">
        <v>35</v>
      </c>
      <c r="R410" s="1207">
        <v>115.1</v>
      </c>
      <c r="S410" s="1206" t="s">
        <v>35</v>
      </c>
      <c r="T410" s="1207" t="s">
        <v>35</v>
      </c>
      <c r="U410" s="1206" t="s">
        <v>35</v>
      </c>
      <c r="V410" s="1207" t="s">
        <v>35</v>
      </c>
      <c r="W410" s="171" t="s">
        <v>35</v>
      </c>
      <c r="X410" s="172">
        <v>31.5</v>
      </c>
      <c r="Y410" s="175" t="s">
        <v>35</v>
      </c>
      <c r="Z410" s="176">
        <v>187</v>
      </c>
      <c r="AA410" s="173" t="s">
        <v>35</v>
      </c>
      <c r="AB410" s="806">
        <v>0.38</v>
      </c>
      <c r="AC410" s="328">
        <v>1134</v>
      </c>
      <c r="AD410" s="1085">
        <v>10060</v>
      </c>
      <c r="AE410" s="1075" t="s">
        <v>35</v>
      </c>
      <c r="AF410" s="1074"/>
      <c r="AG410" s="28" t="s">
        <v>34</v>
      </c>
      <c r="AH410" s="2" t="s">
        <v>35</v>
      </c>
      <c r="AI410" s="2" t="s">
        <v>35</v>
      </c>
      <c r="AJ410" s="2" t="s">
        <v>35</v>
      </c>
      <c r="AK410" s="2" t="s">
        <v>35</v>
      </c>
      <c r="AL410" s="99" t="s">
        <v>35</v>
      </c>
    </row>
    <row r="411" spans="1:38" s="1" customFormat="1" ht="13.5" customHeight="1" x14ac:dyDescent="0.15">
      <c r="A411" s="1872"/>
      <c r="B411" s="429">
        <v>44650</v>
      </c>
      <c r="C411" s="1607" t="str">
        <f t="shared" si="53"/>
        <v>(水)</v>
      </c>
      <c r="D411" s="331" t="s">
        <v>566</v>
      </c>
      <c r="E411" s="1498" t="s">
        <v>35</v>
      </c>
      <c r="F411" s="169">
        <v>15.3</v>
      </c>
      <c r="G411" s="170">
        <v>13</v>
      </c>
      <c r="H411" s="167">
        <v>12.7</v>
      </c>
      <c r="I411" s="171">
        <v>4.2</v>
      </c>
      <c r="J411" s="172">
        <v>3.6</v>
      </c>
      <c r="K411" s="171">
        <v>7.7</v>
      </c>
      <c r="L411" s="172">
        <v>7.7</v>
      </c>
      <c r="M411" s="171">
        <v>35.299999999999997</v>
      </c>
      <c r="N411" s="172">
        <v>34.200000000000003</v>
      </c>
      <c r="O411" s="1206" t="s">
        <v>35</v>
      </c>
      <c r="P411" s="1207">
        <v>89</v>
      </c>
      <c r="Q411" s="1206" t="s">
        <v>35</v>
      </c>
      <c r="R411" s="1207">
        <v>117.9</v>
      </c>
      <c r="S411" s="1206" t="s">
        <v>35</v>
      </c>
      <c r="T411" s="1207" t="s">
        <v>35</v>
      </c>
      <c r="U411" s="1206" t="s">
        <v>35</v>
      </c>
      <c r="V411" s="1207" t="s">
        <v>35</v>
      </c>
      <c r="W411" s="171" t="s">
        <v>35</v>
      </c>
      <c r="X411" s="172">
        <v>33.200000000000003</v>
      </c>
      <c r="Y411" s="175" t="s">
        <v>35</v>
      </c>
      <c r="Z411" s="176">
        <v>214</v>
      </c>
      <c r="AA411" s="173" t="s">
        <v>35</v>
      </c>
      <c r="AB411" s="806">
        <v>0.33</v>
      </c>
      <c r="AC411" s="328">
        <v>953</v>
      </c>
      <c r="AD411" s="1085">
        <v>10030</v>
      </c>
      <c r="AE411" s="1075" t="s">
        <v>35</v>
      </c>
      <c r="AF411" s="1074"/>
      <c r="AG411" s="10" t="s">
        <v>35</v>
      </c>
      <c r="AH411" s="2" t="s">
        <v>35</v>
      </c>
      <c r="AI411" s="2" t="s">
        <v>35</v>
      </c>
      <c r="AJ411" s="2" t="s">
        <v>35</v>
      </c>
      <c r="AK411" s="2" t="s">
        <v>35</v>
      </c>
      <c r="AL411" s="99" t="s">
        <v>35</v>
      </c>
    </row>
    <row r="412" spans="1:38" s="1" customFormat="1" ht="13.5" customHeight="1" x14ac:dyDescent="0.15">
      <c r="A412" s="1872"/>
      <c r="B412" s="429">
        <v>44651</v>
      </c>
      <c r="C412" s="1607" t="str">
        <f t="shared" si="53"/>
        <v>(木)</v>
      </c>
      <c r="D412" s="201" t="s">
        <v>566</v>
      </c>
      <c r="E412" s="1499">
        <v>8</v>
      </c>
      <c r="F412" s="119">
        <v>19.600000000000001</v>
      </c>
      <c r="G412" s="120">
        <v>14.6</v>
      </c>
      <c r="H412" s="121">
        <v>14.5</v>
      </c>
      <c r="I412" s="122">
        <v>4.5</v>
      </c>
      <c r="J412" s="123">
        <v>3.9</v>
      </c>
      <c r="K412" s="122">
        <v>7.6</v>
      </c>
      <c r="L412" s="123">
        <v>7.7</v>
      </c>
      <c r="M412" s="122">
        <v>35.4</v>
      </c>
      <c r="N412" s="123">
        <v>34.700000000000003</v>
      </c>
      <c r="O412" s="632" t="s">
        <v>35</v>
      </c>
      <c r="P412" s="1213">
        <v>88</v>
      </c>
      <c r="Q412" s="632" t="s">
        <v>35</v>
      </c>
      <c r="R412" s="1213">
        <v>118.3</v>
      </c>
      <c r="S412" s="632" t="s">
        <v>35</v>
      </c>
      <c r="T412" s="1213" t="s">
        <v>35</v>
      </c>
      <c r="U412" s="632" t="s">
        <v>35</v>
      </c>
      <c r="V412" s="1213" t="s">
        <v>35</v>
      </c>
      <c r="W412" s="122" t="s">
        <v>35</v>
      </c>
      <c r="X412" s="123">
        <v>32.799999999999997</v>
      </c>
      <c r="Y412" s="126" t="s">
        <v>35</v>
      </c>
      <c r="Z412" s="127">
        <v>274</v>
      </c>
      <c r="AA412" s="124" t="s">
        <v>35</v>
      </c>
      <c r="AB412" s="812">
        <v>0.44</v>
      </c>
      <c r="AC412" s="303">
        <v>944</v>
      </c>
      <c r="AD412" s="1085" t="s">
        <v>35</v>
      </c>
      <c r="AE412" s="1076">
        <v>4.5</v>
      </c>
      <c r="AF412" s="1074"/>
      <c r="AG412" s="10" t="s">
        <v>35</v>
      </c>
      <c r="AH412" s="2" t="s">
        <v>35</v>
      </c>
      <c r="AI412" s="2" t="s">
        <v>35</v>
      </c>
      <c r="AJ412" s="2" t="s">
        <v>35</v>
      </c>
      <c r="AK412" s="2" t="s">
        <v>35</v>
      </c>
      <c r="AL412" s="99" t="s">
        <v>35</v>
      </c>
    </row>
    <row r="413" spans="1:38" s="1" customFormat="1" ht="14.25" customHeight="1" x14ac:dyDescent="0.15">
      <c r="A413" s="1872"/>
      <c r="B413" s="1743" t="s">
        <v>388</v>
      </c>
      <c r="C413" s="1744"/>
      <c r="D413" s="374"/>
      <c r="E413" s="1494">
        <f>MAX(E382:E412)</f>
        <v>36.5</v>
      </c>
      <c r="F413" s="335">
        <f t="shared" ref="F413:AB413" si="54">IF(COUNT(F382:F412)=0,"",MAX(F382:F412))</f>
        <v>19.600000000000001</v>
      </c>
      <c r="G413" s="336">
        <f t="shared" si="54"/>
        <v>14.7</v>
      </c>
      <c r="H413" s="337">
        <f t="shared" si="54"/>
        <v>15</v>
      </c>
      <c r="I413" s="338">
        <f t="shared" si="54"/>
        <v>7.4</v>
      </c>
      <c r="J413" s="339">
        <f t="shared" si="54"/>
        <v>6.1</v>
      </c>
      <c r="K413" s="338">
        <f t="shared" si="54"/>
        <v>7.9</v>
      </c>
      <c r="L413" s="339">
        <f t="shared" si="54"/>
        <v>7.9</v>
      </c>
      <c r="M413" s="338">
        <f t="shared" si="54"/>
        <v>37.200000000000003</v>
      </c>
      <c r="N413" s="339">
        <f t="shared" si="54"/>
        <v>36.5</v>
      </c>
      <c r="O413" s="1200">
        <f t="shared" si="54"/>
        <v>88</v>
      </c>
      <c r="P413" s="1208">
        <f t="shared" si="54"/>
        <v>90</v>
      </c>
      <c r="Q413" s="1200">
        <f t="shared" si="54"/>
        <v>117.5</v>
      </c>
      <c r="R413" s="1208">
        <f t="shared" si="54"/>
        <v>121.3</v>
      </c>
      <c r="S413" s="1200">
        <f t="shared" si="54"/>
        <v>76</v>
      </c>
      <c r="T413" s="1208">
        <f t="shared" si="54"/>
        <v>74</v>
      </c>
      <c r="U413" s="1200">
        <f t="shared" si="54"/>
        <v>41.5</v>
      </c>
      <c r="V413" s="1208">
        <f t="shared" si="54"/>
        <v>43.1</v>
      </c>
      <c r="W413" s="338">
        <f t="shared" si="54"/>
        <v>25.8</v>
      </c>
      <c r="X413" s="540">
        <f t="shared" si="54"/>
        <v>40.5</v>
      </c>
      <c r="Y413" s="596">
        <f t="shared" si="54"/>
        <v>205</v>
      </c>
      <c r="Z413" s="597">
        <f t="shared" si="54"/>
        <v>289</v>
      </c>
      <c r="AA413" s="650">
        <f t="shared" si="54"/>
        <v>0.49</v>
      </c>
      <c r="AB413" s="800">
        <f t="shared" si="54"/>
        <v>0.44</v>
      </c>
      <c r="AC413" s="651">
        <f>IF(COUNT(AC382:AC412)=0,"",MAX(AC382:AC412))</f>
        <v>5357</v>
      </c>
      <c r="AD413" s="318">
        <f>MAX(AD382:AD412)</f>
        <v>10090</v>
      </c>
      <c r="AE413" s="1055">
        <f>MAX(AE382:AE412)</f>
        <v>4.8600000000000003</v>
      </c>
      <c r="AF413" s="349"/>
      <c r="AG413" s="10" t="s">
        <v>35</v>
      </c>
      <c r="AH413" s="2" t="s">
        <v>35</v>
      </c>
      <c r="AI413" s="2" t="s">
        <v>35</v>
      </c>
      <c r="AJ413" s="2" t="s">
        <v>35</v>
      </c>
      <c r="AK413" s="2" t="s">
        <v>35</v>
      </c>
      <c r="AL413" s="99" t="s">
        <v>35</v>
      </c>
    </row>
    <row r="414" spans="1:38" s="1" customFormat="1" ht="13.5" customHeight="1" x14ac:dyDescent="0.15">
      <c r="A414" s="1872"/>
      <c r="B414" s="1735" t="s">
        <v>389</v>
      </c>
      <c r="C414" s="1736"/>
      <c r="D414" s="376"/>
      <c r="E414" s="1495">
        <f>MIN(E382:E412)</f>
        <v>0.5</v>
      </c>
      <c r="F414" s="340">
        <f t="shared" ref="F414:AB414" si="55">IF(COUNT(F382:F412)=0,"",MIN(F382:F412))</f>
        <v>2.8</v>
      </c>
      <c r="G414" s="341">
        <f t="shared" si="55"/>
        <v>8.3000000000000007</v>
      </c>
      <c r="H414" s="342">
        <f t="shared" si="55"/>
        <v>8.1</v>
      </c>
      <c r="I414" s="343">
        <f t="shared" si="55"/>
        <v>3.9</v>
      </c>
      <c r="J414" s="344">
        <f t="shared" si="55"/>
        <v>2.6</v>
      </c>
      <c r="K414" s="343">
        <f t="shared" si="55"/>
        <v>7.5</v>
      </c>
      <c r="L414" s="344">
        <f t="shared" si="55"/>
        <v>7.3</v>
      </c>
      <c r="M414" s="343">
        <f t="shared" si="55"/>
        <v>24.8</v>
      </c>
      <c r="N414" s="344">
        <f t="shared" si="55"/>
        <v>21.7</v>
      </c>
      <c r="O414" s="1202">
        <f t="shared" si="55"/>
        <v>88</v>
      </c>
      <c r="P414" s="1209">
        <f t="shared" si="55"/>
        <v>57</v>
      </c>
      <c r="Q414" s="1202">
        <f t="shared" si="55"/>
        <v>117.5</v>
      </c>
      <c r="R414" s="1209">
        <f t="shared" si="55"/>
        <v>80.599999999999994</v>
      </c>
      <c r="S414" s="1202">
        <f t="shared" si="55"/>
        <v>76</v>
      </c>
      <c r="T414" s="1209">
        <f t="shared" si="55"/>
        <v>74</v>
      </c>
      <c r="U414" s="1202">
        <f t="shared" si="55"/>
        <v>41.5</v>
      </c>
      <c r="V414" s="1209">
        <f t="shared" si="55"/>
        <v>43.1</v>
      </c>
      <c r="W414" s="343">
        <f t="shared" si="55"/>
        <v>25.8</v>
      </c>
      <c r="X414" s="653">
        <f t="shared" si="55"/>
        <v>25.5</v>
      </c>
      <c r="Y414" s="600">
        <f t="shared" si="55"/>
        <v>205</v>
      </c>
      <c r="Z414" s="601">
        <f t="shared" si="55"/>
        <v>185</v>
      </c>
      <c r="AA414" s="654">
        <f t="shared" si="55"/>
        <v>0.49</v>
      </c>
      <c r="AB414" s="802">
        <f t="shared" si="55"/>
        <v>0.2</v>
      </c>
      <c r="AC414" s="1620"/>
      <c r="AD414" s="1622"/>
      <c r="AE414" s="1056">
        <f>MIN(AE382:AE412)</f>
        <v>4.1399999999999997</v>
      </c>
      <c r="AF414" s="350"/>
      <c r="AG414" s="10" t="s">
        <v>35</v>
      </c>
      <c r="AH414" s="2" t="s">
        <v>35</v>
      </c>
      <c r="AI414" s="2" t="s">
        <v>35</v>
      </c>
      <c r="AJ414" s="2" t="s">
        <v>35</v>
      </c>
      <c r="AK414" s="2" t="s">
        <v>35</v>
      </c>
      <c r="AL414" s="99" t="s">
        <v>35</v>
      </c>
    </row>
    <row r="415" spans="1:38" s="1" customFormat="1" ht="13.5" customHeight="1" x14ac:dyDescent="0.15">
      <c r="A415" s="1872"/>
      <c r="B415" s="1735" t="s">
        <v>390</v>
      </c>
      <c r="C415" s="1736"/>
      <c r="D415" s="378"/>
      <c r="E415" s="1496"/>
      <c r="F415" s="541">
        <f t="shared" ref="F415:AB415" si="56">IF(COUNT(F382:F412)=0,"",AVERAGE(F382:F412))</f>
        <v>11.451612903225808</v>
      </c>
      <c r="G415" s="542">
        <f t="shared" si="56"/>
        <v>11.977272727272727</v>
      </c>
      <c r="H415" s="543">
        <f t="shared" si="56"/>
        <v>12.018181818181818</v>
      </c>
      <c r="I415" s="544">
        <f t="shared" si="56"/>
        <v>4.8863636363636367</v>
      </c>
      <c r="J415" s="545">
        <f t="shared" si="56"/>
        <v>3.7636363636363628</v>
      </c>
      <c r="K415" s="544">
        <f t="shared" si="56"/>
        <v>7.7409090909090885</v>
      </c>
      <c r="L415" s="545">
        <f t="shared" si="56"/>
        <v>7.6681818181818153</v>
      </c>
      <c r="M415" s="544">
        <f t="shared" si="56"/>
        <v>34.277272727272724</v>
      </c>
      <c r="N415" s="545">
        <f t="shared" si="56"/>
        <v>33.059090909090912</v>
      </c>
      <c r="O415" s="1210">
        <f t="shared" si="56"/>
        <v>88</v>
      </c>
      <c r="P415" s="1211">
        <f t="shared" si="56"/>
        <v>83.545454545454547</v>
      </c>
      <c r="Q415" s="1210">
        <f t="shared" si="56"/>
        <v>117.5</v>
      </c>
      <c r="R415" s="1211">
        <f t="shared" si="56"/>
        <v>113.89545454545454</v>
      </c>
      <c r="S415" s="1210">
        <f t="shared" si="56"/>
        <v>76</v>
      </c>
      <c r="T415" s="1211">
        <f t="shared" si="56"/>
        <v>74</v>
      </c>
      <c r="U415" s="1210">
        <f t="shared" si="56"/>
        <v>41.5</v>
      </c>
      <c r="V415" s="1211">
        <f t="shared" si="56"/>
        <v>43.1</v>
      </c>
      <c r="W415" s="1255">
        <f t="shared" si="56"/>
        <v>25.8</v>
      </c>
      <c r="X415" s="658">
        <f t="shared" si="56"/>
        <v>32.740909090909092</v>
      </c>
      <c r="Y415" s="643">
        <f t="shared" si="56"/>
        <v>205</v>
      </c>
      <c r="Z415" s="644">
        <f t="shared" si="56"/>
        <v>232.36363636363637</v>
      </c>
      <c r="AA415" s="645">
        <f t="shared" si="56"/>
        <v>0.49</v>
      </c>
      <c r="AB415" s="808">
        <f t="shared" si="56"/>
        <v>0.31818181818181829</v>
      </c>
      <c r="AC415" s="1621"/>
      <c r="AD415" s="1622"/>
      <c r="AE415" s="1057">
        <f>AVERAGE(AE382:AE412)</f>
        <v>4.6040000000000001</v>
      </c>
      <c r="AF415" s="1068"/>
      <c r="AG415" s="10" t="s">
        <v>35</v>
      </c>
      <c r="AH415" s="2" t="s">
        <v>35</v>
      </c>
      <c r="AI415" s="2" t="s">
        <v>35</v>
      </c>
      <c r="AJ415" s="2" t="s">
        <v>35</v>
      </c>
      <c r="AK415" s="2" t="s">
        <v>35</v>
      </c>
      <c r="AL415" s="99" t="s">
        <v>35</v>
      </c>
    </row>
    <row r="416" spans="1:38" s="1" customFormat="1" ht="13.5" customHeight="1" thickBot="1" x14ac:dyDescent="0.2">
      <c r="A416" s="1873"/>
      <c r="B416" s="1780" t="s">
        <v>391</v>
      </c>
      <c r="C416" s="1781"/>
      <c r="D416" s="711"/>
      <c r="E416" s="1501">
        <f>SUM(E382:E412)</f>
        <v>102</v>
      </c>
      <c r="F416" s="712"/>
      <c r="G416" s="1343"/>
      <c r="H416" s="1344"/>
      <c r="I416" s="1250"/>
      <c r="J416" s="1251"/>
      <c r="K416" s="1347"/>
      <c r="L416" s="1348"/>
      <c r="M416" s="1250"/>
      <c r="N416" s="1251"/>
      <c r="O416" s="1218"/>
      <c r="P416" s="1219"/>
      <c r="Q416" s="1224"/>
      <c r="R416" s="1219"/>
      <c r="S416" s="1231"/>
      <c r="T416" s="1218"/>
      <c r="U416" s="1231"/>
      <c r="V416" s="1232"/>
      <c r="W416" s="1260"/>
      <c r="X416" s="1261"/>
      <c r="Y416" s="716"/>
      <c r="Z416" s="715"/>
      <c r="AA416" s="714"/>
      <c r="AB416" s="817"/>
      <c r="AC416" s="717">
        <f>SUM(AC382:AC412)</f>
        <v>65455</v>
      </c>
      <c r="AD416" s="1110">
        <f>SUM(AD382:AD412)</f>
        <v>80180</v>
      </c>
      <c r="AE416" s="1066"/>
      <c r="AF416" s="1069"/>
      <c r="AG416" s="205"/>
      <c r="AH416" s="207"/>
      <c r="AI416" s="207"/>
      <c r="AJ416" s="207"/>
      <c r="AK416" s="207"/>
      <c r="AL416" s="206"/>
    </row>
    <row r="417" spans="1:31" ht="14.25" thickTop="1" x14ac:dyDescent="0.15">
      <c r="A417" s="1767" t="s">
        <v>397</v>
      </c>
      <c r="B417" s="1874" t="s">
        <v>388</v>
      </c>
      <c r="C417" s="1875"/>
      <c r="D417" s="700"/>
      <c r="E417" s="1508">
        <v>97</v>
      </c>
      <c r="F417" s="719">
        <v>31.9</v>
      </c>
      <c r="G417" s="720">
        <v>27.2</v>
      </c>
      <c r="H417" s="721">
        <v>27.3</v>
      </c>
      <c r="I417" s="722">
        <v>73.400000000000006</v>
      </c>
      <c r="J417" s="723">
        <v>6.3</v>
      </c>
      <c r="K417" s="722">
        <v>8</v>
      </c>
      <c r="L417" s="723">
        <v>7.9</v>
      </c>
      <c r="M417" s="722">
        <v>38.6</v>
      </c>
      <c r="N417" s="723">
        <v>36.5</v>
      </c>
      <c r="O417" s="1334">
        <v>98</v>
      </c>
      <c r="P417" s="1335">
        <v>97</v>
      </c>
      <c r="Q417" s="1334">
        <v>129.30000000000001</v>
      </c>
      <c r="R417" s="1335">
        <v>131.30000000000001</v>
      </c>
      <c r="S417" s="1334">
        <v>81.599999999999994</v>
      </c>
      <c r="T417" s="1335">
        <v>81.400000000000006</v>
      </c>
      <c r="U417" s="1334">
        <v>47.7</v>
      </c>
      <c r="V417" s="1335">
        <v>47.1</v>
      </c>
      <c r="W417" s="722">
        <v>41.3</v>
      </c>
      <c r="X417" s="723">
        <v>46.6</v>
      </c>
      <c r="Y417" s="725">
        <v>275</v>
      </c>
      <c r="Z417" s="726">
        <v>305</v>
      </c>
      <c r="AA417" s="724">
        <v>0.78</v>
      </c>
      <c r="AB417" s="1265">
        <v>0.5</v>
      </c>
      <c r="AC417" s="793">
        <v>6930</v>
      </c>
      <c r="AD417" s="1446">
        <v>30180</v>
      </c>
      <c r="AE417" s="1447">
        <v>5.47</v>
      </c>
    </row>
    <row r="418" spans="1:31" x14ac:dyDescent="0.15">
      <c r="A418" s="1767"/>
      <c r="B418" s="1735" t="s">
        <v>389</v>
      </c>
      <c r="C418" s="1736"/>
      <c r="D418" s="376"/>
      <c r="E418" s="1509">
        <v>0</v>
      </c>
      <c r="F418" s="463">
        <v>1.1000000000000001</v>
      </c>
      <c r="G418" s="464">
        <v>5.9</v>
      </c>
      <c r="H418" s="465">
        <v>6</v>
      </c>
      <c r="I418" s="466">
        <v>1.7</v>
      </c>
      <c r="J418" s="467">
        <v>1.7</v>
      </c>
      <c r="K418" s="466">
        <v>7.19</v>
      </c>
      <c r="L418" s="467">
        <v>6.86</v>
      </c>
      <c r="M418" s="466">
        <v>10.8</v>
      </c>
      <c r="N418" s="467">
        <v>14.9</v>
      </c>
      <c r="O418" s="1336">
        <v>58</v>
      </c>
      <c r="P418" s="1337">
        <v>35.5</v>
      </c>
      <c r="Q418" s="1336">
        <v>93</v>
      </c>
      <c r="R418" s="1337">
        <v>54.8</v>
      </c>
      <c r="S418" s="1336">
        <v>62.8</v>
      </c>
      <c r="T418" s="1337">
        <v>51.2</v>
      </c>
      <c r="U418" s="1336">
        <v>30</v>
      </c>
      <c r="V418" s="1337">
        <v>20.399999999999999</v>
      </c>
      <c r="W418" s="466">
        <v>16.399999999999999</v>
      </c>
      <c r="X418" s="467">
        <v>13.2</v>
      </c>
      <c r="Y418" s="469">
        <v>169</v>
      </c>
      <c r="Z418" s="470">
        <v>90</v>
      </c>
      <c r="AA418" s="468">
        <v>0.32</v>
      </c>
      <c r="AB418" s="1266">
        <v>0.06</v>
      </c>
      <c r="AC418" s="1691"/>
      <c r="AD418" s="1659"/>
      <c r="AE418" s="1448">
        <v>1.58</v>
      </c>
    </row>
    <row r="419" spans="1:31" x14ac:dyDescent="0.15">
      <c r="A419" s="1767"/>
      <c r="B419" s="1735" t="s">
        <v>390</v>
      </c>
      <c r="C419" s="1736"/>
      <c r="D419" s="378"/>
      <c r="E419" s="1510"/>
      <c r="F419" s="471">
        <v>17.046831955922872</v>
      </c>
      <c r="G419" s="472">
        <v>16.440909090909102</v>
      </c>
      <c r="H419" s="473">
        <v>16.519008264462812</v>
      </c>
      <c r="I419" s="474">
        <v>8.3811983471074356</v>
      </c>
      <c r="J419" s="475">
        <v>3.2937603305785119</v>
      </c>
      <c r="K419" s="474">
        <v>7.6204958677685992</v>
      </c>
      <c r="L419" s="475">
        <v>7.5257438016528937</v>
      </c>
      <c r="M419" s="474">
        <v>31.586363636363611</v>
      </c>
      <c r="N419" s="475">
        <v>30.933471074380151</v>
      </c>
      <c r="O419" s="1338">
        <v>84.924999999999997</v>
      </c>
      <c r="P419" s="1339">
        <v>78.011570247933875</v>
      </c>
      <c r="Q419" s="1338">
        <v>115.78333333333335</v>
      </c>
      <c r="R419" s="1339">
        <v>110.13223140495846</v>
      </c>
      <c r="S419" s="1338">
        <v>75.100000000000009</v>
      </c>
      <c r="T419" s="1339">
        <v>74.283333333333346</v>
      </c>
      <c r="U419" s="1338">
        <v>40.68333333333333</v>
      </c>
      <c r="V419" s="1339">
        <v>39.56666666666667</v>
      </c>
      <c r="W419" s="474">
        <v>30.549999999999997</v>
      </c>
      <c r="X419" s="475">
        <v>30.754545454545443</v>
      </c>
      <c r="Y419" s="477">
        <v>225.5</v>
      </c>
      <c r="Z419" s="478">
        <v>220.54958677685951</v>
      </c>
      <c r="AA419" s="476">
        <v>0.5441666666666668</v>
      </c>
      <c r="AB419" s="1267">
        <v>0.28241666666666654</v>
      </c>
      <c r="AC419" s="1691"/>
      <c r="AD419" s="1659"/>
      <c r="AE419" s="1448">
        <v>3.6259615384615382</v>
      </c>
    </row>
    <row r="420" spans="1:31" x14ac:dyDescent="0.15">
      <c r="A420" s="1767"/>
      <c r="B420" s="1735" t="s">
        <v>391</v>
      </c>
      <c r="C420" s="1736"/>
      <c r="D420" s="376"/>
      <c r="E420" s="1511">
        <v>1685.5</v>
      </c>
      <c r="F420" s="390"/>
      <c r="G420" s="391"/>
      <c r="H420" s="392"/>
      <c r="I420" s="393"/>
      <c r="J420" s="394"/>
      <c r="K420" s="395"/>
      <c r="L420" s="396"/>
      <c r="M420" s="393"/>
      <c r="N420" s="394"/>
      <c r="O420" s="391"/>
      <c r="P420" s="392"/>
      <c r="Q420" s="397"/>
      <c r="R420" s="398"/>
      <c r="S420" s="391"/>
      <c r="T420" s="392"/>
      <c r="U420" s="397"/>
      <c r="V420" s="398"/>
      <c r="W420" s="399"/>
      <c r="X420" s="400"/>
      <c r="Y420" s="401"/>
      <c r="Z420" s="402"/>
      <c r="AA420" s="395"/>
      <c r="AB420" s="396"/>
      <c r="AC420" s="1064">
        <v>880836</v>
      </c>
      <c r="AD420" s="1449">
        <v>840600</v>
      </c>
      <c r="AE420" s="1450"/>
    </row>
    <row r="421" spans="1:31" x14ac:dyDescent="0.15">
      <c r="A421" s="389"/>
      <c r="B421" s="1737" t="s">
        <v>395</v>
      </c>
      <c r="C421" s="1738"/>
      <c r="D421" s="383">
        <v>132</v>
      </c>
      <c r="E421" s="413"/>
      <c r="F421" s="414"/>
      <c r="G421" s="414"/>
      <c r="H421" s="414"/>
      <c r="I421" s="415"/>
      <c r="J421" s="415"/>
      <c r="K421" s="416"/>
      <c r="L421" s="416"/>
      <c r="M421" s="415"/>
      <c r="N421" s="415"/>
      <c r="O421" s="414"/>
      <c r="P421" s="414"/>
      <c r="Q421" s="414"/>
      <c r="R421" s="414"/>
      <c r="S421" s="414"/>
      <c r="T421" s="414"/>
      <c r="U421" s="414"/>
      <c r="V421" s="414"/>
      <c r="W421" s="415"/>
      <c r="X421" s="415"/>
      <c r="Y421" s="408"/>
      <c r="Z421" s="408"/>
      <c r="AA421" s="416"/>
      <c r="AB421" s="416"/>
      <c r="AC421" s="408"/>
    </row>
  </sheetData>
  <protectedRanges>
    <protectedRange sqref="AE3" name="範囲1_1_1_1"/>
    <protectedRange sqref="D281:N310" name="範囲1_1"/>
    <protectedRange sqref="O281:AB310" name="範囲1_5_1"/>
  </protectedRanges>
  <mergeCells count="87">
    <mergeCell ref="AG137:AL137"/>
    <mergeCell ref="AG138:AL138"/>
    <mergeCell ref="B347:C347"/>
    <mergeCell ref="B348:C348"/>
    <mergeCell ref="B349:C349"/>
    <mergeCell ref="B208:C208"/>
    <mergeCell ref="B209:C209"/>
    <mergeCell ref="B210:C210"/>
    <mergeCell ref="B346:C346"/>
    <mergeCell ref="B243:C243"/>
    <mergeCell ref="B244:C244"/>
    <mergeCell ref="B245:C245"/>
    <mergeCell ref="B173:C173"/>
    <mergeCell ref="B174:C174"/>
    <mergeCell ref="B175:C175"/>
    <mergeCell ref="B176:C176"/>
    <mergeCell ref="AG2:AL3"/>
    <mergeCell ref="Y2:Z2"/>
    <mergeCell ref="S2:T2"/>
    <mergeCell ref="U2:V2"/>
    <mergeCell ref="G2:H2"/>
    <mergeCell ref="AF2:AF3"/>
    <mergeCell ref="M2:N2"/>
    <mergeCell ref="O2:P2"/>
    <mergeCell ref="AA2:AB2"/>
    <mergeCell ref="AC2:AD2"/>
    <mergeCell ref="Q2:R2"/>
    <mergeCell ref="W2:X2"/>
    <mergeCell ref="K2:L2"/>
    <mergeCell ref="I2:J2"/>
    <mergeCell ref="B1:E1"/>
    <mergeCell ref="A2:A3"/>
    <mergeCell ref="B2:B3"/>
    <mergeCell ref="C2:C3"/>
    <mergeCell ref="D2:D3"/>
    <mergeCell ref="A246:A279"/>
    <mergeCell ref="A177:A210"/>
    <mergeCell ref="B242:C242"/>
    <mergeCell ref="B35:C35"/>
    <mergeCell ref="B36:C36"/>
    <mergeCell ref="A211:A245"/>
    <mergeCell ref="B207:C207"/>
    <mergeCell ref="A142:A176"/>
    <mergeCell ref="B37:C37"/>
    <mergeCell ref="B72:C72"/>
    <mergeCell ref="B69:C69"/>
    <mergeCell ref="B70:C70"/>
    <mergeCell ref="B71:C71"/>
    <mergeCell ref="B105:C105"/>
    <mergeCell ref="B106:C106"/>
    <mergeCell ref="A73:A106"/>
    <mergeCell ref="A107:A141"/>
    <mergeCell ref="A4:A37"/>
    <mergeCell ref="B138:C138"/>
    <mergeCell ref="B139:C139"/>
    <mergeCell ref="B140:C140"/>
    <mergeCell ref="B141:C141"/>
    <mergeCell ref="B34:C34"/>
    <mergeCell ref="B103:C103"/>
    <mergeCell ref="B104:C104"/>
    <mergeCell ref="A38:A72"/>
    <mergeCell ref="B276:C276"/>
    <mergeCell ref="B277:C277"/>
    <mergeCell ref="B278:C278"/>
    <mergeCell ref="B279:C279"/>
    <mergeCell ref="B416:C416"/>
    <mergeCell ref="B415:C415"/>
    <mergeCell ref="B413:C413"/>
    <mergeCell ref="A280:A314"/>
    <mergeCell ref="B312:C312"/>
    <mergeCell ref="B313:C313"/>
    <mergeCell ref="B314:C314"/>
    <mergeCell ref="B381:C381"/>
    <mergeCell ref="A350:A381"/>
    <mergeCell ref="B378:C378"/>
    <mergeCell ref="B379:C379"/>
    <mergeCell ref="B380:C380"/>
    <mergeCell ref="B311:C311"/>
    <mergeCell ref="A315:A349"/>
    <mergeCell ref="B421:C421"/>
    <mergeCell ref="A382:A416"/>
    <mergeCell ref="A417:A420"/>
    <mergeCell ref="B417:C417"/>
    <mergeCell ref="B418:C418"/>
    <mergeCell ref="B419:C419"/>
    <mergeCell ref="B420:C420"/>
    <mergeCell ref="B414:C414"/>
  </mergeCells>
  <phoneticPr fontId="4"/>
  <conditionalFormatting sqref="AE2:AE5">
    <cfRule type="expression" dxfId="176" priority="52" stopIfTrue="1">
      <formula>$B$1=1</formula>
    </cfRule>
  </conditionalFormatting>
  <conditionalFormatting sqref="AC413:AC416">
    <cfRule type="expression" dxfId="175" priority="9" stopIfTrue="1">
      <formula>$A$1=1</formula>
    </cfRule>
  </conditionalFormatting>
  <conditionalFormatting sqref="AC311:AC314 AD314">
    <cfRule type="expression" dxfId="174" priority="7" stopIfTrue="1">
      <formula>$A$1=1</formula>
    </cfRule>
  </conditionalFormatting>
  <conditionalFormatting sqref="D281:N310">
    <cfRule type="expression" dxfId="173" priority="46" stopIfTrue="1">
      <formula>$A$1=1</formula>
    </cfRule>
  </conditionalFormatting>
  <conditionalFormatting sqref="O281:AB310">
    <cfRule type="expression" dxfId="172" priority="45" stopIfTrue="1">
      <formula>$A$1=1</formula>
    </cfRule>
  </conditionalFormatting>
  <conditionalFormatting sqref="W141">
    <cfRule type="expression" dxfId="171" priority="34" stopIfTrue="1">
      <formula>$A$1=1</formula>
    </cfRule>
  </conditionalFormatting>
  <conditionalFormatting sqref="F173:AB175 F176:V176">
    <cfRule type="expression" dxfId="170" priority="33" stopIfTrue="1">
      <formula>$A$1=1</formula>
    </cfRule>
  </conditionalFormatting>
  <conditionalFormatting sqref="W176">
    <cfRule type="expression" dxfId="169" priority="32" stopIfTrue="1">
      <formula>$A$1=1</formula>
    </cfRule>
  </conditionalFormatting>
  <conditionalFormatting sqref="F242:AB244 F245:V245">
    <cfRule type="expression" dxfId="168" priority="31" stopIfTrue="1">
      <formula>$A$1=1</formula>
    </cfRule>
  </conditionalFormatting>
  <conditionalFormatting sqref="W245">
    <cfRule type="expression" dxfId="167" priority="30" stopIfTrue="1">
      <formula>$A$1=1</formula>
    </cfRule>
  </conditionalFormatting>
  <conditionalFormatting sqref="D349">
    <cfRule type="expression" dxfId="166" priority="44" stopIfTrue="1">
      <formula>$A$1=1</formula>
    </cfRule>
  </conditionalFormatting>
  <conditionalFormatting sqref="F69:AB71 F72:V72">
    <cfRule type="expression" dxfId="165" priority="41" stopIfTrue="1">
      <formula>$A$1=1</formula>
    </cfRule>
  </conditionalFormatting>
  <conditionalFormatting sqref="W72">
    <cfRule type="expression" dxfId="164" priority="40" stopIfTrue="1">
      <formula>$A$1=1</formula>
    </cfRule>
  </conditionalFormatting>
  <conditionalFormatting sqref="F378:AB380 D381 F381:V381">
    <cfRule type="expression" dxfId="163" priority="43" stopIfTrue="1">
      <formula>$A$1=1</formula>
    </cfRule>
  </conditionalFormatting>
  <conditionalFormatting sqref="W381">
    <cfRule type="expression" dxfId="162" priority="42" stopIfTrue="1">
      <formula>$A$1=1</formula>
    </cfRule>
  </conditionalFormatting>
  <conditionalFormatting sqref="F207:AB209 F210:V210">
    <cfRule type="expression" dxfId="161" priority="37" stopIfTrue="1">
      <formula>$A$1=1</formula>
    </cfRule>
  </conditionalFormatting>
  <conditionalFormatting sqref="W210">
    <cfRule type="expression" dxfId="160" priority="36" stopIfTrue="1">
      <formula>$A$1=1</formula>
    </cfRule>
  </conditionalFormatting>
  <conditionalFormatting sqref="F103:AB105 F106:V106">
    <cfRule type="expression" dxfId="159" priority="39" stopIfTrue="1">
      <formula>$A$1=1</formula>
    </cfRule>
  </conditionalFormatting>
  <conditionalFormatting sqref="W106">
    <cfRule type="expression" dxfId="158" priority="38" stopIfTrue="1">
      <formula>$A$1=1</formula>
    </cfRule>
  </conditionalFormatting>
  <conditionalFormatting sqref="F138:AB140 F141:V141">
    <cfRule type="expression" dxfId="157" priority="35" stopIfTrue="1">
      <formula>$A$1=1</formula>
    </cfRule>
  </conditionalFormatting>
  <conditionalFormatting sqref="F346:AB348 F349:V349">
    <cfRule type="expression" dxfId="156" priority="29" stopIfTrue="1">
      <formula>$A$1=1</formula>
    </cfRule>
  </conditionalFormatting>
  <conditionalFormatting sqref="W349">
    <cfRule type="expression" dxfId="155" priority="28" stopIfTrue="1">
      <formula>$A$1=1</formula>
    </cfRule>
  </conditionalFormatting>
  <conditionalFormatting sqref="F34:AB36 F37:V37">
    <cfRule type="expression" dxfId="154" priority="27" stopIfTrue="1">
      <formula>$A$1=1</formula>
    </cfRule>
  </conditionalFormatting>
  <conditionalFormatting sqref="W37">
    <cfRule type="expression" dxfId="153" priority="26" stopIfTrue="1">
      <formula>$A$1=1</formula>
    </cfRule>
  </conditionalFormatting>
  <conditionalFormatting sqref="D416">
    <cfRule type="expression" dxfId="152" priority="25" stopIfTrue="1">
      <formula>$A$1=1</formula>
    </cfRule>
  </conditionalFormatting>
  <conditionalFormatting sqref="F413:AB415 F416:V416">
    <cfRule type="expression" dxfId="151" priority="24" stopIfTrue="1">
      <formula>$A$1=1</formula>
    </cfRule>
  </conditionalFormatting>
  <conditionalFormatting sqref="W416">
    <cfRule type="expression" dxfId="150" priority="23" stopIfTrue="1">
      <formula>$A$1=1</formula>
    </cfRule>
  </conditionalFormatting>
  <conditionalFormatting sqref="F311:AB313 F314:V314">
    <cfRule type="expression" dxfId="149" priority="20" stopIfTrue="1">
      <formula>$A$1=1</formula>
    </cfRule>
  </conditionalFormatting>
  <conditionalFormatting sqref="W314">
    <cfRule type="expression" dxfId="148" priority="19" stopIfTrue="1">
      <formula>$A$1=1</formula>
    </cfRule>
  </conditionalFormatting>
  <conditionalFormatting sqref="AC242:AC245 AD245">
    <cfRule type="expression" dxfId="147" priority="12" stopIfTrue="1">
      <formula>$A$1=1</formula>
    </cfRule>
  </conditionalFormatting>
  <conditionalFormatting sqref="AC69:AC72 AD72">
    <cfRule type="expression" dxfId="146" priority="17" stopIfTrue="1">
      <formula>$A$1=1</formula>
    </cfRule>
  </conditionalFormatting>
  <conditionalFormatting sqref="AC378:AC381">
    <cfRule type="expression" dxfId="145" priority="18" stopIfTrue="1">
      <formula>$A$1=1</formula>
    </cfRule>
  </conditionalFormatting>
  <conditionalFormatting sqref="AC207:AC210 AD210">
    <cfRule type="expression" dxfId="144" priority="15" stopIfTrue="1">
      <formula>$A$1=1</formula>
    </cfRule>
  </conditionalFormatting>
  <conditionalFormatting sqref="AC103:AC106 AD106">
    <cfRule type="expression" dxfId="143" priority="16" stopIfTrue="1">
      <formula>$A$1=1</formula>
    </cfRule>
  </conditionalFormatting>
  <conditionalFormatting sqref="AC138:AC141 AD141">
    <cfRule type="expression" dxfId="142" priority="14" stopIfTrue="1">
      <formula>$A$1=1</formula>
    </cfRule>
  </conditionalFormatting>
  <conditionalFormatting sqref="AC173:AC176 AD176">
    <cfRule type="expression" dxfId="141" priority="13" stopIfTrue="1">
      <formula>$A$1=1</formula>
    </cfRule>
  </conditionalFormatting>
  <conditionalFormatting sqref="AC346:AC349">
    <cfRule type="expression" dxfId="140" priority="11" stopIfTrue="1">
      <formula>$A$1=1</formula>
    </cfRule>
  </conditionalFormatting>
  <conditionalFormatting sqref="AC34:AC37 AD37">
    <cfRule type="expression" dxfId="139" priority="10" stopIfTrue="1">
      <formula>$A$1=1</formula>
    </cfRule>
  </conditionalFormatting>
  <conditionalFormatting sqref="F276:AB278 F279:V279">
    <cfRule type="expression" dxfId="138" priority="6" stopIfTrue="1">
      <formula>$A$1=1</formula>
    </cfRule>
  </conditionalFormatting>
  <conditionalFormatting sqref="W279">
    <cfRule type="expression" dxfId="137" priority="5" stopIfTrue="1">
      <formula>$A$1=1</formula>
    </cfRule>
  </conditionalFormatting>
  <conditionalFormatting sqref="AC276:AC279 AD279">
    <cfRule type="expression" dxfId="136" priority="4" stopIfTrue="1">
      <formula>$A$1=1</formula>
    </cfRule>
  </conditionalFormatting>
  <conditionalFormatting sqref="AD349">
    <cfRule type="expression" dxfId="135" priority="3" stopIfTrue="1">
      <formula>$A$1=1</formula>
    </cfRule>
  </conditionalFormatting>
  <conditionalFormatting sqref="AD381">
    <cfRule type="expression" dxfId="134" priority="2" stopIfTrue="1">
      <formula>$A$1=1</formula>
    </cfRule>
  </conditionalFormatting>
  <conditionalFormatting sqref="AD416">
    <cfRule type="expression" dxfId="133" priority="1" stopIfTrue="1">
      <formula>$A$1=1</formula>
    </cfRule>
  </conditionalFormatting>
  <dataValidations count="2">
    <dataValidation imeMode="on" allowBlank="1" showInputMessage="1" showErrorMessage="1" sqref="AK5:AL5 AG207:AL210 AG276:AL279 AG242:AL245 AG413:AL416 AG378:AL381 AG346:AL349 AG311:AL314 AH32:AL37 AG29:AG31 D4:D33 AG34:AG37 AG69:AL72 AG103:AL106 D382:D412 AG173:AL176 D371:D377 D281:D310 AG138:AG141 AH139:AL141"/>
    <dataValidation imeMode="off" allowBlank="1" showInputMessage="1" showErrorMessage="1" sqref="E281:AB310 AI17:AJ31 AK374:AL374 E4:AE33 AI2 AK6:AL31 E371:AE377 E382:AE412"/>
  </dataValidations>
  <pageMargins left="0.70866141732283472" right="0.70866141732283472" top="0.74803149606299213" bottom="0.74803149606299213" header="0.31496062992125984" footer="0.31496062992125984"/>
  <pageSetup paperSize="9"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1"/>
  <sheetViews>
    <sheetView zoomScale="72" zoomScaleNormal="72" workbookViewId="0">
      <pane xSplit="4" ySplit="3" topLeftCell="E4" activePane="bottomRight" state="frozen"/>
      <selection activeCell="D4" sqref="D4:AD33"/>
      <selection pane="topRight" activeCell="D4" sqref="D4:AD33"/>
      <selection pane="bottomLeft" activeCell="D4" sqref="D4:AD33"/>
      <selection pane="bottomRight"/>
    </sheetView>
  </sheetViews>
  <sheetFormatPr defaultRowHeight="13.5" x14ac:dyDescent="0.15"/>
  <cols>
    <col min="1" max="1" width="4.375" customWidth="1"/>
    <col min="2" max="3" width="4.75" customWidth="1"/>
    <col min="4" max="28" width="5.375" customWidth="1"/>
    <col min="29" max="30" width="8.625" customWidth="1"/>
    <col min="31" max="31" width="12.75" customWidth="1"/>
    <col min="32" max="32" width="7" customWidth="1"/>
    <col min="33" max="34" width="7.25" customWidth="1"/>
    <col min="35" max="36" width="2.125" customWidth="1"/>
  </cols>
  <sheetData>
    <row r="1" spans="1:36" ht="17.25" x14ac:dyDescent="0.15">
      <c r="B1" s="1756" t="s">
        <v>292</v>
      </c>
      <c r="C1" s="1756"/>
      <c r="D1" s="1756"/>
      <c r="E1" s="1756"/>
    </row>
    <row r="2" spans="1:36" s="1" customFormat="1" ht="13.5" customHeight="1" x14ac:dyDescent="0.15">
      <c r="A2" s="1757"/>
      <c r="B2" s="1863" t="s">
        <v>0</v>
      </c>
      <c r="C2" s="1865" t="s">
        <v>18</v>
      </c>
      <c r="D2" s="1763" t="s">
        <v>1</v>
      </c>
      <c r="E2" s="104" t="s">
        <v>2</v>
      </c>
      <c r="F2" s="104" t="s">
        <v>3</v>
      </c>
      <c r="G2" s="1777" t="s">
        <v>7</v>
      </c>
      <c r="H2" s="1778"/>
      <c r="I2" s="1777" t="s">
        <v>8</v>
      </c>
      <c r="J2" s="1778"/>
      <c r="K2" s="1777" t="s">
        <v>38</v>
      </c>
      <c r="L2" s="1778"/>
      <c r="M2" s="1777" t="s">
        <v>9</v>
      </c>
      <c r="N2" s="1778"/>
      <c r="O2" s="1777" t="s">
        <v>10</v>
      </c>
      <c r="P2" s="1778"/>
      <c r="Q2" s="1777" t="s">
        <v>11</v>
      </c>
      <c r="R2" s="1778"/>
      <c r="S2" s="1777" t="s">
        <v>16</v>
      </c>
      <c r="T2" s="1778"/>
      <c r="U2" s="1777" t="s">
        <v>17</v>
      </c>
      <c r="V2" s="1778"/>
      <c r="W2" s="1777" t="s">
        <v>12</v>
      </c>
      <c r="X2" s="1778"/>
      <c r="Y2" s="1777" t="s">
        <v>13</v>
      </c>
      <c r="Z2" s="1778"/>
      <c r="AA2" s="1777" t="s">
        <v>14</v>
      </c>
      <c r="AB2" s="1778"/>
      <c r="AC2" s="1903" t="s">
        <v>259</v>
      </c>
      <c r="AD2" s="1904"/>
      <c r="AE2" s="1852" t="s">
        <v>4</v>
      </c>
      <c r="AF2" s="1853"/>
      <c r="AG2" s="1853"/>
      <c r="AH2" s="1853"/>
      <c r="AI2" s="1853"/>
      <c r="AJ2" s="1854"/>
    </row>
    <row r="3" spans="1:36" s="1" customFormat="1" ht="13.5" customHeight="1" x14ac:dyDescent="0.15">
      <c r="A3" s="1758"/>
      <c r="B3" s="1864"/>
      <c r="C3" s="1866"/>
      <c r="D3" s="1867"/>
      <c r="E3" s="106" t="s">
        <v>39</v>
      </c>
      <c r="F3" s="106" t="s">
        <v>15</v>
      </c>
      <c r="G3" s="103" t="s">
        <v>5</v>
      </c>
      <c r="H3" s="105" t="s">
        <v>6</v>
      </c>
      <c r="I3" s="103" t="s">
        <v>5</v>
      </c>
      <c r="J3" s="105" t="s">
        <v>6</v>
      </c>
      <c r="K3" s="103" t="s">
        <v>5</v>
      </c>
      <c r="L3" s="105" t="s">
        <v>6</v>
      </c>
      <c r="M3" s="103" t="s">
        <v>5</v>
      </c>
      <c r="N3" s="105" t="s">
        <v>6</v>
      </c>
      <c r="O3" s="103" t="s">
        <v>5</v>
      </c>
      <c r="P3" s="105" t="s">
        <v>6</v>
      </c>
      <c r="Q3" s="103" t="s">
        <v>5</v>
      </c>
      <c r="R3" s="105" t="s">
        <v>6</v>
      </c>
      <c r="S3" s="103" t="s">
        <v>5</v>
      </c>
      <c r="T3" s="105" t="s">
        <v>6</v>
      </c>
      <c r="U3" s="103" t="s">
        <v>5</v>
      </c>
      <c r="V3" s="105" t="s">
        <v>6</v>
      </c>
      <c r="W3" s="103" t="s">
        <v>5</v>
      </c>
      <c r="X3" s="105" t="s">
        <v>6</v>
      </c>
      <c r="Y3" s="103" t="s">
        <v>5</v>
      </c>
      <c r="Z3" s="105" t="s">
        <v>6</v>
      </c>
      <c r="AA3" s="103" t="s">
        <v>5</v>
      </c>
      <c r="AB3" s="105" t="s">
        <v>6</v>
      </c>
      <c r="AC3" s="319" t="s">
        <v>260</v>
      </c>
      <c r="AD3" s="332" t="s">
        <v>261</v>
      </c>
      <c r="AE3" s="1855"/>
      <c r="AF3" s="1856"/>
      <c r="AG3" s="1856"/>
      <c r="AH3" s="1856"/>
      <c r="AI3" s="1856"/>
      <c r="AJ3" s="1857"/>
    </row>
    <row r="4" spans="1:36" ht="13.5" customHeight="1" x14ac:dyDescent="0.15">
      <c r="A4" s="1845" t="s">
        <v>28</v>
      </c>
      <c r="B4" s="51">
        <v>44287</v>
      </c>
      <c r="C4" s="856" t="str">
        <f>IF(B4="","",IF(WEEKDAY(B4)=1,"(日)",IF(WEEKDAY(B4)=2,"(月)",IF(WEEKDAY(B4)=3,"(火)",IF(WEEKDAY(B4)=4,"(水)",IF(WEEKDAY(B4)=5,"(木)",IF(WEEKDAY(B4)=6,"(金)","(土)")))))))</f>
        <v>(木)</v>
      </c>
      <c r="D4" s="69" t="s">
        <v>566</v>
      </c>
      <c r="E4" s="1505" t="s">
        <v>35</v>
      </c>
      <c r="F4" s="436">
        <v>17.399999999999999</v>
      </c>
      <c r="G4" s="437">
        <v>15.1</v>
      </c>
      <c r="H4" s="438">
        <v>14.7</v>
      </c>
      <c r="I4" s="437">
        <v>4.5999999999999996</v>
      </c>
      <c r="J4" s="438">
        <v>4.5</v>
      </c>
      <c r="K4" s="437">
        <v>7.76</v>
      </c>
      <c r="L4" s="438">
        <v>7.73</v>
      </c>
      <c r="M4" s="437" t="s">
        <v>35</v>
      </c>
      <c r="N4" s="438">
        <v>34.799999999999997</v>
      </c>
      <c r="O4" s="1329" t="s">
        <v>35</v>
      </c>
      <c r="P4" s="1330">
        <v>74.599999999999994</v>
      </c>
      <c r="Q4" s="1329" t="s">
        <v>35</v>
      </c>
      <c r="R4" s="1330">
        <v>93.8</v>
      </c>
      <c r="S4" s="1329" t="s">
        <v>35</v>
      </c>
      <c r="T4" s="1330" t="s">
        <v>35</v>
      </c>
      <c r="U4" s="1329" t="s">
        <v>35</v>
      </c>
      <c r="V4" s="1330" t="s">
        <v>35</v>
      </c>
      <c r="W4" s="439" t="s">
        <v>35</v>
      </c>
      <c r="X4" s="440">
        <v>35.700000000000003</v>
      </c>
      <c r="Y4" s="443" t="s">
        <v>35</v>
      </c>
      <c r="Z4" s="444">
        <v>198</v>
      </c>
      <c r="AA4" s="1382" t="s">
        <v>35</v>
      </c>
      <c r="AB4" s="1717">
        <v>0.23</v>
      </c>
      <c r="AC4" s="1063" t="s">
        <v>35</v>
      </c>
      <c r="AD4" s="306" t="s">
        <v>35</v>
      </c>
      <c r="AE4" s="107">
        <v>44294</v>
      </c>
      <c r="AF4" s="4" t="s">
        <v>29</v>
      </c>
      <c r="AG4" s="29">
        <v>16.899999999999999</v>
      </c>
      <c r="AH4" s="26" t="s">
        <v>20</v>
      </c>
      <c r="AI4" s="27"/>
      <c r="AJ4" s="101"/>
    </row>
    <row r="5" spans="1:36" x14ac:dyDescent="0.15">
      <c r="A5" s="1846"/>
      <c r="B5" s="52">
        <v>44288</v>
      </c>
      <c r="C5" s="1607" t="str">
        <f>IF(B5="","",IF(WEEKDAY(B5)=1,"(日)",IF(WEEKDAY(B5)=2,"(月)",IF(WEEKDAY(B5)=3,"(火)",IF(WEEKDAY(B5)=4,"(水)",IF(WEEKDAY(B5)=5,"(木)",IF(WEEKDAY(B5)=6,"(金)","(土)")))))))</f>
        <v>(金)</v>
      </c>
      <c r="D5" s="70" t="s">
        <v>522</v>
      </c>
      <c r="E5" s="1506" t="s">
        <v>35</v>
      </c>
      <c r="F5" s="445">
        <v>17.600000000000001</v>
      </c>
      <c r="G5" s="446">
        <v>15.3</v>
      </c>
      <c r="H5" s="447">
        <v>14.8</v>
      </c>
      <c r="I5" s="446">
        <v>4.5999999999999996</v>
      </c>
      <c r="J5" s="447">
        <v>4.5999999999999996</v>
      </c>
      <c r="K5" s="446">
        <v>7.79</v>
      </c>
      <c r="L5" s="447">
        <v>7.77</v>
      </c>
      <c r="M5" s="446" t="s">
        <v>35</v>
      </c>
      <c r="N5" s="447">
        <v>34.5</v>
      </c>
      <c r="O5" s="496" t="s">
        <v>35</v>
      </c>
      <c r="P5" s="1331">
        <v>73.8</v>
      </c>
      <c r="Q5" s="496" t="s">
        <v>35</v>
      </c>
      <c r="R5" s="1331">
        <v>93</v>
      </c>
      <c r="S5" s="496" t="s">
        <v>35</v>
      </c>
      <c r="T5" s="1331" t="s">
        <v>35</v>
      </c>
      <c r="U5" s="496" t="s">
        <v>35</v>
      </c>
      <c r="V5" s="1331" t="s">
        <v>35</v>
      </c>
      <c r="W5" s="448" t="s">
        <v>35</v>
      </c>
      <c r="X5" s="449">
        <v>34.200000000000003</v>
      </c>
      <c r="Y5" s="452" t="s">
        <v>35</v>
      </c>
      <c r="Z5" s="453">
        <v>215</v>
      </c>
      <c r="AA5" s="1383" t="s">
        <v>35</v>
      </c>
      <c r="AB5" s="1718">
        <v>0.24</v>
      </c>
      <c r="AC5" s="304" t="s">
        <v>35</v>
      </c>
      <c r="AD5" s="307" t="s">
        <v>35</v>
      </c>
      <c r="AE5" s="11" t="s">
        <v>30</v>
      </c>
      <c r="AF5" s="12" t="s">
        <v>31</v>
      </c>
      <c r="AG5" s="13" t="s">
        <v>32</v>
      </c>
      <c r="AH5" s="14" t="s">
        <v>33</v>
      </c>
      <c r="AI5" s="15" t="s">
        <v>35</v>
      </c>
      <c r="AJ5" s="92"/>
    </row>
    <row r="6" spans="1:36" x14ac:dyDescent="0.15">
      <c r="A6" s="1846"/>
      <c r="B6" s="52">
        <v>44289</v>
      </c>
      <c r="C6" s="1607" t="str">
        <f t="shared" ref="C6:C33" si="0">IF(B6="","",IF(WEEKDAY(B6)=1,"(日)",IF(WEEKDAY(B6)=2,"(月)",IF(WEEKDAY(B6)=3,"(火)",IF(WEEKDAY(B6)=4,"(水)",IF(WEEKDAY(B6)=5,"(木)",IF(WEEKDAY(B6)=6,"(金)","(土)")))))))</f>
        <v>(土)</v>
      </c>
      <c r="D6" s="114" t="s">
        <v>566</v>
      </c>
      <c r="E6" s="1507" t="s">
        <v>35</v>
      </c>
      <c r="F6" s="454">
        <v>17.899999999999999</v>
      </c>
      <c r="G6" s="455">
        <v>15.5</v>
      </c>
      <c r="H6" s="456">
        <v>14.9</v>
      </c>
      <c r="I6" s="455">
        <v>4.3</v>
      </c>
      <c r="J6" s="456">
        <v>4.9000000000000004</v>
      </c>
      <c r="K6" s="455">
        <v>7.77</v>
      </c>
      <c r="L6" s="456">
        <v>7.71</v>
      </c>
      <c r="M6" s="455" t="s">
        <v>35</v>
      </c>
      <c r="N6" s="456">
        <v>34.200000000000003</v>
      </c>
      <c r="O6" s="1332" t="s">
        <v>35</v>
      </c>
      <c r="P6" s="1333" t="s">
        <v>35</v>
      </c>
      <c r="Q6" s="1332" t="s">
        <v>35</v>
      </c>
      <c r="R6" s="1333" t="s">
        <v>35</v>
      </c>
      <c r="S6" s="1332" t="s">
        <v>35</v>
      </c>
      <c r="T6" s="1333" t="s">
        <v>35</v>
      </c>
      <c r="U6" s="1332" t="s">
        <v>35</v>
      </c>
      <c r="V6" s="1333" t="s">
        <v>35</v>
      </c>
      <c r="W6" s="457" t="s">
        <v>35</v>
      </c>
      <c r="X6" s="458" t="s">
        <v>35</v>
      </c>
      <c r="Y6" s="461" t="s">
        <v>35</v>
      </c>
      <c r="Z6" s="462" t="s">
        <v>35</v>
      </c>
      <c r="AA6" s="1384" t="s">
        <v>35</v>
      </c>
      <c r="AB6" s="1719" t="s">
        <v>35</v>
      </c>
      <c r="AC6" s="304" t="s">
        <v>35</v>
      </c>
      <c r="AD6" s="307" t="s">
        <v>35</v>
      </c>
      <c r="AE6" s="5" t="s">
        <v>265</v>
      </c>
      <c r="AF6" s="16" t="s">
        <v>20</v>
      </c>
      <c r="AG6" s="30">
        <v>16.2</v>
      </c>
      <c r="AH6" s="31">
        <v>15.3</v>
      </c>
      <c r="AI6" s="32" t="s">
        <v>35</v>
      </c>
      <c r="AJ6" s="93"/>
    </row>
    <row r="7" spans="1:36" x14ac:dyDescent="0.15">
      <c r="A7" s="1846"/>
      <c r="B7" s="52">
        <v>44290</v>
      </c>
      <c r="C7" s="1607" t="str">
        <f t="shared" si="0"/>
        <v>(日)</v>
      </c>
      <c r="D7" s="114" t="s">
        <v>566</v>
      </c>
      <c r="E7" s="1507">
        <v>19</v>
      </c>
      <c r="F7" s="454">
        <v>19.2</v>
      </c>
      <c r="G7" s="455">
        <v>15.6</v>
      </c>
      <c r="H7" s="456">
        <v>15.1</v>
      </c>
      <c r="I7" s="455">
        <v>4.8</v>
      </c>
      <c r="J7" s="456">
        <v>4.5999999999999996</v>
      </c>
      <c r="K7" s="455">
        <v>7.65</v>
      </c>
      <c r="L7" s="456">
        <v>7.7</v>
      </c>
      <c r="M7" s="455" t="s">
        <v>35</v>
      </c>
      <c r="N7" s="456">
        <v>34</v>
      </c>
      <c r="O7" s="1332" t="s">
        <v>35</v>
      </c>
      <c r="P7" s="1333" t="s">
        <v>35</v>
      </c>
      <c r="Q7" s="1332" t="s">
        <v>35</v>
      </c>
      <c r="R7" s="1333" t="s">
        <v>35</v>
      </c>
      <c r="S7" s="1332" t="s">
        <v>35</v>
      </c>
      <c r="T7" s="1333" t="s">
        <v>35</v>
      </c>
      <c r="U7" s="1332" t="s">
        <v>35</v>
      </c>
      <c r="V7" s="1333" t="s">
        <v>35</v>
      </c>
      <c r="W7" s="457" t="s">
        <v>35</v>
      </c>
      <c r="X7" s="458" t="s">
        <v>35</v>
      </c>
      <c r="Y7" s="461" t="s">
        <v>35</v>
      </c>
      <c r="Z7" s="462" t="s">
        <v>35</v>
      </c>
      <c r="AA7" s="1384" t="s">
        <v>35</v>
      </c>
      <c r="AB7" s="1719" t="s">
        <v>35</v>
      </c>
      <c r="AC7" s="304" t="s">
        <v>35</v>
      </c>
      <c r="AD7" s="307" t="s">
        <v>35</v>
      </c>
      <c r="AE7" s="6" t="s">
        <v>266</v>
      </c>
      <c r="AF7" s="17" t="s">
        <v>267</v>
      </c>
      <c r="AG7" s="36">
        <v>6.7</v>
      </c>
      <c r="AH7" s="34">
        <v>5.8</v>
      </c>
      <c r="AI7" s="38" t="s">
        <v>35</v>
      </c>
      <c r="AJ7" s="94"/>
    </row>
    <row r="8" spans="1:36" x14ac:dyDescent="0.15">
      <c r="A8" s="1846"/>
      <c r="B8" s="52">
        <v>44291</v>
      </c>
      <c r="C8" s="1607" t="str">
        <f t="shared" si="0"/>
        <v>(月)</v>
      </c>
      <c r="D8" s="71" t="s">
        <v>579</v>
      </c>
      <c r="E8" s="1506">
        <v>11</v>
      </c>
      <c r="F8" s="445">
        <v>15.2</v>
      </c>
      <c r="G8" s="446">
        <v>15.9</v>
      </c>
      <c r="H8" s="447">
        <v>15.4</v>
      </c>
      <c r="I8" s="446">
        <v>5.0999999999999996</v>
      </c>
      <c r="J8" s="447">
        <v>5</v>
      </c>
      <c r="K8" s="446">
        <v>7.73</v>
      </c>
      <c r="L8" s="447">
        <v>7.71</v>
      </c>
      <c r="M8" s="446" t="s">
        <v>35</v>
      </c>
      <c r="N8" s="447">
        <v>33.6</v>
      </c>
      <c r="O8" s="496" t="s">
        <v>35</v>
      </c>
      <c r="P8" s="1331">
        <v>71.599999999999994</v>
      </c>
      <c r="Q8" s="496" t="s">
        <v>35</v>
      </c>
      <c r="R8" s="1331">
        <v>91</v>
      </c>
      <c r="S8" s="496" t="s">
        <v>35</v>
      </c>
      <c r="T8" s="1331" t="s">
        <v>35</v>
      </c>
      <c r="U8" s="496" t="s">
        <v>35</v>
      </c>
      <c r="V8" s="1331" t="s">
        <v>35</v>
      </c>
      <c r="W8" s="448" t="s">
        <v>35</v>
      </c>
      <c r="X8" s="449">
        <v>33.1</v>
      </c>
      <c r="Y8" s="452" t="s">
        <v>35</v>
      </c>
      <c r="Z8" s="453">
        <v>252</v>
      </c>
      <c r="AA8" s="1383" t="s">
        <v>35</v>
      </c>
      <c r="AB8" s="1718">
        <v>0.14000000000000001</v>
      </c>
      <c r="AC8" s="304" t="s">
        <v>35</v>
      </c>
      <c r="AD8" s="307" t="s">
        <v>35</v>
      </c>
      <c r="AE8" s="6" t="s">
        <v>21</v>
      </c>
      <c r="AF8" s="17"/>
      <c r="AG8" s="39">
        <v>7.67</v>
      </c>
      <c r="AH8" s="34">
        <v>7.7</v>
      </c>
      <c r="AI8" s="41" t="s">
        <v>35</v>
      </c>
      <c r="AJ8" s="95"/>
    </row>
    <row r="9" spans="1:36" x14ac:dyDescent="0.15">
      <c r="A9" s="1846"/>
      <c r="B9" s="52">
        <v>44292</v>
      </c>
      <c r="C9" s="1607" t="str">
        <f t="shared" si="0"/>
        <v>(火)</v>
      </c>
      <c r="D9" s="71" t="s">
        <v>566</v>
      </c>
      <c r="E9" s="1506" t="s">
        <v>35</v>
      </c>
      <c r="F9" s="445">
        <v>11.6</v>
      </c>
      <c r="G9" s="446">
        <v>16</v>
      </c>
      <c r="H9" s="447">
        <v>15.2</v>
      </c>
      <c r="I9" s="446">
        <v>5.4</v>
      </c>
      <c r="J9" s="447">
        <v>4.5</v>
      </c>
      <c r="K9" s="446">
        <v>7.72</v>
      </c>
      <c r="L9" s="447">
        <v>7.72</v>
      </c>
      <c r="M9" s="446" t="s">
        <v>35</v>
      </c>
      <c r="N9" s="447">
        <v>33.299999999999997</v>
      </c>
      <c r="O9" s="496" t="s">
        <v>35</v>
      </c>
      <c r="P9" s="1331">
        <v>71.5</v>
      </c>
      <c r="Q9" s="496" t="s">
        <v>35</v>
      </c>
      <c r="R9" s="1331">
        <v>89.4</v>
      </c>
      <c r="S9" s="496" t="s">
        <v>35</v>
      </c>
      <c r="T9" s="1331" t="s">
        <v>35</v>
      </c>
      <c r="U9" s="496" t="s">
        <v>35</v>
      </c>
      <c r="V9" s="1331" t="s">
        <v>35</v>
      </c>
      <c r="W9" s="448" t="s">
        <v>35</v>
      </c>
      <c r="X9" s="449">
        <v>33.299999999999997</v>
      </c>
      <c r="Y9" s="452" t="s">
        <v>35</v>
      </c>
      <c r="Z9" s="453">
        <v>197</v>
      </c>
      <c r="AA9" s="1383" t="s">
        <v>35</v>
      </c>
      <c r="AB9" s="451">
        <v>0.2</v>
      </c>
      <c r="AC9" s="304" t="s">
        <v>35</v>
      </c>
      <c r="AD9" s="307" t="s">
        <v>35</v>
      </c>
      <c r="AE9" s="6" t="s">
        <v>268</v>
      </c>
      <c r="AF9" s="17" t="s">
        <v>22</v>
      </c>
      <c r="AG9" s="33" t="s">
        <v>35</v>
      </c>
      <c r="AH9" s="34">
        <v>30.5</v>
      </c>
      <c r="AI9" s="35" t="s">
        <v>35</v>
      </c>
      <c r="AJ9" s="96"/>
    </row>
    <row r="10" spans="1:36" x14ac:dyDescent="0.15">
      <c r="A10" s="1846"/>
      <c r="B10" s="52">
        <v>44293</v>
      </c>
      <c r="C10" s="1607" t="str">
        <f t="shared" si="0"/>
        <v>(水)</v>
      </c>
      <c r="D10" s="71" t="s">
        <v>566</v>
      </c>
      <c r="E10" s="1506" t="s">
        <v>35</v>
      </c>
      <c r="F10" s="445">
        <v>14.2</v>
      </c>
      <c r="G10" s="446">
        <v>16.399999999999999</v>
      </c>
      <c r="H10" s="447">
        <v>15.4</v>
      </c>
      <c r="I10" s="446">
        <v>4.7</v>
      </c>
      <c r="J10" s="447">
        <v>4.9000000000000004</v>
      </c>
      <c r="K10" s="446">
        <v>7.55</v>
      </c>
      <c r="L10" s="447">
        <v>7.6</v>
      </c>
      <c r="M10" s="446" t="s">
        <v>35</v>
      </c>
      <c r="N10" s="447">
        <v>32.299999999999997</v>
      </c>
      <c r="O10" s="496" t="s">
        <v>35</v>
      </c>
      <c r="P10" s="1331">
        <v>69.3</v>
      </c>
      <c r="Q10" s="496" t="s">
        <v>35</v>
      </c>
      <c r="R10" s="1331">
        <v>86.2</v>
      </c>
      <c r="S10" s="496" t="s">
        <v>35</v>
      </c>
      <c r="T10" s="1331" t="s">
        <v>35</v>
      </c>
      <c r="U10" s="496" t="s">
        <v>35</v>
      </c>
      <c r="V10" s="1331" t="s">
        <v>35</v>
      </c>
      <c r="W10" s="448" t="s">
        <v>35</v>
      </c>
      <c r="X10" s="449">
        <v>35.1</v>
      </c>
      <c r="Y10" s="452" t="s">
        <v>35</v>
      </c>
      <c r="Z10" s="453">
        <v>232</v>
      </c>
      <c r="AA10" s="1383" t="s">
        <v>35</v>
      </c>
      <c r="AB10" s="1718">
        <v>0.18</v>
      </c>
      <c r="AC10" s="304" t="s">
        <v>35</v>
      </c>
      <c r="AD10" s="307" t="s">
        <v>35</v>
      </c>
      <c r="AE10" s="6" t="s">
        <v>269</v>
      </c>
      <c r="AF10" s="17" t="s">
        <v>23</v>
      </c>
      <c r="AG10" s="33" t="s">
        <v>35</v>
      </c>
      <c r="AH10" s="613">
        <v>63.3</v>
      </c>
      <c r="AI10" s="35" t="s">
        <v>35</v>
      </c>
      <c r="AJ10" s="96"/>
    </row>
    <row r="11" spans="1:36" x14ac:dyDescent="0.15">
      <c r="A11" s="1846"/>
      <c r="B11" s="52">
        <v>44294</v>
      </c>
      <c r="C11" s="1607" t="str">
        <f t="shared" si="0"/>
        <v>(木)</v>
      </c>
      <c r="D11" s="70" t="s">
        <v>566</v>
      </c>
      <c r="E11" s="1506">
        <v>1</v>
      </c>
      <c r="F11" s="445">
        <v>16.899999999999999</v>
      </c>
      <c r="G11" s="446">
        <v>16.2</v>
      </c>
      <c r="H11" s="447">
        <v>15.3</v>
      </c>
      <c r="I11" s="446">
        <v>6.7</v>
      </c>
      <c r="J11" s="447">
        <v>5.8</v>
      </c>
      <c r="K11" s="446">
        <v>7.67</v>
      </c>
      <c r="L11" s="447">
        <v>7.7</v>
      </c>
      <c r="M11" s="446" t="s">
        <v>35</v>
      </c>
      <c r="N11" s="447">
        <v>30.5</v>
      </c>
      <c r="O11" s="496" t="s">
        <v>35</v>
      </c>
      <c r="P11" s="1331">
        <v>63.3</v>
      </c>
      <c r="Q11" s="496" t="s">
        <v>35</v>
      </c>
      <c r="R11" s="1331">
        <v>85</v>
      </c>
      <c r="S11" s="496" t="s">
        <v>35</v>
      </c>
      <c r="T11" s="1331">
        <v>49</v>
      </c>
      <c r="U11" s="496" t="s">
        <v>35</v>
      </c>
      <c r="V11" s="1331">
        <v>36</v>
      </c>
      <c r="W11" s="448" t="s">
        <v>35</v>
      </c>
      <c r="X11" s="449">
        <v>33.9</v>
      </c>
      <c r="Y11" s="452" t="s">
        <v>35</v>
      </c>
      <c r="Z11" s="453">
        <v>175</v>
      </c>
      <c r="AA11" s="1383" t="s">
        <v>35</v>
      </c>
      <c r="AB11" s="1718">
        <v>0.23</v>
      </c>
      <c r="AC11" s="304" t="s">
        <v>35</v>
      </c>
      <c r="AD11" s="307" t="s">
        <v>35</v>
      </c>
      <c r="AE11" s="6" t="s">
        <v>270</v>
      </c>
      <c r="AF11" s="17" t="s">
        <v>23</v>
      </c>
      <c r="AG11" s="33" t="s">
        <v>35</v>
      </c>
      <c r="AH11" s="613">
        <v>85</v>
      </c>
      <c r="AI11" s="35" t="s">
        <v>35</v>
      </c>
      <c r="AJ11" s="96"/>
    </row>
    <row r="12" spans="1:36" x14ac:dyDescent="0.15">
      <c r="A12" s="1846"/>
      <c r="B12" s="310">
        <v>44295</v>
      </c>
      <c r="C12" s="1607" t="str">
        <f t="shared" si="0"/>
        <v>(金)</v>
      </c>
      <c r="D12" s="71" t="s">
        <v>566</v>
      </c>
      <c r="E12" s="1506">
        <v>0.5</v>
      </c>
      <c r="F12" s="445">
        <v>11.7</v>
      </c>
      <c r="G12" s="446">
        <v>16.2</v>
      </c>
      <c r="H12" s="447">
        <v>15.1</v>
      </c>
      <c r="I12" s="446">
        <v>6.3</v>
      </c>
      <c r="J12" s="447">
        <v>5.6</v>
      </c>
      <c r="K12" s="446">
        <v>7.68</v>
      </c>
      <c r="L12" s="447">
        <v>7.67</v>
      </c>
      <c r="M12" s="446" t="s">
        <v>35</v>
      </c>
      <c r="N12" s="447">
        <v>30.1</v>
      </c>
      <c r="O12" s="496" t="s">
        <v>35</v>
      </c>
      <c r="P12" s="1331">
        <v>62.7</v>
      </c>
      <c r="Q12" s="496" t="s">
        <v>35</v>
      </c>
      <c r="R12" s="1331">
        <v>83</v>
      </c>
      <c r="S12" s="496" t="s">
        <v>35</v>
      </c>
      <c r="T12" s="1331" t="s">
        <v>35</v>
      </c>
      <c r="U12" s="496" t="s">
        <v>35</v>
      </c>
      <c r="V12" s="1331" t="s">
        <v>35</v>
      </c>
      <c r="W12" s="448" t="s">
        <v>35</v>
      </c>
      <c r="X12" s="449">
        <v>31.2</v>
      </c>
      <c r="Y12" s="452" t="s">
        <v>35</v>
      </c>
      <c r="Z12" s="453">
        <v>190</v>
      </c>
      <c r="AA12" s="1383" t="s">
        <v>35</v>
      </c>
      <c r="AB12" s="1718">
        <v>0.21</v>
      </c>
      <c r="AC12" s="304" t="s">
        <v>35</v>
      </c>
      <c r="AD12" s="307" t="s">
        <v>35</v>
      </c>
      <c r="AE12" s="6" t="s">
        <v>271</v>
      </c>
      <c r="AF12" s="17" t="s">
        <v>23</v>
      </c>
      <c r="AG12" s="33" t="s">
        <v>35</v>
      </c>
      <c r="AH12" s="613">
        <v>49</v>
      </c>
      <c r="AI12" s="35" t="s">
        <v>35</v>
      </c>
      <c r="AJ12" s="96"/>
    </row>
    <row r="13" spans="1:36" x14ac:dyDescent="0.15">
      <c r="A13" s="1846"/>
      <c r="B13" s="52">
        <v>44296</v>
      </c>
      <c r="C13" s="1607" t="str">
        <f t="shared" si="0"/>
        <v>(土)</v>
      </c>
      <c r="D13" s="71" t="s">
        <v>522</v>
      </c>
      <c r="E13" s="1506" t="s">
        <v>35</v>
      </c>
      <c r="F13" s="445">
        <v>8.1</v>
      </c>
      <c r="G13" s="446">
        <v>16.100000000000001</v>
      </c>
      <c r="H13" s="447">
        <v>14.9</v>
      </c>
      <c r="I13" s="446">
        <v>5.5</v>
      </c>
      <c r="J13" s="447">
        <v>5.3</v>
      </c>
      <c r="K13" s="446">
        <v>7.62</v>
      </c>
      <c r="L13" s="447">
        <v>7.64</v>
      </c>
      <c r="M13" s="446" t="s">
        <v>35</v>
      </c>
      <c r="N13" s="447">
        <v>30.4</v>
      </c>
      <c r="O13" s="496" t="s">
        <v>35</v>
      </c>
      <c r="P13" s="1331" t="s">
        <v>35</v>
      </c>
      <c r="Q13" s="496" t="s">
        <v>35</v>
      </c>
      <c r="R13" s="1331" t="s">
        <v>35</v>
      </c>
      <c r="S13" s="496" t="s">
        <v>35</v>
      </c>
      <c r="T13" s="1331" t="s">
        <v>35</v>
      </c>
      <c r="U13" s="496" t="s">
        <v>35</v>
      </c>
      <c r="V13" s="1331" t="s">
        <v>35</v>
      </c>
      <c r="W13" s="448" t="s">
        <v>35</v>
      </c>
      <c r="X13" s="449" t="s">
        <v>35</v>
      </c>
      <c r="Y13" s="452" t="s">
        <v>35</v>
      </c>
      <c r="Z13" s="453" t="s">
        <v>35</v>
      </c>
      <c r="AA13" s="1383" t="s">
        <v>35</v>
      </c>
      <c r="AB13" s="1718" t="s">
        <v>35</v>
      </c>
      <c r="AC13" s="304" t="s">
        <v>35</v>
      </c>
      <c r="AD13" s="307" t="s">
        <v>35</v>
      </c>
      <c r="AE13" s="6" t="s">
        <v>272</v>
      </c>
      <c r="AF13" s="17" t="s">
        <v>23</v>
      </c>
      <c r="AG13" s="33" t="s">
        <v>35</v>
      </c>
      <c r="AH13" s="613">
        <v>36</v>
      </c>
      <c r="AI13" s="35" t="s">
        <v>35</v>
      </c>
      <c r="AJ13" s="96"/>
    </row>
    <row r="14" spans="1:36" x14ac:dyDescent="0.15">
      <c r="A14" s="1846"/>
      <c r="B14" s="52">
        <v>44297</v>
      </c>
      <c r="C14" s="1607" t="str">
        <f t="shared" si="0"/>
        <v>(日)</v>
      </c>
      <c r="D14" s="71" t="s">
        <v>566</v>
      </c>
      <c r="E14" s="1506" t="s">
        <v>35</v>
      </c>
      <c r="F14" s="445">
        <v>13.4</v>
      </c>
      <c r="G14" s="446">
        <v>16.5</v>
      </c>
      <c r="H14" s="447">
        <v>15</v>
      </c>
      <c r="I14" s="446">
        <v>4.5</v>
      </c>
      <c r="J14" s="447">
        <v>4.2</v>
      </c>
      <c r="K14" s="446">
        <v>7.62</v>
      </c>
      <c r="L14" s="447">
        <v>7.61</v>
      </c>
      <c r="M14" s="446" t="s">
        <v>35</v>
      </c>
      <c r="N14" s="447">
        <v>31</v>
      </c>
      <c r="O14" s="496" t="s">
        <v>35</v>
      </c>
      <c r="P14" s="1331" t="s">
        <v>35</v>
      </c>
      <c r="Q14" s="496" t="s">
        <v>35</v>
      </c>
      <c r="R14" s="1331" t="s">
        <v>35</v>
      </c>
      <c r="S14" s="496" t="s">
        <v>35</v>
      </c>
      <c r="T14" s="1331" t="s">
        <v>35</v>
      </c>
      <c r="U14" s="496" t="s">
        <v>35</v>
      </c>
      <c r="V14" s="1331" t="s">
        <v>35</v>
      </c>
      <c r="W14" s="448" t="s">
        <v>35</v>
      </c>
      <c r="X14" s="449" t="s">
        <v>35</v>
      </c>
      <c r="Y14" s="452" t="s">
        <v>35</v>
      </c>
      <c r="Z14" s="453" t="s">
        <v>35</v>
      </c>
      <c r="AA14" s="1383" t="s">
        <v>35</v>
      </c>
      <c r="AB14" s="1718" t="s">
        <v>35</v>
      </c>
      <c r="AC14" s="304" t="s">
        <v>35</v>
      </c>
      <c r="AD14" s="307" t="s">
        <v>35</v>
      </c>
      <c r="AE14" s="6" t="s">
        <v>273</v>
      </c>
      <c r="AF14" s="17" t="s">
        <v>23</v>
      </c>
      <c r="AG14" s="36" t="s">
        <v>35</v>
      </c>
      <c r="AH14" s="37">
        <v>33.9</v>
      </c>
      <c r="AI14" s="38" t="s">
        <v>35</v>
      </c>
      <c r="AJ14" s="94"/>
    </row>
    <row r="15" spans="1:36" x14ac:dyDescent="0.15">
      <c r="A15" s="1846"/>
      <c r="B15" s="52">
        <v>44298</v>
      </c>
      <c r="C15" s="1607" t="str">
        <f t="shared" si="0"/>
        <v>(月)</v>
      </c>
      <c r="D15" s="71" t="s">
        <v>566</v>
      </c>
      <c r="E15" s="1506" t="s">
        <v>35</v>
      </c>
      <c r="F15" s="445">
        <v>17</v>
      </c>
      <c r="G15" s="446">
        <v>16.600000000000001</v>
      </c>
      <c r="H15" s="447">
        <v>15.3</v>
      </c>
      <c r="I15" s="446">
        <v>6.2</v>
      </c>
      <c r="J15" s="447">
        <v>5.6</v>
      </c>
      <c r="K15" s="446">
        <v>7.78</v>
      </c>
      <c r="L15" s="447">
        <v>7.74</v>
      </c>
      <c r="M15" s="446" t="s">
        <v>35</v>
      </c>
      <c r="N15" s="447">
        <v>31</v>
      </c>
      <c r="O15" s="496" t="s">
        <v>35</v>
      </c>
      <c r="P15" s="1331">
        <v>64.5</v>
      </c>
      <c r="Q15" s="496" t="s">
        <v>35</v>
      </c>
      <c r="R15" s="1331">
        <v>84.6</v>
      </c>
      <c r="S15" s="496" t="s">
        <v>35</v>
      </c>
      <c r="T15" s="1331" t="s">
        <v>35</v>
      </c>
      <c r="U15" s="496" t="s">
        <v>35</v>
      </c>
      <c r="V15" s="1331" t="s">
        <v>35</v>
      </c>
      <c r="W15" s="448" t="s">
        <v>35</v>
      </c>
      <c r="X15" s="449">
        <v>33.1</v>
      </c>
      <c r="Y15" s="452" t="s">
        <v>35</v>
      </c>
      <c r="Z15" s="453">
        <v>185</v>
      </c>
      <c r="AA15" s="1383" t="s">
        <v>35</v>
      </c>
      <c r="AB15" s="1718">
        <v>0.21</v>
      </c>
      <c r="AC15" s="304" t="s">
        <v>35</v>
      </c>
      <c r="AD15" s="307" t="s">
        <v>35</v>
      </c>
      <c r="AE15" s="6" t="s">
        <v>274</v>
      </c>
      <c r="AF15" s="17" t="s">
        <v>23</v>
      </c>
      <c r="AG15" s="47" t="s">
        <v>35</v>
      </c>
      <c r="AH15" s="48">
        <v>175</v>
      </c>
      <c r="AI15" s="24" t="s">
        <v>35</v>
      </c>
      <c r="AJ15" s="25"/>
    </row>
    <row r="16" spans="1:36" x14ac:dyDescent="0.15">
      <c r="A16" s="1846"/>
      <c r="B16" s="52">
        <v>44299</v>
      </c>
      <c r="C16" s="1607" t="str">
        <f t="shared" si="0"/>
        <v>(火)</v>
      </c>
      <c r="D16" s="71" t="s">
        <v>522</v>
      </c>
      <c r="E16" s="1506">
        <v>1</v>
      </c>
      <c r="F16" s="445">
        <v>15.5</v>
      </c>
      <c r="G16" s="446">
        <v>16.600000000000001</v>
      </c>
      <c r="H16" s="447">
        <v>15.4</v>
      </c>
      <c r="I16" s="446">
        <v>5.4</v>
      </c>
      <c r="J16" s="447">
        <v>5.0999999999999996</v>
      </c>
      <c r="K16" s="446">
        <v>7.81</v>
      </c>
      <c r="L16" s="447">
        <v>7.82</v>
      </c>
      <c r="M16" s="446" t="s">
        <v>35</v>
      </c>
      <c r="N16" s="447">
        <v>31</v>
      </c>
      <c r="O16" s="496" t="s">
        <v>35</v>
      </c>
      <c r="P16" s="1331">
        <v>62.8</v>
      </c>
      <c r="Q16" s="496" t="s">
        <v>35</v>
      </c>
      <c r="R16" s="1331">
        <v>84.6</v>
      </c>
      <c r="S16" s="496" t="s">
        <v>35</v>
      </c>
      <c r="T16" s="1331" t="s">
        <v>35</v>
      </c>
      <c r="U16" s="496" t="s">
        <v>35</v>
      </c>
      <c r="V16" s="1331" t="s">
        <v>35</v>
      </c>
      <c r="W16" s="448" t="s">
        <v>35</v>
      </c>
      <c r="X16" s="449">
        <v>32.299999999999997</v>
      </c>
      <c r="Y16" s="452" t="s">
        <v>35</v>
      </c>
      <c r="Z16" s="453">
        <v>184</v>
      </c>
      <c r="AA16" s="1383" t="s">
        <v>35</v>
      </c>
      <c r="AB16" s="1718">
        <v>0.22</v>
      </c>
      <c r="AC16" s="304" t="s">
        <v>35</v>
      </c>
      <c r="AD16" s="307" t="s">
        <v>35</v>
      </c>
      <c r="AE16" s="6" t="s">
        <v>275</v>
      </c>
      <c r="AF16" s="17" t="s">
        <v>23</v>
      </c>
      <c r="AG16" s="822" t="s">
        <v>35</v>
      </c>
      <c r="AH16" s="1377">
        <v>0.23</v>
      </c>
      <c r="AI16" s="41" t="s">
        <v>35</v>
      </c>
      <c r="AJ16" s="95"/>
    </row>
    <row r="17" spans="1:36" x14ac:dyDescent="0.15">
      <c r="A17" s="1846"/>
      <c r="B17" s="52">
        <v>44300</v>
      </c>
      <c r="C17" s="1607" t="str">
        <f t="shared" si="0"/>
        <v>(水)</v>
      </c>
      <c r="D17" s="71" t="s">
        <v>522</v>
      </c>
      <c r="E17" s="1506">
        <v>9</v>
      </c>
      <c r="F17" s="445">
        <v>20</v>
      </c>
      <c r="G17" s="446">
        <v>16.899999999999999</v>
      </c>
      <c r="H17" s="447">
        <v>15.9</v>
      </c>
      <c r="I17" s="446">
        <v>5.5</v>
      </c>
      <c r="J17" s="447">
        <v>5.7</v>
      </c>
      <c r="K17" s="446">
        <v>7.67</v>
      </c>
      <c r="L17" s="447">
        <v>7.66</v>
      </c>
      <c r="M17" s="446" t="s">
        <v>35</v>
      </c>
      <c r="N17" s="447">
        <v>31.1</v>
      </c>
      <c r="O17" s="496" t="s">
        <v>35</v>
      </c>
      <c r="P17" s="1331">
        <v>64.5</v>
      </c>
      <c r="Q17" s="496" t="s">
        <v>35</v>
      </c>
      <c r="R17" s="1331">
        <v>84</v>
      </c>
      <c r="S17" s="496" t="s">
        <v>35</v>
      </c>
      <c r="T17" s="1331" t="s">
        <v>35</v>
      </c>
      <c r="U17" s="496" t="s">
        <v>35</v>
      </c>
      <c r="V17" s="1331" t="s">
        <v>35</v>
      </c>
      <c r="W17" s="448" t="s">
        <v>35</v>
      </c>
      <c r="X17" s="449">
        <v>31.2</v>
      </c>
      <c r="Y17" s="452" t="s">
        <v>35</v>
      </c>
      <c r="Z17" s="453">
        <v>187</v>
      </c>
      <c r="AA17" s="1383" t="s">
        <v>35</v>
      </c>
      <c r="AB17" s="1718">
        <v>0.18</v>
      </c>
      <c r="AC17" s="304" t="s">
        <v>35</v>
      </c>
      <c r="AD17" s="307" t="s">
        <v>35</v>
      </c>
      <c r="AE17" s="6" t="s">
        <v>24</v>
      </c>
      <c r="AF17" s="17" t="s">
        <v>23</v>
      </c>
      <c r="AG17" s="22" t="s">
        <v>35</v>
      </c>
      <c r="AH17" s="46">
        <v>3.4</v>
      </c>
      <c r="AI17" s="41" t="s">
        <v>35</v>
      </c>
      <c r="AJ17" s="95"/>
    </row>
    <row r="18" spans="1:36" x14ac:dyDescent="0.15">
      <c r="A18" s="1846"/>
      <c r="B18" s="52">
        <v>44301</v>
      </c>
      <c r="C18" s="1607" t="str">
        <f t="shared" si="0"/>
        <v>(木)</v>
      </c>
      <c r="D18" s="71" t="s">
        <v>566</v>
      </c>
      <c r="E18" s="1506" t="s">
        <v>35</v>
      </c>
      <c r="F18" s="445">
        <v>10.5</v>
      </c>
      <c r="G18" s="446">
        <v>16.7</v>
      </c>
      <c r="H18" s="447">
        <v>15.4</v>
      </c>
      <c r="I18" s="446">
        <v>5.9</v>
      </c>
      <c r="J18" s="447">
        <v>4.8</v>
      </c>
      <c r="K18" s="446">
        <v>7.86</v>
      </c>
      <c r="L18" s="447">
        <v>7.82</v>
      </c>
      <c r="M18" s="446" t="s">
        <v>35</v>
      </c>
      <c r="N18" s="447">
        <v>31.6</v>
      </c>
      <c r="O18" s="496" t="s">
        <v>35</v>
      </c>
      <c r="P18" s="1331">
        <v>64.7</v>
      </c>
      <c r="Q18" s="496" t="s">
        <v>35</v>
      </c>
      <c r="R18" s="1331">
        <v>86.4</v>
      </c>
      <c r="S18" s="496" t="s">
        <v>35</v>
      </c>
      <c r="T18" s="1331" t="s">
        <v>35</v>
      </c>
      <c r="U18" s="496" t="s">
        <v>35</v>
      </c>
      <c r="V18" s="1331" t="s">
        <v>35</v>
      </c>
      <c r="W18" s="448" t="s">
        <v>35</v>
      </c>
      <c r="X18" s="449">
        <v>32.700000000000003</v>
      </c>
      <c r="Y18" s="452" t="s">
        <v>35</v>
      </c>
      <c r="Z18" s="453">
        <v>203</v>
      </c>
      <c r="AA18" s="1383" t="s">
        <v>35</v>
      </c>
      <c r="AB18" s="1718">
        <v>0.19</v>
      </c>
      <c r="AC18" s="304" t="s">
        <v>35</v>
      </c>
      <c r="AD18" s="307" t="s">
        <v>35</v>
      </c>
      <c r="AE18" s="6" t="s">
        <v>25</v>
      </c>
      <c r="AF18" s="17" t="s">
        <v>23</v>
      </c>
      <c r="AG18" s="22" t="s">
        <v>35</v>
      </c>
      <c r="AH18" s="46">
        <v>0.7</v>
      </c>
      <c r="AI18" s="41" t="s">
        <v>35</v>
      </c>
      <c r="AJ18" s="95"/>
    </row>
    <row r="19" spans="1:36" x14ac:dyDescent="0.15">
      <c r="A19" s="1846"/>
      <c r="B19" s="52">
        <v>44302</v>
      </c>
      <c r="C19" s="1607" t="str">
        <f t="shared" si="0"/>
        <v>(金)</v>
      </c>
      <c r="D19" s="71" t="s">
        <v>566</v>
      </c>
      <c r="E19" s="1506" t="s">
        <v>35</v>
      </c>
      <c r="F19" s="445">
        <v>16</v>
      </c>
      <c r="G19" s="446">
        <v>16.899999999999999</v>
      </c>
      <c r="H19" s="447">
        <v>15.6</v>
      </c>
      <c r="I19" s="446">
        <v>5.4</v>
      </c>
      <c r="J19" s="447">
        <v>4.7</v>
      </c>
      <c r="K19" s="446">
        <v>7.71</v>
      </c>
      <c r="L19" s="447">
        <v>7.64</v>
      </c>
      <c r="M19" s="446" t="s">
        <v>35</v>
      </c>
      <c r="N19" s="447">
        <v>30.9</v>
      </c>
      <c r="O19" s="496" t="s">
        <v>35</v>
      </c>
      <c r="P19" s="1331">
        <v>62.1</v>
      </c>
      <c r="Q19" s="496" t="s">
        <v>35</v>
      </c>
      <c r="R19" s="1331">
        <v>84.6</v>
      </c>
      <c r="S19" s="496" t="s">
        <v>35</v>
      </c>
      <c r="T19" s="1331" t="s">
        <v>35</v>
      </c>
      <c r="U19" s="496" t="s">
        <v>35</v>
      </c>
      <c r="V19" s="1331" t="s">
        <v>35</v>
      </c>
      <c r="W19" s="448" t="s">
        <v>35</v>
      </c>
      <c r="X19" s="449">
        <v>32</v>
      </c>
      <c r="Y19" s="452" t="s">
        <v>35</v>
      </c>
      <c r="Z19" s="453">
        <v>205</v>
      </c>
      <c r="AA19" s="1383" t="s">
        <v>35</v>
      </c>
      <c r="AB19" s="451">
        <v>0.2</v>
      </c>
      <c r="AC19" s="304" t="s">
        <v>35</v>
      </c>
      <c r="AD19" s="307" t="s">
        <v>35</v>
      </c>
      <c r="AE19" s="6" t="s">
        <v>276</v>
      </c>
      <c r="AF19" s="17" t="s">
        <v>23</v>
      </c>
      <c r="AG19" s="22" t="s">
        <v>35</v>
      </c>
      <c r="AH19" s="46">
        <v>9.3000000000000007</v>
      </c>
      <c r="AI19" s="41" t="s">
        <v>35</v>
      </c>
      <c r="AJ19" s="95"/>
    </row>
    <row r="20" spans="1:36" x14ac:dyDescent="0.15">
      <c r="A20" s="1846"/>
      <c r="B20" s="52">
        <v>44303</v>
      </c>
      <c r="C20" s="1607" t="str">
        <f t="shared" si="0"/>
        <v>(土)</v>
      </c>
      <c r="D20" s="71" t="s">
        <v>522</v>
      </c>
      <c r="E20" s="1506">
        <v>12.5</v>
      </c>
      <c r="F20" s="445">
        <v>16.399999999999999</v>
      </c>
      <c r="G20" s="446">
        <v>16.8</v>
      </c>
      <c r="H20" s="447">
        <v>15.7</v>
      </c>
      <c r="I20" s="446">
        <v>5</v>
      </c>
      <c r="J20" s="447">
        <v>4.4000000000000004</v>
      </c>
      <c r="K20" s="446">
        <v>7.63</v>
      </c>
      <c r="L20" s="447">
        <v>7.65</v>
      </c>
      <c r="M20" s="446" t="s">
        <v>35</v>
      </c>
      <c r="N20" s="447">
        <v>30.8</v>
      </c>
      <c r="O20" s="496" t="s">
        <v>35</v>
      </c>
      <c r="P20" s="1331" t="s">
        <v>35</v>
      </c>
      <c r="Q20" s="496" t="s">
        <v>35</v>
      </c>
      <c r="R20" s="1331" t="s">
        <v>35</v>
      </c>
      <c r="S20" s="496" t="s">
        <v>35</v>
      </c>
      <c r="T20" s="1331" t="s">
        <v>35</v>
      </c>
      <c r="U20" s="496" t="s">
        <v>35</v>
      </c>
      <c r="V20" s="1331" t="s">
        <v>35</v>
      </c>
      <c r="W20" s="448" t="s">
        <v>35</v>
      </c>
      <c r="X20" s="449" t="s">
        <v>35</v>
      </c>
      <c r="Y20" s="452" t="s">
        <v>35</v>
      </c>
      <c r="Z20" s="453" t="s">
        <v>35</v>
      </c>
      <c r="AA20" s="1383" t="s">
        <v>35</v>
      </c>
      <c r="AB20" s="1718" t="s">
        <v>35</v>
      </c>
      <c r="AC20" s="304" t="s">
        <v>35</v>
      </c>
      <c r="AD20" s="307" t="s">
        <v>35</v>
      </c>
      <c r="AE20" s="6" t="s">
        <v>277</v>
      </c>
      <c r="AF20" s="17" t="s">
        <v>23</v>
      </c>
      <c r="AG20" s="44" t="s">
        <v>35</v>
      </c>
      <c r="AH20" s="43">
        <v>3.6999999999999998E-2</v>
      </c>
      <c r="AI20" s="45" t="s">
        <v>35</v>
      </c>
      <c r="AJ20" s="97"/>
    </row>
    <row r="21" spans="1:36" x14ac:dyDescent="0.15">
      <c r="A21" s="1846"/>
      <c r="B21" s="52">
        <v>44304</v>
      </c>
      <c r="C21" s="1607" t="str">
        <f t="shared" si="0"/>
        <v>(日)</v>
      </c>
      <c r="D21" s="71" t="s">
        <v>566</v>
      </c>
      <c r="E21" s="1506">
        <v>1.5</v>
      </c>
      <c r="F21" s="445">
        <v>18.3</v>
      </c>
      <c r="G21" s="446">
        <v>16.899999999999999</v>
      </c>
      <c r="H21" s="447">
        <v>15.8</v>
      </c>
      <c r="I21" s="446">
        <v>5.2</v>
      </c>
      <c r="J21" s="447">
        <v>4.5</v>
      </c>
      <c r="K21" s="446">
        <v>7.49</v>
      </c>
      <c r="L21" s="447">
        <v>7.41</v>
      </c>
      <c r="M21" s="446" t="s">
        <v>35</v>
      </c>
      <c r="N21" s="447">
        <v>30.5</v>
      </c>
      <c r="O21" s="496" t="s">
        <v>35</v>
      </c>
      <c r="P21" s="1331" t="s">
        <v>35</v>
      </c>
      <c r="Q21" s="496" t="s">
        <v>35</v>
      </c>
      <c r="R21" s="1331" t="s">
        <v>35</v>
      </c>
      <c r="S21" s="496" t="s">
        <v>35</v>
      </c>
      <c r="T21" s="1331" t="s">
        <v>35</v>
      </c>
      <c r="U21" s="496" t="s">
        <v>35</v>
      </c>
      <c r="V21" s="1331" t="s">
        <v>35</v>
      </c>
      <c r="W21" s="448" t="s">
        <v>35</v>
      </c>
      <c r="X21" s="449" t="s">
        <v>35</v>
      </c>
      <c r="Y21" s="452" t="s">
        <v>35</v>
      </c>
      <c r="Z21" s="453" t="s">
        <v>35</v>
      </c>
      <c r="AA21" s="1383" t="s">
        <v>35</v>
      </c>
      <c r="AB21" s="1718" t="s">
        <v>35</v>
      </c>
      <c r="AC21" s="304" t="s">
        <v>35</v>
      </c>
      <c r="AD21" s="307" t="s">
        <v>35</v>
      </c>
      <c r="AE21" s="6" t="s">
        <v>284</v>
      </c>
      <c r="AF21" s="17" t="s">
        <v>23</v>
      </c>
      <c r="AG21" s="23" t="s">
        <v>35</v>
      </c>
      <c r="AH21" s="43">
        <v>2.5</v>
      </c>
      <c r="AI21" s="41" t="s">
        <v>35</v>
      </c>
      <c r="AJ21" s="95"/>
    </row>
    <row r="22" spans="1:36" x14ac:dyDescent="0.15">
      <c r="A22" s="1846"/>
      <c r="B22" s="52">
        <v>44305</v>
      </c>
      <c r="C22" s="1607" t="str">
        <f t="shared" si="0"/>
        <v>(月)</v>
      </c>
      <c r="D22" s="71" t="s">
        <v>566</v>
      </c>
      <c r="E22" s="1506" t="s">
        <v>35</v>
      </c>
      <c r="F22" s="445">
        <v>16</v>
      </c>
      <c r="G22" s="446">
        <v>16.8</v>
      </c>
      <c r="H22" s="447">
        <v>15.7</v>
      </c>
      <c r="I22" s="446">
        <v>5.8</v>
      </c>
      <c r="J22" s="447">
        <v>4.8</v>
      </c>
      <c r="K22" s="446">
        <v>7.65</v>
      </c>
      <c r="L22" s="447">
        <v>7.66</v>
      </c>
      <c r="M22" s="446" t="s">
        <v>35</v>
      </c>
      <c r="N22" s="447">
        <v>30.9</v>
      </c>
      <c r="O22" s="496" t="s">
        <v>35</v>
      </c>
      <c r="P22" s="1331">
        <v>60.4</v>
      </c>
      <c r="Q22" s="496" t="s">
        <v>35</v>
      </c>
      <c r="R22" s="1331">
        <v>81.400000000000006</v>
      </c>
      <c r="S22" s="496" t="s">
        <v>35</v>
      </c>
      <c r="T22" s="1331" t="s">
        <v>35</v>
      </c>
      <c r="U22" s="496" t="s">
        <v>35</v>
      </c>
      <c r="V22" s="1331" t="s">
        <v>35</v>
      </c>
      <c r="W22" s="448" t="s">
        <v>35</v>
      </c>
      <c r="X22" s="449">
        <v>35.5</v>
      </c>
      <c r="Y22" s="452" t="s">
        <v>35</v>
      </c>
      <c r="Z22" s="453">
        <v>187</v>
      </c>
      <c r="AA22" s="1383" t="s">
        <v>35</v>
      </c>
      <c r="AB22" s="1718">
        <v>0.22</v>
      </c>
      <c r="AC22" s="304">
        <v>84</v>
      </c>
      <c r="AD22" s="307">
        <v>52</v>
      </c>
      <c r="AE22" s="6" t="s">
        <v>278</v>
      </c>
      <c r="AF22" s="17" t="s">
        <v>23</v>
      </c>
      <c r="AG22" s="23" t="s">
        <v>35</v>
      </c>
      <c r="AH22" s="43">
        <v>2.94</v>
      </c>
      <c r="AI22" s="41" t="s">
        <v>35</v>
      </c>
      <c r="AJ22" s="95"/>
    </row>
    <row r="23" spans="1:36" x14ac:dyDescent="0.15">
      <c r="A23" s="1846"/>
      <c r="B23" s="52">
        <v>44306</v>
      </c>
      <c r="C23" s="1607" t="str">
        <f t="shared" si="0"/>
        <v>(火)</v>
      </c>
      <c r="D23" s="71" t="s">
        <v>566</v>
      </c>
      <c r="E23" s="1506" t="s">
        <v>35</v>
      </c>
      <c r="F23" s="445">
        <v>19.8</v>
      </c>
      <c r="G23" s="446">
        <v>17</v>
      </c>
      <c r="H23" s="447">
        <v>15.9</v>
      </c>
      <c r="I23" s="446">
        <v>5.4</v>
      </c>
      <c r="J23" s="447">
        <v>4.3</v>
      </c>
      <c r="K23" s="446">
        <v>7.69</v>
      </c>
      <c r="L23" s="447">
        <v>7.68</v>
      </c>
      <c r="M23" s="446" t="s">
        <v>35</v>
      </c>
      <c r="N23" s="447">
        <v>30.9</v>
      </c>
      <c r="O23" s="496" t="s">
        <v>35</v>
      </c>
      <c r="P23" s="1331">
        <v>59.8</v>
      </c>
      <c r="Q23" s="496" t="s">
        <v>35</v>
      </c>
      <c r="R23" s="1331">
        <v>82.4</v>
      </c>
      <c r="S23" s="496" t="s">
        <v>35</v>
      </c>
      <c r="T23" s="1331" t="s">
        <v>35</v>
      </c>
      <c r="U23" s="496" t="s">
        <v>35</v>
      </c>
      <c r="V23" s="1331" t="s">
        <v>35</v>
      </c>
      <c r="W23" s="448" t="s">
        <v>35</v>
      </c>
      <c r="X23" s="449">
        <v>35.4</v>
      </c>
      <c r="Y23" s="452" t="s">
        <v>35</v>
      </c>
      <c r="Z23" s="453">
        <v>198</v>
      </c>
      <c r="AA23" s="1383" t="s">
        <v>35</v>
      </c>
      <c r="AB23" s="1718">
        <v>0.18</v>
      </c>
      <c r="AC23" s="304" t="s">
        <v>35</v>
      </c>
      <c r="AD23" s="307" t="s">
        <v>35</v>
      </c>
      <c r="AE23" s="6" t="s">
        <v>279</v>
      </c>
      <c r="AF23" s="17" t="s">
        <v>23</v>
      </c>
      <c r="AG23" s="44" t="s">
        <v>35</v>
      </c>
      <c r="AH23" s="43">
        <v>0.14099999999999999</v>
      </c>
      <c r="AI23" s="45" t="s">
        <v>35</v>
      </c>
      <c r="AJ23" s="97"/>
    </row>
    <row r="24" spans="1:36" x14ac:dyDescent="0.15">
      <c r="A24" s="1846"/>
      <c r="B24" s="52">
        <v>44307</v>
      </c>
      <c r="C24" s="1607" t="str">
        <f t="shared" si="0"/>
        <v>(水)</v>
      </c>
      <c r="D24" s="71" t="s">
        <v>566</v>
      </c>
      <c r="E24" s="1506" t="s">
        <v>35</v>
      </c>
      <c r="F24" s="445">
        <v>20.5</v>
      </c>
      <c r="G24" s="446">
        <v>17.2</v>
      </c>
      <c r="H24" s="447">
        <v>16.100000000000001</v>
      </c>
      <c r="I24" s="446">
        <v>4.3</v>
      </c>
      <c r="J24" s="447">
        <v>3.9</v>
      </c>
      <c r="K24" s="446">
        <v>7.48</v>
      </c>
      <c r="L24" s="447">
        <v>7.48</v>
      </c>
      <c r="M24" s="446" t="s">
        <v>35</v>
      </c>
      <c r="N24" s="447">
        <v>31.4</v>
      </c>
      <c r="O24" s="496" t="s">
        <v>35</v>
      </c>
      <c r="P24" s="1331">
        <v>59.9</v>
      </c>
      <c r="Q24" s="496" t="s">
        <v>35</v>
      </c>
      <c r="R24" s="1331">
        <v>81.599999999999994</v>
      </c>
      <c r="S24" s="496" t="s">
        <v>35</v>
      </c>
      <c r="T24" s="1331" t="s">
        <v>35</v>
      </c>
      <c r="U24" s="496" t="s">
        <v>35</v>
      </c>
      <c r="V24" s="1331" t="s">
        <v>35</v>
      </c>
      <c r="W24" s="448" t="s">
        <v>35</v>
      </c>
      <c r="X24" s="449">
        <v>36.5</v>
      </c>
      <c r="Y24" s="452" t="s">
        <v>35</v>
      </c>
      <c r="Z24" s="453">
        <v>178</v>
      </c>
      <c r="AA24" s="1383" t="s">
        <v>35</v>
      </c>
      <c r="AB24" s="451">
        <v>0.2</v>
      </c>
      <c r="AC24" s="304" t="s">
        <v>35</v>
      </c>
      <c r="AD24" s="307" t="s">
        <v>35</v>
      </c>
      <c r="AE24" s="6" t="s">
        <v>280</v>
      </c>
      <c r="AF24" s="17" t="s">
        <v>23</v>
      </c>
      <c r="AG24" s="23" t="s">
        <v>35</v>
      </c>
      <c r="AH24" s="203" t="s">
        <v>523</v>
      </c>
      <c r="AI24" s="41" t="s">
        <v>35</v>
      </c>
      <c r="AJ24" s="95"/>
    </row>
    <row r="25" spans="1:36" x14ac:dyDescent="0.15">
      <c r="A25" s="1846"/>
      <c r="B25" s="52">
        <v>44308</v>
      </c>
      <c r="C25" s="1607" t="str">
        <f t="shared" si="0"/>
        <v>(木)</v>
      </c>
      <c r="D25" s="71" t="s">
        <v>566</v>
      </c>
      <c r="E25" s="1506" t="s">
        <v>35</v>
      </c>
      <c r="F25" s="445">
        <v>20</v>
      </c>
      <c r="G25" s="446">
        <v>17.100000000000001</v>
      </c>
      <c r="H25" s="447">
        <v>16.100000000000001</v>
      </c>
      <c r="I25" s="446">
        <v>5.0999999999999996</v>
      </c>
      <c r="J25" s="447">
        <v>4.4000000000000004</v>
      </c>
      <c r="K25" s="446">
        <v>7.57</v>
      </c>
      <c r="L25" s="447">
        <v>7.58</v>
      </c>
      <c r="M25" s="446" t="s">
        <v>35</v>
      </c>
      <c r="N25" s="447">
        <v>31.4</v>
      </c>
      <c r="O25" s="496" t="s">
        <v>35</v>
      </c>
      <c r="P25" s="1331">
        <v>58.2</v>
      </c>
      <c r="Q25" s="496" t="s">
        <v>35</v>
      </c>
      <c r="R25" s="1331">
        <v>82.2</v>
      </c>
      <c r="S25" s="496" t="s">
        <v>35</v>
      </c>
      <c r="T25" s="1331" t="s">
        <v>35</v>
      </c>
      <c r="U25" s="496" t="s">
        <v>35</v>
      </c>
      <c r="V25" s="1331" t="s">
        <v>35</v>
      </c>
      <c r="W25" s="448" t="s">
        <v>35</v>
      </c>
      <c r="X25" s="449">
        <v>36.4</v>
      </c>
      <c r="Y25" s="452" t="s">
        <v>35</v>
      </c>
      <c r="Z25" s="453">
        <v>178</v>
      </c>
      <c r="AA25" s="1383" t="s">
        <v>35</v>
      </c>
      <c r="AB25" s="1718">
        <v>0.23</v>
      </c>
      <c r="AC25" s="304" t="s">
        <v>35</v>
      </c>
      <c r="AD25" s="307" t="s">
        <v>35</v>
      </c>
      <c r="AE25" s="6" t="s">
        <v>281</v>
      </c>
      <c r="AF25" s="17" t="s">
        <v>23</v>
      </c>
      <c r="AG25" s="22" t="s">
        <v>35</v>
      </c>
      <c r="AH25" s="46">
        <v>21.6</v>
      </c>
      <c r="AI25" s="35" t="s">
        <v>35</v>
      </c>
      <c r="AJ25" s="96"/>
    </row>
    <row r="26" spans="1:36" x14ac:dyDescent="0.15">
      <c r="A26" s="1846"/>
      <c r="B26" s="52">
        <v>44309</v>
      </c>
      <c r="C26" s="1607" t="str">
        <f t="shared" si="0"/>
        <v>(金)</v>
      </c>
      <c r="D26" s="71" t="s">
        <v>566</v>
      </c>
      <c r="E26" s="1506" t="s">
        <v>35</v>
      </c>
      <c r="F26" s="445">
        <v>15.2</v>
      </c>
      <c r="G26" s="446">
        <v>17.399999999999999</v>
      </c>
      <c r="H26" s="447">
        <v>16</v>
      </c>
      <c r="I26" s="446">
        <v>4.5999999999999996</v>
      </c>
      <c r="J26" s="447">
        <v>3.8</v>
      </c>
      <c r="K26" s="446">
        <v>7.66</v>
      </c>
      <c r="L26" s="447">
        <v>7.63</v>
      </c>
      <c r="M26" s="446" t="s">
        <v>35</v>
      </c>
      <c r="N26" s="447">
        <v>31.5</v>
      </c>
      <c r="O26" s="496" t="s">
        <v>35</v>
      </c>
      <c r="P26" s="1331">
        <v>60.1</v>
      </c>
      <c r="Q26" s="496" t="s">
        <v>35</v>
      </c>
      <c r="R26" s="1331">
        <v>82.8</v>
      </c>
      <c r="S26" s="496" t="s">
        <v>35</v>
      </c>
      <c r="T26" s="1331" t="s">
        <v>35</v>
      </c>
      <c r="U26" s="496" t="s">
        <v>35</v>
      </c>
      <c r="V26" s="1331" t="s">
        <v>35</v>
      </c>
      <c r="W26" s="448" t="s">
        <v>35</v>
      </c>
      <c r="X26" s="449">
        <v>34.5</v>
      </c>
      <c r="Y26" s="452" t="s">
        <v>35</v>
      </c>
      <c r="Z26" s="453">
        <v>193</v>
      </c>
      <c r="AA26" s="1383" t="s">
        <v>35</v>
      </c>
      <c r="AB26" s="1718">
        <v>0.11</v>
      </c>
      <c r="AC26" s="304" t="s">
        <v>35</v>
      </c>
      <c r="AD26" s="307" t="s">
        <v>35</v>
      </c>
      <c r="AE26" s="6" t="s">
        <v>27</v>
      </c>
      <c r="AF26" s="17" t="s">
        <v>23</v>
      </c>
      <c r="AG26" s="22" t="s">
        <v>35</v>
      </c>
      <c r="AH26" s="46">
        <v>25.9</v>
      </c>
      <c r="AI26" s="35" t="s">
        <v>35</v>
      </c>
      <c r="AJ26" s="96"/>
    </row>
    <row r="27" spans="1:36" x14ac:dyDescent="0.15">
      <c r="A27" s="1846"/>
      <c r="B27" s="52">
        <v>44310</v>
      </c>
      <c r="C27" s="1607" t="str">
        <f t="shared" si="0"/>
        <v>(土)</v>
      </c>
      <c r="D27" s="71" t="s">
        <v>566</v>
      </c>
      <c r="E27" s="1506" t="s">
        <v>35</v>
      </c>
      <c r="F27" s="445">
        <v>14.5</v>
      </c>
      <c r="G27" s="446">
        <v>17.5</v>
      </c>
      <c r="H27" s="447">
        <v>16</v>
      </c>
      <c r="I27" s="446">
        <v>5.4</v>
      </c>
      <c r="J27" s="447">
        <v>4.3</v>
      </c>
      <c r="K27" s="446">
        <v>7.58</v>
      </c>
      <c r="L27" s="447">
        <v>7.62</v>
      </c>
      <c r="M27" s="446" t="s">
        <v>35</v>
      </c>
      <c r="N27" s="447">
        <v>30.8</v>
      </c>
      <c r="O27" s="496" t="s">
        <v>35</v>
      </c>
      <c r="P27" s="1331" t="s">
        <v>35</v>
      </c>
      <c r="Q27" s="496" t="s">
        <v>35</v>
      </c>
      <c r="R27" s="1331" t="s">
        <v>35</v>
      </c>
      <c r="S27" s="496" t="s">
        <v>35</v>
      </c>
      <c r="T27" s="1331" t="s">
        <v>35</v>
      </c>
      <c r="U27" s="496" t="s">
        <v>35</v>
      </c>
      <c r="V27" s="1331" t="s">
        <v>35</v>
      </c>
      <c r="W27" s="448" t="s">
        <v>35</v>
      </c>
      <c r="X27" s="449" t="s">
        <v>35</v>
      </c>
      <c r="Y27" s="452" t="s">
        <v>35</v>
      </c>
      <c r="Z27" s="453" t="s">
        <v>35</v>
      </c>
      <c r="AA27" s="1383" t="s">
        <v>35</v>
      </c>
      <c r="AB27" s="1718" t="s">
        <v>35</v>
      </c>
      <c r="AC27" s="304" t="s">
        <v>35</v>
      </c>
      <c r="AD27" s="307" t="s">
        <v>35</v>
      </c>
      <c r="AE27" s="6" t="s">
        <v>282</v>
      </c>
      <c r="AF27" s="17" t="s">
        <v>267</v>
      </c>
      <c r="AG27" s="49" t="s">
        <v>35</v>
      </c>
      <c r="AH27" s="50">
        <v>6</v>
      </c>
      <c r="AI27" s="42" t="s">
        <v>35</v>
      </c>
      <c r="AJ27" s="98"/>
    </row>
    <row r="28" spans="1:36" x14ac:dyDescent="0.15">
      <c r="A28" s="1846"/>
      <c r="B28" s="52">
        <v>44311</v>
      </c>
      <c r="C28" s="1607" t="str">
        <f t="shared" si="0"/>
        <v>(日)</v>
      </c>
      <c r="D28" s="71" t="s">
        <v>566</v>
      </c>
      <c r="E28" s="1506" t="s">
        <v>35</v>
      </c>
      <c r="F28" s="445">
        <v>20.100000000000001</v>
      </c>
      <c r="G28" s="446">
        <v>17.7</v>
      </c>
      <c r="H28" s="447">
        <v>16.3</v>
      </c>
      <c r="I28" s="446">
        <v>5.6</v>
      </c>
      <c r="J28" s="447">
        <v>4.7</v>
      </c>
      <c r="K28" s="446">
        <v>7.55</v>
      </c>
      <c r="L28" s="447">
        <v>7.55</v>
      </c>
      <c r="M28" s="446" t="s">
        <v>35</v>
      </c>
      <c r="N28" s="447">
        <v>29.6</v>
      </c>
      <c r="O28" s="496" t="s">
        <v>35</v>
      </c>
      <c r="P28" s="1331" t="s">
        <v>35</v>
      </c>
      <c r="Q28" s="496" t="s">
        <v>35</v>
      </c>
      <c r="R28" s="1331" t="s">
        <v>35</v>
      </c>
      <c r="S28" s="496" t="s">
        <v>35</v>
      </c>
      <c r="T28" s="1331" t="s">
        <v>35</v>
      </c>
      <c r="U28" s="496" t="s">
        <v>35</v>
      </c>
      <c r="V28" s="1331" t="s">
        <v>35</v>
      </c>
      <c r="W28" s="448" t="s">
        <v>35</v>
      </c>
      <c r="X28" s="449" t="s">
        <v>35</v>
      </c>
      <c r="Y28" s="452" t="s">
        <v>35</v>
      </c>
      <c r="Z28" s="453" t="s">
        <v>35</v>
      </c>
      <c r="AA28" s="1383" t="s">
        <v>35</v>
      </c>
      <c r="AB28" s="1718" t="s">
        <v>35</v>
      </c>
      <c r="AC28" s="304" t="s">
        <v>35</v>
      </c>
      <c r="AD28" s="307" t="s">
        <v>35</v>
      </c>
      <c r="AE28" s="6" t="s">
        <v>283</v>
      </c>
      <c r="AF28" s="17" t="s">
        <v>23</v>
      </c>
      <c r="AG28" s="49" t="s">
        <v>35</v>
      </c>
      <c r="AH28" s="50">
        <v>5</v>
      </c>
      <c r="AI28" s="42" t="s">
        <v>35</v>
      </c>
      <c r="AJ28" s="98"/>
    </row>
    <row r="29" spans="1:36" x14ac:dyDescent="0.15">
      <c r="A29" s="1846"/>
      <c r="B29" s="52">
        <v>44312</v>
      </c>
      <c r="C29" s="1607" t="str">
        <f t="shared" si="0"/>
        <v>(月)</v>
      </c>
      <c r="D29" s="71" t="s">
        <v>566</v>
      </c>
      <c r="E29" s="1506" t="s">
        <v>35</v>
      </c>
      <c r="F29" s="445">
        <v>12.5</v>
      </c>
      <c r="G29" s="446">
        <v>17.7</v>
      </c>
      <c r="H29" s="447">
        <v>16.2</v>
      </c>
      <c r="I29" s="446">
        <v>5.9</v>
      </c>
      <c r="J29" s="447">
        <v>4.9000000000000004</v>
      </c>
      <c r="K29" s="446">
        <v>7.63</v>
      </c>
      <c r="L29" s="447">
        <v>7.61</v>
      </c>
      <c r="M29" s="446" t="s">
        <v>35</v>
      </c>
      <c r="N29" s="447">
        <v>28.8</v>
      </c>
      <c r="O29" s="496" t="s">
        <v>35</v>
      </c>
      <c r="P29" s="1331">
        <v>53.8</v>
      </c>
      <c r="Q29" s="496" t="s">
        <v>35</v>
      </c>
      <c r="R29" s="1331">
        <v>75.400000000000006</v>
      </c>
      <c r="S29" s="496" t="s">
        <v>35</v>
      </c>
      <c r="T29" s="1331" t="s">
        <v>35</v>
      </c>
      <c r="U29" s="496" t="s">
        <v>35</v>
      </c>
      <c r="V29" s="1331" t="s">
        <v>35</v>
      </c>
      <c r="W29" s="448" t="s">
        <v>35</v>
      </c>
      <c r="X29" s="449">
        <v>32.299999999999997</v>
      </c>
      <c r="Y29" s="452" t="s">
        <v>35</v>
      </c>
      <c r="Z29" s="453">
        <v>175</v>
      </c>
      <c r="AA29" s="1383" t="s">
        <v>35</v>
      </c>
      <c r="AB29" s="1718">
        <v>0.17</v>
      </c>
      <c r="AC29" s="304" t="s">
        <v>35</v>
      </c>
      <c r="AD29" s="307" t="s">
        <v>35</v>
      </c>
      <c r="AE29" s="18"/>
      <c r="AF29" s="8"/>
      <c r="AG29" s="19"/>
      <c r="AH29" s="7"/>
      <c r="AI29" s="7"/>
      <c r="AJ29" s="8"/>
    </row>
    <row r="30" spans="1:36" x14ac:dyDescent="0.15">
      <c r="A30" s="1846"/>
      <c r="B30" s="52">
        <v>44313</v>
      </c>
      <c r="C30" s="1607" t="str">
        <f t="shared" si="0"/>
        <v>(火)</v>
      </c>
      <c r="D30" s="71" t="s">
        <v>566</v>
      </c>
      <c r="E30" s="1506" t="s">
        <v>35</v>
      </c>
      <c r="F30" s="445">
        <v>16.399999999999999</v>
      </c>
      <c r="G30" s="446">
        <v>17.899999999999999</v>
      </c>
      <c r="H30" s="447">
        <v>16.3</v>
      </c>
      <c r="I30" s="446">
        <v>6</v>
      </c>
      <c r="J30" s="447">
        <v>5</v>
      </c>
      <c r="K30" s="446">
        <v>7.74</v>
      </c>
      <c r="L30" s="447">
        <v>7.72</v>
      </c>
      <c r="M30" s="446" t="s">
        <v>35</v>
      </c>
      <c r="N30" s="447">
        <v>29.5</v>
      </c>
      <c r="O30" s="496" t="s">
        <v>35</v>
      </c>
      <c r="P30" s="1331">
        <v>57.4</v>
      </c>
      <c r="Q30" s="496" t="s">
        <v>35</v>
      </c>
      <c r="R30" s="1331">
        <v>77.2</v>
      </c>
      <c r="S30" s="496" t="s">
        <v>35</v>
      </c>
      <c r="T30" s="1331" t="s">
        <v>35</v>
      </c>
      <c r="U30" s="496" t="s">
        <v>35</v>
      </c>
      <c r="V30" s="1331" t="s">
        <v>35</v>
      </c>
      <c r="W30" s="448" t="s">
        <v>35</v>
      </c>
      <c r="X30" s="449">
        <v>32.299999999999997</v>
      </c>
      <c r="Y30" s="452" t="s">
        <v>35</v>
      </c>
      <c r="Z30" s="453">
        <v>144</v>
      </c>
      <c r="AA30" s="1383" t="s">
        <v>35</v>
      </c>
      <c r="AB30" s="1718">
        <v>0.17</v>
      </c>
      <c r="AC30" s="304" t="s">
        <v>35</v>
      </c>
      <c r="AD30" s="307" t="s">
        <v>35</v>
      </c>
      <c r="AE30" s="18"/>
      <c r="AF30" s="8"/>
      <c r="AG30" s="19"/>
      <c r="AH30" s="7"/>
      <c r="AI30" s="7"/>
      <c r="AJ30" s="8"/>
    </row>
    <row r="31" spans="1:36" x14ac:dyDescent="0.15">
      <c r="A31" s="1846"/>
      <c r="B31" s="52">
        <v>44314</v>
      </c>
      <c r="C31" s="1607" t="str">
        <f t="shared" si="0"/>
        <v>(水)</v>
      </c>
      <c r="D31" s="71" t="s">
        <v>566</v>
      </c>
      <c r="E31" s="1506" t="s">
        <v>35</v>
      </c>
      <c r="F31" s="445">
        <v>21.3</v>
      </c>
      <c r="G31" s="446">
        <v>18</v>
      </c>
      <c r="H31" s="447">
        <v>16.7</v>
      </c>
      <c r="I31" s="446">
        <v>6.4</v>
      </c>
      <c r="J31" s="447">
        <v>5</v>
      </c>
      <c r="K31" s="446">
        <v>7.68</v>
      </c>
      <c r="L31" s="447">
        <v>7.65</v>
      </c>
      <c r="M31" s="446" t="s">
        <v>35</v>
      </c>
      <c r="N31" s="447">
        <v>28.8</v>
      </c>
      <c r="O31" s="496" t="s">
        <v>35</v>
      </c>
      <c r="P31" s="1331">
        <v>53.7</v>
      </c>
      <c r="Q31" s="496" t="s">
        <v>35</v>
      </c>
      <c r="R31" s="1331">
        <v>74.400000000000006</v>
      </c>
      <c r="S31" s="496" t="s">
        <v>35</v>
      </c>
      <c r="T31" s="1331" t="s">
        <v>35</v>
      </c>
      <c r="U31" s="496" t="s">
        <v>35</v>
      </c>
      <c r="V31" s="1331" t="s">
        <v>35</v>
      </c>
      <c r="W31" s="448" t="s">
        <v>35</v>
      </c>
      <c r="X31" s="449">
        <v>31.6</v>
      </c>
      <c r="Y31" s="452" t="s">
        <v>35</v>
      </c>
      <c r="Z31" s="453">
        <v>115</v>
      </c>
      <c r="AA31" s="1383" t="s">
        <v>35</v>
      </c>
      <c r="AB31" s="1718">
        <v>0.18</v>
      </c>
      <c r="AC31" s="304" t="s">
        <v>35</v>
      </c>
      <c r="AD31" s="307" t="s">
        <v>35</v>
      </c>
      <c r="AE31" s="20"/>
      <c r="AF31" s="3"/>
      <c r="AG31" s="21"/>
      <c r="AH31" s="9"/>
      <c r="AI31" s="9"/>
      <c r="AJ31" s="3"/>
    </row>
    <row r="32" spans="1:36" x14ac:dyDescent="0.15">
      <c r="A32" s="1846"/>
      <c r="B32" s="52">
        <v>44315</v>
      </c>
      <c r="C32" s="1607" t="str">
        <f t="shared" si="0"/>
        <v>(木)</v>
      </c>
      <c r="D32" s="71" t="s">
        <v>579</v>
      </c>
      <c r="E32" s="1506">
        <v>42.5</v>
      </c>
      <c r="F32" s="445">
        <v>17.600000000000001</v>
      </c>
      <c r="G32" s="446">
        <v>17.8</v>
      </c>
      <c r="H32" s="447">
        <v>16.600000000000001</v>
      </c>
      <c r="I32" s="446">
        <v>6.4</v>
      </c>
      <c r="J32" s="447">
        <v>5</v>
      </c>
      <c r="K32" s="446">
        <v>7.52</v>
      </c>
      <c r="L32" s="447">
        <v>7.48</v>
      </c>
      <c r="M32" s="446" t="s">
        <v>35</v>
      </c>
      <c r="N32" s="447">
        <v>28</v>
      </c>
      <c r="O32" s="496" t="s">
        <v>35</v>
      </c>
      <c r="P32" s="1331" t="s">
        <v>35</v>
      </c>
      <c r="Q32" s="496" t="s">
        <v>35</v>
      </c>
      <c r="R32" s="1331" t="s">
        <v>35</v>
      </c>
      <c r="S32" s="496" t="s">
        <v>35</v>
      </c>
      <c r="T32" s="1331" t="s">
        <v>35</v>
      </c>
      <c r="U32" s="496" t="s">
        <v>35</v>
      </c>
      <c r="V32" s="1331" t="s">
        <v>35</v>
      </c>
      <c r="W32" s="448" t="s">
        <v>35</v>
      </c>
      <c r="X32" s="449" t="s">
        <v>35</v>
      </c>
      <c r="Y32" s="452" t="s">
        <v>35</v>
      </c>
      <c r="Z32" s="453" t="s">
        <v>35</v>
      </c>
      <c r="AA32" s="1383" t="s">
        <v>35</v>
      </c>
      <c r="AB32" s="1718" t="s">
        <v>19</v>
      </c>
      <c r="AC32" s="304" t="s">
        <v>35</v>
      </c>
      <c r="AD32" s="307" t="s">
        <v>35</v>
      </c>
      <c r="AE32" s="28" t="s">
        <v>34</v>
      </c>
      <c r="AF32" s="2" t="s">
        <v>35</v>
      </c>
      <c r="AG32" s="2" t="s">
        <v>35</v>
      </c>
      <c r="AH32" s="2" t="s">
        <v>35</v>
      </c>
      <c r="AI32" s="2" t="s">
        <v>35</v>
      </c>
      <c r="AJ32" s="99" t="s">
        <v>35</v>
      </c>
    </row>
    <row r="33" spans="1:36" x14ac:dyDescent="0.15">
      <c r="A33" s="1846"/>
      <c r="B33" s="100">
        <v>44316</v>
      </c>
      <c r="C33" s="1607" t="str">
        <f t="shared" si="0"/>
        <v>(金)</v>
      </c>
      <c r="D33" s="71" t="s">
        <v>566</v>
      </c>
      <c r="E33" s="1506" t="s">
        <v>35</v>
      </c>
      <c r="F33" s="445">
        <v>22</v>
      </c>
      <c r="G33" s="446">
        <v>18.2</v>
      </c>
      <c r="H33" s="447">
        <v>16.8</v>
      </c>
      <c r="I33" s="446">
        <v>5.0999999999999996</v>
      </c>
      <c r="J33" s="447">
        <v>4.3</v>
      </c>
      <c r="K33" s="446">
        <v>7.64</v>
      </c>
      <c r="L33" s="447">
        <v>7.64</v>
      </c>
      <c r="M33" s="446" t="s">
        <v>35</v>
      </c>
      <c r="N33" s="447">
        <v>28.7</v>
      </c>
      <c r="O33" s="496" t="s">
        <v>35</v>
      </c>
      <c r="P33" s="1331">
        <v>53.3</v>
      </c>
      <c r="Q33" s="496" t="s">
        <v>35</v>
      </c>
      <c r="R33" s="1331">
        <v>74.8</v>
      </c>
      <c r="S33" s="496" t="s">
        <v>35</v>
      </c>
      <c r="T33" s="1331" t="s">
        <v>35</v>
      </c>
      <c r="U33" s="496" t="s">
        <v>35</v>
      </c>
      <c r="V33" s="1331" t="s">
        <v>35</v>
      </c>
      <c r="W33" s="448" t="s">
        <v>35</v>
      </c>
      <c r="X33" s="449">
        <v>33.299999999999997</v>
      </c>
      <c r="Y33" s="452" t="s">
        <v>35</v>
      </c>
      <c r="Z33" s="453">
        <v>170</v>
      </c>
      <c r="AA33" s="1383" t="s">
        <v>35</v>
      </c>
      <c r="AB33" s="1718">
        <v>0.16</v>
      </c>
      <c r="AC33" s="304" t="s">
        <v>35</v>
      </c>
      <c r="AD33" s="307" t="s">
        <v>35</v>
      </c>
      <c r="AE33" s="10" t="s">
        <v>35</v>
      </c>
      <c r="AF33" s="2" t="s">
        <v>35</v>
      </c>
      <c r="AG33" s="2" t="s">
        <v>35</v>
      </c>
      <c r="AH33" s="2" t="s">
        <v>35</v>
      </c>
      <c r="AI33" s="2" t="s">
        <v>35</v>
      </c>
      <c r="AJ33" s="99" t="s">
        <v>35</v>
      </c>
    </row>
    <row r="34" spans="1:36" s="1" customFormat="1" ht="13.5" customHeight="1" x14ac:dyDescent="0.15">
      <c r="A34" s="1846"/>
      <c r="B34" s="1743" t="s">
        <v>388</v>
      </c>
      <c r="C34" s="1744"/>
      <c r="D34" s="1527"/>
      <c r="E34" s="1494">
        <f>MAX(E4:E33)</f>
        <v>42.5</v>
      </c>
      <c r="F34" s="335">
        <f t="shared" ref="F34:AB34" si="1">IF(COUNT(F4:F33)=0,"",MAX(F4:F33))</f>
        <v>22</v>
      </c>
      <c r="G34" s="336">
        <f t="shared" si="1"/>
        <v>18.2</v>
      </c>
      <c r="H34" s="337">
        <f t="shared" si="1"/>
        <v>16.8</v>
      </c>
      <c r="I34" s="336">
        <f t="shared" si="1"/>
        <v>6.7</v>
      </c>
      <c r="J34" s="337">
        <f t="shared" si="1"/>
        <v>5.8</v>
      </c>
      <c r="K34" s="336">
        <f t="shared" si="1"/>
        <v>7.86</v>
      </c>
      <c r="L34" s="337">
        <f t="shared" si="1"/>
        <v>7.82</v>
      </c>
      <c r="M34" s="336" t="str">
        <f t="shared" si="1"/>
        <v/>
      </c>
      <c r="N34" s="337">
        <f t="shared" si="1"/>
        <v>34.799999999999997</v>
      </c>
      <c r="O34" s="1200" t="str">
        <f t="shared" si="1"/>
        <v/>
      </c>
      <c r="P34" s="1201">
        <f t="shared" si="1"/>
        <v>74.599999999999994</v>
      </c>
      <c r="Q34" s="1200" t="str">
        <f t="shared" si="1"/>
        <v/>
      </c>
      <c r="R34" s="1201">
        <f t="shared" si="1"/>
        <v>93.8</v>
      </c>
      <c r="S34" s="1200" t="str">
        <f t="shared" si="1"/>
        <v/>
      </c>
      <c r="T34" s="1208">
        <f t="shared" si="1"/>
        <v>49</v>
      </c>
      <c r="U34" s="1200" t="str">
        <f t="shared" si="1"/>
        <v/>
      </c>
      <c r="V34" s="1208">
        <f t="shared" si="1"/>
        <v>36</v>
      </c>
      <c r="W34" s="338" t="str">
        <f t="shared" si="1"/>
        <v/>
      </c>
      <c r="X34" s="540">
        <f t="shared" si="1"/>
        <v>36.5</v>
      </c>
      <c r="Y34" s="1356" t="str">
        <f t="shared" si="1"/>
        <v/>
      </c>
      <c r="Z34" s="1357">
        <f t="shared" si="1"/>
        <v>252</v>
      </c>
      <c r="AA34" s="1385" t="str">
        <f t="shared" si="1"/>
        <v/>
      </c>
      <c r="AB34" s="1720">
        <f t="shared" si="1"/>
        <v>0.24</v>
      </c>
      <c r="AC34" s="794">
        <f t="shared" ref="AC34:AD34" si="2">IF(COUNT(AC4:AC33)=0,"",MAX(AC4:AC33))</f>
        <v>84</v>
      </c>
      <c r="AD34" s="1456">
        <f t="shared" si="2"/>
        <v>52</v>
      </c>
      <c r="AE34" s="10"/>
      <c r="AF34" s="2"/>
      <c r="AG34" s="2"/>
      <c r="AH34" s="2"/>
      <c r="AI34" s="2"/>
      <c r="AJ34" s="99"/>
    </row>
    <row r="35" spans="1:36" s="1" customFormat="1" ht="13.5" customHeight="1" x14ac:dyDescent="0.15">
      <c r="A35" s="1846"/>
      <c r="B35" s="1735" t="s">
        <v>389</v>
      </c>
      <c r="C35" s="1736"/>
      <c r="D35" s="1528"/>
      <c r="E35" s="1529"/>
      <c r="F35" s="340">
        <f t="shared" ref="F35:AB35" si="3">IF(COUNT(F4:F33)=0,"",MIN(F4:F33))</f>
        <v>8.1</v>
      </c>
      <c r="G35" s="341">
        <f t="shared" si="3"/>
        <v>15.1</v>
      </c>
      <c r="H35" s="342">
        <f t="shared" si="3"/>
        <v>14.7</v>
      </c>
      <c r="I35" s="341">
        <f t="shared" si="3"/>
        <v>4.3</v>
      </c>
      <c r="J35" s="340">
        <f t="shared" si="3"/>
        <v>3.8</v>
      </c>
      <c r="K35" s="341">
        <f t="shared" si="3"/>
        <v>7.48</v>
      </c>
      <c r="L35" s="340">
        <f t="shared" si="3"/>
        <v>7.41</v>
      </c>
      <c r="M35" s="341" t="str">
        <f t="shared" si="3"/>
        <v/>
      </c>
      <c r="N35" s="340">
        <f t="shared" si="3"/>
        <v>28</v>
      </c>
      <c r="O35" s="1202" t="str">
        <f t="shared" si="3"/>
        <v/>
      </c>
      <c r="P35" s="1203">
        <f t="shared" si="3"/>
        <v>53.3</v>
      </c>
      <c r="Q35" s="1202" t="str">
        <f t="shared" si="3"/>
        <v/>
      </c>
      <c r="R35" s="1203">
        <f t="shared" si="3"/>
        <v>74.400000000000006</v>
      </c>
      <c r="S35" s="1202" t="str">
        <f t="shared" si="3"/>
        <v/>
      </c>
      <c r="T35" s="1203">
        <f t="shared" si="3"/>
        <v>49</v>
      </c>
      <c r="U35" s="1202" t="str">
        <f t="shared" si="3"/>
        <v/>
      </c>
      <c r="V35" s="1209">
        <f t="shared" si="3"/>
        <v>36</v>
      </c>
      <c r="W35" s="343" t="str">
        <f t="shared" si="3"/>
        <v/>
      </c>
      <c r="X35" s="653">
        <f t="shared" si="3"/>
        <v>31.2</v>
      </c>
      <c r="Y35" s="1358" t="str">
        <f t="shared" si="3"/>
        <v/>
      </c>
      <c r="Z35" s="1359">
        <f t="shared" si="3"/>
        <v>115</v>
      </c>
      <c r="AA35" s="1386" t="str">
        <f t="shared" si="3"/>
        <v/>
      </c>
      <c r="AB35" s="1721">
        <f t="shared" si="3"/>
        <v>0.11</v>
      </c>
      <c r="AC35" s="1615"/>
      <c r="AD35" s="1657"/>
      <c r="AE35" s="10"/>
      <c r="AF35" s="2"/>
      <c r="AG35" s="2"/>
      <c r="AH35" s="2"/>
      <c r="AI35" s="2"/>
      <c r="AJ35" s="99"/>
    </row>
    <row r="36" spans="1:36" s="1" customFormat="1" ht="13.5" customHeight="1" x14ac:dyDescent="0.15">
      <c r="A36" s="1846"/>
      <c r="B36" s="1735" t="s">
        <v>390</v>
      </c>
      <c r="C36" s="1736"/>
      <c r="D36" s="1528"/>
      <c r="E36" s="1530"/>
      <c r="F36" s="541">
        <f t="shared" ref="F36:AB36" si="4">IF(COUNT(F4:F33)=0,"",AVERAGE(F4:F33))</f>
        <v>16.426666666666666</v>
      </c>
      <c r="G36" s="341">
        <f t="shared" si="4"/>
        <v>16.749999999999996</v>
      </c>
      <c r="H36" s="340">
        <f t="shared" si="4"/>
        <v>15.653333333333336</v>
      </c>
      <c r="I36" s="341">
        <f t="shared" si="4"/>
        <v>5.370000000000001</v>
      </c>
      <c r="J36" s="340">
        <f t="shared" si="4"/>
        <v>4.7700000000000005</v>
      </c>
      <c r="K36" s="341">
        <f t="shared" si="4"/>
        <v>7.6633333333333349</v>
      </c>
      <c r="L36" s="340">
        <f t="shared" si="4"/>
        <v>7.6533333333333333</v>
      </c>
      <c r="M36" s="341" t="str">
        <f t="shared" si="4"/>
        <v/>
      </c>
      <c r="N36" s="340">
        <f t="shared" si="4"/>
        <v>31.196666666666662</v>
      </c>
      <c r="O36" s="1202" t="str">
        <f t="shared" si="4"/>
        <v/>
      </c>
      <c r="P36" s="1203">
        <f t="shared" si="4"/>
        <v>62.952380952380942</v>
      </c>
      <c r="Q36" s="1202" t="str">
        <f t="shared" si="4"/>
        <v/>
      </c>
      <c r="R36" s="1203">
        <f t="shared" si="4"/>
        <v>83.704761904761924</v>
      </c>
      <c r="S36" s="1202" t="str">
        <f t="shared" si="4"/>
        <v/>
      </c>
      <c r="T36" s="1203">
        <f t="shared" si="4"/>
        <v>49</v>
      </c>
      <c r="U36" s="1202" t="str">
        <f t="shared" si="4"/>
        <v/>
      </c>
      <c r="V36" s="1203">
        <f t="shared" si="4"/>
        <v>36</v>
      </c>
      <c r="W36" s="1252" t="str">
        <f t="shared" si="4"/>
        <v/>
      </c>
      <c r="X36" s="653">
        <f t="shared" si="4"/>
        <v>33.599999999999994</v>
      </c>
      <c r="Y36" s="1358" t="str">
        <f t="shared" si="4"/>
        <v/>
      </c>
      <c r="Z36" s="1359">
        <f t="shared" si="4"/>
        <v>188.61904761904762</v>
      </c>
      <c r="AA36" s="1386" t="str">
        <f t="shared" si="4"/>
        <v/>
      </c>
      <c r="AB36" s="666">
        <f t="shared" si="4"/>
        <v>0.19285714285714289</v>
      </c>
      <c r="AC36" s="1615"/>
      <c r="AD36" s="1657"/>
      <c r="AE36" s="10"/>
      <c r="AF36" s="2"/>
      <c r="AG36" s="2"/>
      <c r="AH36" s="2"/>
      <c r="AI36" s="2"/>
      <c r="AJ36" s="99"/>
    </row>
    <row r="37" spans="1:36" s="1" customFormat="1" ht="13.5" customHeight="1" x14ac:dyDescent="0.15">
      <c r="A37" s="1847"/>
      <c r="B37" s="1765" t="s">
        <v>391</v>
      </c>
      <c r="C37" s="1738"/>
      <c r="D37" s="1528"/>
      <c r="E37" s="1497">
        <f>SUM(E4:E33)</f>
        <v>98</v>
      </c>
      <c r="F37" s="1536"/>
      <c r="G37" s="1537"/>
      <c r="H37" s="1588"/>
      <c r="I37" s="1537"/>
      <c r="J37" s="1588"/>
      <c r="K37" s="1537"/>
      <c r="L37" s="1553"/>
      <c r="M37" s="1537"/>
      <c r="N37" s="1588"/>
      <c r="O37" s="1542"/>
      <c r="P37" s="1555"/>
      <c r="Q37" s="1542"/>
      <c r="R37" s="1556"/>
      <c r="S37" s="1542"/>
      <c r="T37" s="1555"/>
      <c r="U37" s="1542"/>
      <c r="V37" s="1556"/>
      <c r="W37" s="1546"/>
      <c r="X37" s="1557"/>
      <c r="Y37" s="1590"/>
      <c r="Z37" s="1591"/>
      <c r="AA37" s="1594"/>
      <c r="AB37" s="1722"/>
      <c r="AC37" s="595">
        <f>SUM(AC4:AC33)</f>
        <v>84</v>
      </c>
      <c r="AD37" s="1460">
        <f>SUM(AD4:AD33)</f>
        <v>52</v>
      </c>
      <c r="AE37" s="10"/>
      <c r="AF37" s="2"/>
      <c r="AG37" s="2"/>
      <c r="AH37" s="2"/>
      <c r="AI37" s="2"/>
      <c r="AJ37" s="99"/>
    </row>
    <row r="38" spans="1:36" ht="13.5" customHeight="1" x14ac:dyDescent="0.15">
      <c r="A38" s="1739" t="s">
        <v>263</v>
      </c>
      <c r="B38" s="320">
        <v>44317</v>
      </c>
      <c r="C38" s="856" t="str">
        <f>IF(B38="","",IF(WEEKDAY(B38)=1,"(日)",IF(WEEKDAY(B38)=2,"(月)",IF(WEEKDAY(B38)=3,"(火)",IF(WEEKDAY(B38)=4,"(水)",IF(WEEKDAY(B38)=5,"(木)",IF(WEEKDAY(B38)=6,"(金)","(土)")))))))</f>
        <v>(土)</v>
      </c>
      <c r="D38" s="69" t="s">
        <v>566</v>
      </c>
      <c r="E38" s="1492">
        <v>10.5</v>
      </c>
      <c r="F38" s="57">
        <v>22.6</v>
      </c>
      <c r="G38" s="59">
        <v>18.2</v>
      </c>
      <c r="H38" s="60">
        <v>17</v>
      </c>
      <c r="I38" s="59">
        <v>5.2</v>
      </c>
      <c r="J38" s="60">
        <v>4.0999999999999996</v>
      </c>
      <c r="K38" s="59">
        <v>7.51</v>
      </c>
      <c r="L38" s="60">
        <v>7.36</v>
      </c>
      <c r="M38" s="59" t="s">
        <v>35</v>
      </c>
      <c r="N38" s="60">
        <v>27.9</v>
      </c>
      <c r="O38" s="1197" t="s">
        <v>35</v>
      </c>
      <c r="P38" s="1198" t="s">
        <v>35</v>
      </c>
      <c r="Q38" s="1197" t="s">
        <v>35</v>
      </c>
      <c r="R38" s="1198" t="s">
        <v>35</v>
      </c>
      <c r="S38" s="1197" t="s">
        <v>35</v>
      </c>
      <c r="T38" s="1198" t="s">
        <v>35</v>
      </c>
      <c r="U38" s="1197" t="s">
        <v>35</v>
      </c>
      <c r="V38" s="1198" t="s">
        <v>35</v>
      </c>
      <c r="W38" s="53" t="s">
        <v>35</v>
      </c>
      <c r="X38" s="54" t="s">
        <v>35</v>
      </c>
      <c r="Y38" s="55" t="s">
        <v>35</v>
      </c>
      <c r="Z38" s="56" t="s">
        <v>35</v>
      </c>
      <c r="AA38" s="1388" t="s">
        <v>35</v>
      </c>
      <c r="AB38" s="1723" t="s">
        <v>35</v>
      </c>
      <c r="AC38" s="606" t="s">
        <v>35</v>
      </c>
      <c r="AD38" s="1665" t="s">
        <v>35</v>
      </c>
      <c r="AE38" s="165">
        <v>44322</v>
      </c>
      <c r="AF38" s="128" t="s">
        <v>29</v>
      </c>
      <c r="AG38" s="129">
        <v>16.899999999999999</v>
      </c>
      <c r="AH38" s="130" t="s">
        <v>20</v>
      </c>
      <c r="AI38" s="131"/>
      <c r="AJ38" s="132"/>
    </row>
    <row r="39" spans="1:36" x14ac:dyDescent="0.15">
      <c r="A39" s="1740"/>
      <c r="B39" s="320">
        <v>44318</v>
      </c>
      <c r="C39" s="1607" t="str">
        <f>IF(B39="","",IF(WEEKDAY(B39)=1,"(日)",IF(WEEKDAY(B39)=2,"(月)",IF(WEEKDAY(B39)=3,"(火)",IF(WEEKDAY(B39)=4,"(水)",IF(WEEKDAY(B39)=5,"(木)",IF(WEEKDAY(B39)=6,"(金)","(土)")))))))</f>
        <v>(日)</v>
      </c>
      <c r="D39" s="70" t="s">
        <v>566</v>
      </c>
      <c r="E39" s="1493">
        <v>1</v>
      </c>
      <c r="F39" s="58">
        <v>19.8</v>
      </c>
      <c r="G39" s="22">
        <v>18.2</v>
      </c>
      <c r="H39" s="61">
        <v>17</v>
      </c>
      <c r="I39" s="22">
        <v>5.3</v>
      </c>
      <c r="J39" s="61">
        <v>3.7</v>
      </c>
      <c r="K39" s="22">
        <v>7.49</v>
      </c>
      <c r="L39" s="61">
        <v>7.55</v>
      </c>
      <c r="M39" s="22" t="s">
        <v>35</v>
      </c>
      <c r="N39" s="61">
        <v>28.2</v>
      </c>
      <c r="O39" s="49" t="s">
        <v>35</v>
      </c>
      <c r="P39" s="1199" t="s">
        <v>35</v>
      </c>
      <c r="Q39" s="49" t="s">
        <v>35</v>
      </c>
      <c r="R39" s="1199" t="s">
        <v>35</v>
      </c>
      <c r="S39" s="49" t="s">
        <v>35</v>
      </c>
      <c r="T39" s="1199" t="s">
        <v>35</v>
      </c>
      <c r="U39" s="49" t="s">
        <v>35</v>
      </c>
      <c r="V39" s="1199" t="s">
        <v>35</v>
      </c>
      <c r="W39" s="62" t="s">
        <v>35</v>
      </c>
      <c r="X39" s="63" t="s">
        <v>35</v>
      </c>
      <c r="Y39" s="67" t="s">
        <v>35</v>
      </c>
      <c r="Z39" s="68" t="s">
        <v>35</v>
      </c>
      <c r="AA39" s="1389" t="s">
        <v>35</v>
      </c>
      <c r="AB39" s="1724" t="s">
        <v>35</v>
      </c>
      <c r="AC39" s="608" t="s">
        <v>35</v>
      </c>
      <c r="AD39" s="1666" t="s">
        <v>35</v>
      </c>
      <c r="AE39" s="11" t="s">
        <v>30</v>
      </c>
      <c r="AF39" s="12" t="s">
        <v>31</v>
      </c>
      <c r="AG39" s="13" t="s">
        <v>32</v>
      </c>
      <c r="AH39" s="14" t="s">
        <v>33</v>
      </c>
      <c r="AI39" s="15" t="s">
        <v>35</v>
      </c>
      <c r="AJ39" s="92"/>
    </row>
    <row r="40" spans="1:36" x14ac:dyDescent="0.15">
      <c r="A40" s="1740"/>
      <c r="B40" s="52">
        <v>44319</v>
      </c>
      <c r="C40" s="1607" t="str">
        <f t="shared" ref="C40:C68" si="5">IF(B40="","",IF(WEEKDAY(B40)=1,"(日)",IF(WEEKDAY(B40)=2,"(月)",IF(WEEKDAY(B40)=3,"(火)",IF(WEEKDAY(B40)=4,"(水)",IF(WEEKDAY(B40)=5,"(木)",IF(WEEKDAY(B40)=6,"(金)","(土)")))))))</f>
        <v>(月)</v>
      </c>
      <c r="D40" s="71" t="s">
        <v>566</v>
      </c>
      <c r="E40" s="1493" t="s">
        <v>35</v>
      </c>
      <c r="F40" s="58">
        <v>18.5</v>
      </c>
      <c r="G40" s="22">
        <v>18.3</v>
      </c>
      <c r="H40" s="61">
        <v>17</v>
      </c>
      <c r="I40" s="22">
        <v>4.9000000000000004</v>
      </c>
      <c r="J40" s="61">
        <v>4.2</v>
      </c>
      <c r="K40" s="22">
        <v>7.65</v>
      </c>
      <c r="L40" s="61">
        <v>7.59</v>
      </c>
      <c r="M40" s="22" t="s">
        <v>35</v>
      </c>
      <c r="N40" s="61">
        <v>28.6</v>
      </c>
      <c r="O40" s="49" t="s">
        <v>35</v>
      </c>
      <c r="P40" s="1199" t="s">
        <v>35</v>
      </c>
      <c r="Q40" s="49" t="s">
        <v>35</v>
      </c>
      <c r="R40" s="1199" t="s">
        <v>35</v>
      </c>
      <c r="S40" s="49" t="s">
        <v>35</v>
      </c>
      <c r="T40" s="1199" t="s">
        <v>35</v>
      </c>
      <c r="U40" s="49" t="s">
        <v>35</v>
      </c>
      <c r="V40" s="1199" t="s">
        <v>35</v>
      </c>
      <c r="W40" s="62" t="s">
        <v>35</v>
      </c>
      <c r="X40" s="63" t="s">
        <v>35</v>
      </c>
      <c r="Y40" s="67" t="s">
        <v>35</v>
      </c>
      <c r="Z40" s="68" t="s">
        <v>35</v>
      </c>
      <c r="AA40" s="1389" t="s">
        <v>35</v>
      </c>
      <c r="AB40" s="1724" t="s">
        <v>35</v>
      </c>
      <c r="AC40" s="608" t="s">
        <v>35</v>
      </c>
      <c r="AD40" s="1666" t="s">
        <v>35</v>
      </c>
      <c r="AE40" s="5" t="s">
        <v>265</v>
      </c>
      <c r="AF40" s="16" t="s">
        <v>20</v>
      </c>
      <c r="AG40" s="30">
        <v>18.7</v>
      </c>
      <c r="AH40" s="31">
        <v>17.600000000000001</v>
      </c>
      <c r="AI40" s="32" t="s">
        <v>35</v>
      </c>
      <c r="AJ40" s="93"/>
    </row>
    <row r="41" spans="1:36" x14ac:dyDescent="0.15">
      <c r="A41" s="1740"/>
      <c r="B41" s="52">
        <v>44320</v>
      </c>
      <c r="C41" s="1607" t="str">
        <f t="shared" si="5"/>
        <v>(火)</v>
      </c>
      <c r="D41" s="71" t="s">
        <v>566</v>
      </c>
      <c r="E41" s="1493" t="s">
        <v>35</v>
      </c>
      <c r="F41" s="58">
        <v>22.3</v>
      </c>
      <c r="G41" s="22">
        <v>18.600000000000001</v>
      </c>
      <c r="H41" s="61">
        <v>17.100000000000001</v>
      </c>
      <c r="I41" s="22">
        <v>5.8</v>
      </c>
      <c r="J41" s="61">
        <v>4.9000000000000004</v>
      </c>
      <c r="K41" s="22">
        <v>7.48</v>
      </c>
      <c r="L41" s="61">
        <v>7.39</v>
      </c>
      <c r="M41" s="22" t="s">
        <v>35</v>
      </c>
      <c r="N41" s="61">
        <v>28.9</v>
      </c>
      <c r="O41" s="49" t="s">
        <v>35</v>
      </c>
      <c r="P41" s="1199" t="s">
        <v>35</v>
      </c>
      <c r="Q41" s="49" t="s">
        <v>35</v>
      </c>
      <c r="R41" s="1199" t="s">
        <v>35</v>
      </c>
      <c r="S41" s="49" t="s">
        <v>35</v>
      </c>
      <c r="T41" s="1199" t="s">
        <v>35</v>
      </c>
      <c r="U41" s="49" t="s">
        <v>35</v>
      </c>
      <c r="V41" s="1199" t="s">
        <v>35</v>
      </c>
      <c r="W41" s="62" t="s">
        <v>35</v>
      </c>
      <c r="X41" s="63" t="s">
        <v>35</v>
      </c>
      <c r="Y41" s="67" t="s">
        <v>35</v>
      </c>
      <c r="Z41" s="68" t="s">
        <v>35</v>
      </c>
      <c r="AA41" s="1389" t="s">
        <v>35</v>
      </c>
      <c r="AB41" s="1724" t="s">
        <v>35</v>
      </c>
      <c r="AC41" s="608" t="s">
        <v>35</v>
      </c>
      <c r="AD41" s="1666" t="s">
        <v>35</v>
      </c>
      <c r="AE41" s="6" t="s">
        <v>266</v>
      </c>
      <c r="AF41" s="17" t="s">
        <v>267</v>
      </c>
      <c r="AG41" s="36">
        <v>4.2</v>
      </c>
      <c r="AH41" s="34">
        <v>3.4</v>
      </c>
      <c r="AI41" s="38" t="s">
        <v>35</v>
      </c>
      <c r="AJ41" s="94"/>
    </row>
    <row r="42" spans="1:36" x14ac:dyDescent="0.15">
      <c r="A42" s="1740"/>
      <c r="B42" s="52">
        <v>44321</v>
      </c>
      <c r="C42" s="1607" t="str">
        <f t="shared" si="5"/>
        <v>(水)</v>
      </c>
      <c r="D42" s="111" t="s">
        <v>576</v>
      </c>
      <c r="E42" s="1493">
        <v>2</v>
      </c>
      <c r="F42" s="58">
        <v>21.2</v>
      </c>
      <c r="G42" s="22">
        <v>18.600000000000001</v>
      </c>
      <c r="H42" s="61">
        <v>17.399999999999999</v>
      </c>
      <c r="I42" s="22">
        <v>5.7</v>
      </c>
      <c r="J42" s="61">
        <v>4.8</v>
      </c>
      <c r="K42" s="22">
        <v>7.54</v>
      </c>
      <c r="L42" s="61">
        <v>7.49</v>
      </c>
      <c r="M42" s="22" t="s">
        <v>35</v>
      </c>
      <c r="N42" s="61">
        <v>29</v>
      </c>
      <c r="O42" s="49" t="s">
        <v>35</v>
      </c>
      <c r="P42" s="1199" t="s">
        <v>35</v>
      </c>
      <c r="Q42" s="49" t="s">
        <v>35</v>
      </c>
      <c r="R42" s="1199" t="s">
        <v>35</v>
      </c>
      <c r="S42" s="49" t="s">
        <v>35</v>
      </c>
      <c r="T42" s="1199" t="s">
        <v>35</v>
      </c>
      <c r="U42" s="49" t="s">
        <v>35</v>
      </c>
      <c r="V42" s="1199" t="s">
        <v>35</v>
      </c>
      <c r="W42" s="62" t="s">
        <v>35</v>
      </c>
      <c r="X42" s="63" t="s">
        <v>35</v>
      </c>
      <c r="Y42" s="67" t="s">
        <v>35</v>
      </c>
      <c r="Z42" s="68" t="s">
        <v>35</v>
      </c>
      <c r="AA42" s="1389" t="s">
        <v>35</v>
      </c>
      <c r="AB42" s="1724" t="s">
        <v>35</v>
      </c>
      <c r="AC42" s="608" t="s">
        <v>35</v>
      </c>
      <c r="AD42" s="1666" t="s">
        <v>35</v>
      </c>
      <c r="AE42" s="6" t="s">
        <v>21</v>
      </c>
      <c r="AF42" s="17"/>
      <c r="AG42" s="39">
        <v>7.56</v>
      </c>
      <c r="AH42" s="34">
        <v>7.55</v>
      </c>
      <c r="AI42" s="41" t="s">
        <v>19</v>
      </c>
      <c r="AJ42" s="95"/>
    </row>
    <row r="43" spans="1:36" x14ac:dyDescent="0.15">
      <c r="A43" s="1740"/>
      <c r="B43" s="52">
        <v>44322</v>
      </c>
      <c r="C43" s="1607" t="str">
        <f t="shared" si="5"/>
        <v>(木)</v>
      </c>
      <c r="D43" s="71" t="s">
        <v>600</v>
      </c>
      <c r="E43" s="1493">
        <v>5.5</v>
      </c>
      <c r="F43" s="58">
        <v>16.899999999999999</v>
      </c>
      <c r="G43" s="22">
        <v>18.7</v>
      </c>
      <c r="H43" s="61">
        <v>17.600000000000001</v>
      </c>
      <c r="I43" s="22">
        <v>4.2</v>
      </c>
      <c r="J43" s="61">
        <v>3.4</v>
      </c>
      <c r="K43" s="22">
        <v>7.56</v>
      </c>
      <c r="L43" s="61">
        <v>7.55</v>
      </c>
      <c r="M43" s="22" t="s">
        <v>35</v>
      </c>
      <c r="N43" s="61">
        <v>29.6</v>
      </c>
      <c r="O43" s="49" t="s">
        <v>35</v>
      </c>
      <c r="P43" s="1199">
        <v>52.3</v>
      </c>
      <c r="Q43" s="49" t="s">
        <v>35</v>
      </c>
      <c r="R43" s="1199">
        <v>72</v>
      </c>
      <c r="S43" s="49" t="s">
        <v>35</v>
      </c>
      <c r="T43" s="1199">
        <v>45.6</v>
      </c>
      <c r="U43" s="1225" t="s">
        <v>35</v>
      </c>
      <c r="V43" s="1217">
        <v>26.4</v>
      </c>
      <c r="W43" s="62" t="s">
        <v>35</v>
      </c>
      <c r="X43" s="63">
        <v>34</v>
      </c>
      <c r="Y43" s="67" t="s">
        <v>35</v>
      </c>
      <c r="Z43" s="68">
        <v>225</v>
      </c>
      <c r="AA43" s="1389" t="s">
        <v>35</v>
      </c>
      <c r="AB43" s="1724">
        <v>0.18</v>
      </c>
      <c r="AC43" s="608" t="s">
        <v>35</v>
      </c>
      <c r="AD43" s="1666" t="s">
        <v>35</v>
      </c>
      <c r="AE43" s="6" t="s">
        <v>268</v>
      </c>
      <c r="AF43" s="17" t="s">
        <v>22</v>
      </c>
      <c r="AG43" s="33" t="s">
        <v>35</v>
      </c>
      <c r="AH43" s="34">
        <v>29.6</v>
      </c>
      <c r="AI43" s="35" t="s">
        <v>35</v>
      </c>
      <c r="AJ43" s="96"/>
    </row>
    <row r="44" spans="1:36" x14ac:dyDescent="0.15">
      <c r="A44" s="1740"/>
      <c r="B44" s="52">
        <v>44323</v>
      </c>
      <c r="C44" s="1607" t="str">
        <f t="shared" si="5"/>
        <v>(金)</v>
      </c>
      <c r="D44" s="71" t="s">
        <v>522</v>
      </c>
      <c r="E44" s="1493">
        <v>2.5</v>
      </c>
      <c r="F44" s="58">
        <v>19.3</v>
      </c>
      <c r="G44" s="22">
        <v>19.5</v>
      </c>
      <c r="H44" s="61">
        <v>17.600000000000001</v>
      </c>
      <c r="I44" s="22">
        <v>4.4000000000000004</v>
      </c>
      <c r="J44" s="61">
        <v>3.7</v>
      </c>
      <c r="K44" s="22">
        <v>7.66</v>
      </c>
      <c r="L44" s="61">
        <v>7.61</v>
      </c>
      <c r="M44" s="22" t="s">
        <v>35</v>
      </c>
      <c r="N44" s="61">
        <v>29.5</v>
      </c>
      <c r="O44" s="49" t="s">
        <v>35</v>
      </c>
      <c r="P44" s="1199">
        <v>52.1</v>
      </c>
      <c r="Q44" s="49" t="s">
        <v>35</v>
      </c>
      <c r="R44" s="1199">
        <v>74.8</v>
      </c>
      <c r="S44" s="49" t="s">
        <v>35</v>
      </c>
      <c r="T44" s="1199" t="s">
        <v>35</v>
      </c>
      <c r="U44" s="49" t="s">
        <v>35</v>
      </c>
      <c r="V44" s="1226" t="s">
        <v>35</v>
      </c>
      <c r="W44" s="62" t="s">
        <v>35</v>
      </c>
      <c r="X44" s="63">
        <v>37.5</v>
      </c>
      <c r="Y44" s="67" t="s">
        <v>35</v>
      </c>
      <c r="Z44" s="68">
        <v>192</v>
      </c>
      <c r="AA44" s="1389" t="s">
        <v>35</v>
      </c>
      <c r="AB44" s="1724">
        <v>0.12</v>
      </c>
      <c r="AC44" s="608" t="s">
        <v>35</v>
      </c>
      <c r="AD44" s="1666" t="s">
        <v>35</v>
      </c>
      <c r="AE44" s="6" t="s">
        <v>269</v>
      </c>
      <c r="AF44" s="17" t="s">
        <v>23</v>
      </c>
      <c r="AG44" s="33" t="s">
        <v>35</v>
      </c>
      <c r="AH44" s="613">
        <v>52.3</v>
      </c>
      <c r="AI44" s="35" t="s">
        <v>35</v>
      </c>
      <c r="AJ44" s="96"/>
    </row>
    <row r="45" spans="1:36" x14ac:dyDescent="0.15">
      <c r="A45" s="1740"/>
      <c r="B45" s="52">
        <v>44324</v>
      </c>
      <c r="C45" s="1607" t="str">
        <f t="shared" si="5"/>
        <v>(土)</v>
      </c>
      <c r="D45" s="71" t="s">
        <v>566</v>
      </c>
      <c r="E45" s="1493" t="s">
        <v>35</v>
      </c>
      <c r="F45" s="58">
        <v>23.5</v>
      </c>
      <c r="G45" s="22">
        <v>19.7</v>
      </c>
      <c r="H45" s="61">
        <v>17.8</v>
      </c>
      <c r="I45" s="22">
        <v>3.8</v>
      </c>
      <c r="J45" s="61">
        <v>3.2</v>
      </c>
      <c r="K45" s="22">
        <v>7.49</v>
      </c>
      <c r="L45" s="61">
        <v>7.51</v>
      </c>
      <c r="M45" s="22" t="s">
        <v>35</v>
      </c>
      <c r="N45" s="61">
        <v>29.4</v>
      </c>
      <c r="O45" s="49" t="s">
        <v>35</v>
      </c>
      <c r="P45" s="1199" t="s">
        <v>35</v>
      </c>
      <c r="Q45" s="49" t="s">
        <v>35</v>
      </c>
      <c r="R45" s="1199" t="s">
        <v>35</v>
      </c>
      <c r="S45" s="49" t="s">
        <v>35</v>
      </c>
      <c r="T45" s="1199" t="s">
        <v>35</v>
      </c>
      <c r="U45" s="49" t="s">
        <v>35</v>
      </c>
      <c r="V45" s="1226" t="s">
        <v>35</v>
      </c>
      <c r="W45" s="62" t="s">
        <v>35</v>
      </c>
      <c r="X45" s="63" t="s">
        <v>35</v>
      </c>
      <c r="Y45" s="67" t="s">
        <v>35</v>
      </c>
      <c r="Z45" s="68" t="s">
        <v>35</v>
      </c>
      <c r="AA45" s="1389" t="s">
        <v>35</v>
      </c>
      <c r="AB45" s="1724" t="s">
        <v>35</v>
      </c>
      <c r="AC45" s="608" t="s">
        <v>35</v>
      </c>
      <c r="AD45" s="1666" t="s">
        <v>35</v>
      </c>
      <c r="AE45" s="6" t="s">
        <v>270</v>
      </c>
      <c r="AF45" s="17" t="s">
        <v>23</v>
      </c>
      <c r="AG45" s="33" t="s">
        <v>35</v>
      </c>
      <c r="AH45" s="613">
        <v>72</v>
      </c>
      <c r="AI45" s="35" t="s">
        <v>35</v>
      </c>
      <c r="AJ45" s="96"/>
    </row>
    <row r="46" spans="1:36" x14ac:dyDescent="0.15">
      <c r="A46" s="1740"/>
      <c r="B46" s="52">
        <v>44325</v>
      </c>
      <c r="C46" s="1607" t="str">
        <f t="shared" si="5"/>
        <v>(日)</v>
      </c>
      <c r="D46" s="71" t="s">
        <v>522</v>
      </c>
      <c r="E46" s="1493" t="s">
        <v>35</v>
      </c>
      <c r="F46" s="58">
        <v>23.2</v>
      </c>
      <c r="G46" s="22">
        <v>19.899999999999999</v>
      </c>
      <c r="H46" s="61">
        <v>18</v>
      </c>
      <c r="I46" s="22">
        <v>3.2</v>
      </c>
      <c r="J46" s="61">
        <v>2.6</v>
      </c>
      <c r="K46" s="22">
        <v>7.42</v>
      </c>
      <c r="L46" s="61">
        <v>7.32</v>
      </c>
      <c r="M46" s="22" t="s">
        <v>35</v>
      </c>
      <c r="N46" s="61">
        <v>29.7</v>
      </c>
      <c r="O46" s="49" t="s">
        <v>35</v>
      </c>
      <c r="P46" s="1199" t="s">
        <v>35</v>
      </c>
      <c r="Q46" s="49" t="s">
        <v>35</v>
      </c>
      <c r="R46" s="1199" t="s">
        <v>35</v>
      </c>
      <c r="S46" s="49" t="s">
        <v>35</v>
      </c>
      <c r="T46" s="1199" t="s">
        <v>35</v>
      </c>
      <c r="U46" s="49" t="s">
        <v>35</v>
      </c>
      <c r="V46" s="1226" t="s">
        <v>35</v>
      </c>
      <c r="W46" s="62" t="s">
        <v>35</v>
      </c>
      <c r="X46" s="63" t="s">
        <v>35</v>
      </c>
      <c r="Y46" s="67" t="s">
        <v>35</v>
      </c>
      <c r="Z46" s="68" t="s">
        <v>35</v>
      </c>
      <c r="AA46" s="1389" t="s">
        <v>35</v>
      </c>
      <c r="AB46" s="1724" t="s">
        <v>35</v>
      </c>
      <c r="AC46" s="608" t="s">
        <v>35</v>
      </c>
      <c r="AD46" s="1666" t="s">
        <v>35</v>
      </c>
      <c r="AE46" s="6" t="s">
        <v>271</v>
      </c>
      <c r="AF46" s="17" t="s">
        <v>23</v>
      </c>
      <c r="AG46" s="33" t="s">
        <v>35</v>
      </c>
      <c r="AH46" s="613">
        <v>45.6</v>
      </c>
      <c r="AI46" s="35" t="s">
        <v>35</v>
      </c>
      <c r="AJ46" s="96"/>
    </row>
    <row r="47" spans="1:36" x14ac:dyDescent="0.15">
      <c r="A47" s="1740"/>
      <c r="B47" s="52">
        <v>44326</v>
      </c>
      <c r="C47" s="1607" t="str">
        <f t="shared" si="5"/>
        <v>(月)</v>
      </c>
      <c r="D47" s="111" t="s">
        <v>566</v>
      </c>
      <c r="E47" s="1493" t="s">
        <v>35</v>
      </c>
      <c r="F47" s="58">
        <v>21.3</v>
      </c>
      <c r="G47" s="22">
        <v>20.100000000000001</v>
      </c>
      <c r="H47" s="61">
        <v>18</v>
      </c>
      <c r="I47" s="22">
        <v>3.4</v>
      </c>
      <c r="J47" s="61">
        <v>2.7</v>
      </c>
      <c r="K47" s="22">
        <v>7.54</v>
      </c>
      <c r="L47" s="61">
        <v>7.5</v>
      </c>
      <c r="M47" s="22" t="s">
        <v>35</v>
      </c>
      <c r="N47" s="61">
        <v>29.8</v>
      </c>
      <c r="O47" s="49" t="s">
        <v>35</v>
      </c>
      <c r="P47" s="1199">
        <v>51.5</v>
      </c>
      <c r="Q47" s="49" t="s">
        <v>35</v>
      </c>
      <c r="R47" s="1199">
        <v>75</v>
      </c>
      <c r="S47" s="49" t="s">
        <v>35</v>
      </c>
      <c r="T47" s="1199" t="s">
        <v>35</v>
      </c>
      <c r="U47" s="49" t="s">
        <v>35</v>
      </c>
      <c r="V47" s="1226" t="s">
        <v>35</v>
      </c>
      <c r="W47" s="62" t="s">
        <v>35</v>
      </c>
      <c r="X47" s="63">
        <v>38.4</v>
      </c>
      <c r="Y47" s="67" t="s">
        <v>35</v>
      </c>
      <c r="Z47" s="68">
        <v>216</v>
      </c>
      <c r="AA47" s="1389" t="s">
        <v>35</v>
      </c>
      <c r="AB47" s="1724">
        <v>0.09</v>
      </c>
      <c r="AC47" s="608">
        <v>152</v>
      </c>
      <c r="AD47" s="1666">
        <v>72</v>
      </c>
      <c r="AE47" s="6" t="s">
        <v>272</v>
      </c>
      <c r="AF47" s="17" t="s">
        <v>23</v>
      </c>
      <c r="AG47" s="33" t="s">
        <v>35</v>
      </c>
      <c r="AH47" s="613">
        <v>26.4</v>
      </c>
      <c r="AI47" s="35" t="s">
        <v>35</v>
      </c>
      <c r="AJ47" s="96"/>
    </row>
    <row r="48" spans="1:36" x14ac:dyDescent="0.15">
      <c r="A48" s="1740"/>
      <c r="B48" s="310">
        <v>44327</v>
      </c>
      <c r="C48" s="1607" t="str">
        <f t="shared" si="5"/>
        <v>(火)</v>
      </c>
      <c r="D48" s="71" t="s">
        <v>522</v>
      </c>
      <c r="E48" s="1493" t="s">
        <v>35</v>
      </c>
      <c r="F48" s="58">
        <v>18.2</v>
      </c>
      <c r="G48" s="22">
        <v>20</v>
      </c>
      <c r="H48" s="61">
        <v>18.100000000000001</v>
      </c>
      <c r="I48" s="22">
        <v>3.7</v>
      </c>
      <c r="J48" s="61">
        <v>2.8</v>
      </c>
      <c r="K48" s="22">
        <v>7.62</v>
      </c>
      <c r="L48" s="61">
        <v>7.62</v>
      </c>
      <c r="M48" s="22" t="s">
        <v>35</v>
      </c>
      <c r="N48" s="61">
        <v>29.8</v>
      </c>
      <c r="O48" s="49" t="s">
        <v>35</v>
      </c>
      <c r="P48" s="1199">
        <v>53</v>
      </c>
      <c r="Q48" s="49" t="s">
        <v>35</v>
      </c>
      <c r="R48" s="1199">
        <v>75</v>
      </c>
      <c r="S48" s="49" t="s">
        <v>35</v>
      </c>
      <c r="T48" s="1199" t="s">
        <v>35</v>
      </c>
      <c r="U48" s="49" t="s">
        <v>35</v>
      </c>
      <c r="V48" s="1226" t="s">
        <v>35</v>
      </c>
      <c r="W48" s="62" t="s">
        <v>35</v>
      </c>
      <c r="X48" s="63">
        <v>35.799999999999997</v>
      </c>
      <c r="Y48" s="67" t="s">
        <v>35</v>
      </c>
      <c r="Z48" s="68">
        <v>211</v>
      </c>
      <c r="AA48" s="1389" t="s">
        <v>35</v>
      </c>
      <c r="AB48" s="1724">
        <v>0.08</v>
      </c>
      <c r="AC48" s="608" t="s">
        <v>35</v>
      </c>
      <c r="AD48" s="1666" t="s">
        <v>35</v>
      </c>
      <c r="AE48" s="6" t="s">
        <v>273</v>
      </c>
      <c r="AF48" s="17" t="s">
        <v>23</v>
      </c>
      <c r="AG48" s="36" t="s">
        <v>35</v>
      </c>
      <c r="AH48" s="37">
        <v>34</v>
      </c>
      <c r="AI48" s="38" t="s">
        <v>35</v>
      </c>
      <c r="AJ48" s="94"/>
    </row>
    <row r="49" spans="1:36" x14ac:dyDescent="0.15">
      <c r="A49" s="1740"/>
      <c r="B49" s="310">
        <v>44328</v>
      </c>
      <c r="C49" s="1607" t="str">
        <f t="shared" si="5"/>
        <v>(水)</v>
      </c>
      <c r="D49" s="71" t="s">
        <v>566</v>
      </c>
      <c r="E49" s="1493" t="s">
        <v>35</v>
      </c>
      <c r="F49" s="58">
        <v>19.100000000000001</v>
      </c>
      <c r="G49" s="22">
        <v>20.100000000000001</v>
      </c>
      <c r="H49" s="61">
        <v>18.100000000000001</v>
      </c>
      <c r="I49" s="22">
        <v>3.6</v>
      </c>
      <c r="J49" s="61">
        <v>3.1</v>
      </c>
      <c r="K49" s="22">
        <v>7.47</v>
      </c>
      <c r="L49" s="61">
        <v>7.48</v>
      </c>
      <c r="M49" s="22" t="s">
        <v>35</v>
      </c>
      <c r="N49" s="61">
        <v>29.6</v>
      </c>
      <c r="O49" s="49" t="s">
        <v>35</v>
      </c>
      <c r="P49" s="1199">
        <v>53.7</v>
      </c>
      <c r="Q49" s="49" t="s">
        <v>35</v>
      </c>
      <c r="R49" s="1199">
        <v>75.2</v>
      </c>
      <c r="S49" s="49" t="s">
        <v>35</v>
      </c>
      <c r="T49" s="1199" t="s">
        <v>35</v>
      </c>
      <c r="U49" s="49" t="s">
        <v>35</v>
      </c>
      <c r="V49" s="1226" t="s">
        <v>35</v>
      </c>
      <c r="W49" s="62" t="s">
        <v>35</v>
      </c>
      <c r="X49" s="63">
        <v>37.5</v>
      </c>
      <c r="Y49" s="67" t="s">
        <v>35</v>
      </c>
      <c r="Z49" s="68">
        <v>191</v>
      </c>
      <c r="AA49" s="1389" t="s">
        <v>35</v>
      </c>
      <c r="AB49" s="1724">
        <v>7.0000000000000007E-2</v>
      </c>
      <c r="AC49" s="608" t="s">
        <v>35</v>
      </c>
      <c r="AD49" s="1666" t="s">
        <v>35</v>
      </c>
      <c r="AE49" s="6" t="s">
        <v>274</v>
      </c>
      <c r="AF49" s="17" t="s">
        <v>23</v>
      </c>
      <c r="AG49" s="47" t="s">
        <v>35</v>
      </c>
      <c r="AH49" s="48">
        <v>225</v>
      </c>
      <c r="AI49" s="24" t="s">
        <v>35</v>
      </c>
      <c r="AJ49" s="25"/>
    </row>
    <row r="50" spans="1:36" x14ac:dyDescent="0.15">
      <c r="A50" s="1740"/>
      <c r="B50" s="310">
        <v>44329</v>
      </c>
      <c r="C50" s="1607" t="str">
        <f t="shared" si="5"/>
        <v>(木)</v>
      </c>
      <c r="D50" s="71" t="s">
        <v>579</v>
      </c>
      <c r="E50" s="1493">
        <v>5</v>
      </c>
      <c r="F50" s="58">
        <v>16.600000000000001</v>
      </c>
      <c r="G50" s="22">
        <v>20.2</v>
      </c>
      <c r="H50" s="61">
        <v>18.2</v>
      </c>
      <c r="I50" s="22">
        <v>3.9</v>
      </c>
      <c r="J50" s="61">
        <v>2.9</v>
      </c>
      <c r="K50" s="22">
        <v>7.55</v>
      </c>
      <c r="L50" s="61">
        <v>7.51</v>
      </c>
      <c r="M50" s="22" t="s">
        <v>35</v>
      </c>
      <c r="N50" s="61">
        <v>29.9</v>
      </c>
      <c r="O50" s="49" t="s">
        <v>35</v>
      </c>
      <c r="P50" s="1199">
        <v>51.8</v>
      </c>
      <c r="Q50" s="49" t="s">
        <v>35</v>
      </c>
      <c r="R50" s="1199">
        <v>73</v>
      </c>
      <c r="S50" s="49" t="s">
        <v>35</v>
      </c>
      <c r="T50" s="1199" t="s">
        <v>35</v>
      </c>
      <c r="U50" s="49" t="s">
        <v>35</v>
      </c>
      <c r="V50" s="1226" t="s">
        <v>35</v>
      </c>
      <c r="W50" s="62" t="s">
        <v>35</v>
      </c>
      <c r="X50" s="63">
        <v>37.9</v>
      </c>
      <c r="Y50" s="67" t="s">
        <v>35</v>
      </c>
      <c r="Z50" s="68">
        <v>165</v>
      </c>
      <c r="AA50" s="1389" t="s">
        <v>35</v>
      </c>
      <c r="AB50" s="66">
        <v>0.1</v>
      </c>
      <c r="AC50" s="608" t="s">
        <v>35</v>
      </c>
      <c r="AD50" s="1666" t="s">
        <v>35</v>
      </c>
      <c r="AE50" s="6" t="s">
        <v>275</v>
      </c>
      <c r="AF50" s="17" t="s">
        <v>23</v>
      </c>
      <c r="AG50" s="822" t="s">
        <v>35</v>
      </c>
      <c r="AH50" s="40">
        <v>0.18</v>
      </c>
      <c r="AI50" s="41" t="s">
        <v>35</v>
      </c>
      <c r="AJ50" s="95"/>
    </row>
    <row r="51" spans="1:36" x14ac:dyDescent="0.15">
      <c r="A51" s="1740"/>
      <c r="B51" s="310">
        <v>44330</v>
      </c>
      <c r="C51" s="1607" t="str">
        <f t="shared" si="5"/>
        <v>(金)</v>
      </c>
      <c r="D51" s="71" t="s">
        <v>566</v>
      </c>
      <c r="E51" s="1493" t="s">
        <v>35</v>
      </c>
      <c r="F51" s="58">
        <v>20.7</v>
      </c>
      <c r="G51" s="22">
        <v>20.5</v>
      </c>
      <c r="H51" s="61">
        <v>18.399999999999999</v>
      </c>
      <c r="I51" s="22">
        <v>3.9</v>
      </c>
      <c r="J51" s="61">
        <v>2.7</v>
      </c>
      <c r="K51" s="22">
        <v>7.5</v>
      </c>
      <c r="L51" s="61">
        <v>7.5</v>
      </c>
      <c r="M51" s="22" t="s">
        <v>35</v>
      </c>
      <c r="N51" s="61">
        <v>29.7</v>
      </c>
      <c r="O51" s="49" t="s">
        <v>35</v>
      </c>
      <c r="P51" s="1199">
        <v>50.3</v>
      </c>
      <c r="Q51" s="49" t="s">
        <v>35</v>
      </c>
      <c r="R51" s="1199">
        <v>72.2</v>
      </c>
      <c r="S51" s="49" t="s">
        <v>35</v>
      </c>
      <c r="T51" s="1199" t="s">
        <v>35</v>
      </c>
      <c r="U51" s="49" t="s">
        <v>35</v>
      </c>
      <c r="V51" s="1226" t="s">
        <v>35</v>
      </c>
      <c r="W51" s="62" t="s">
        <v>35</v>
      </c>
      <c r="X51" s="63">
        <v>39.6</v>
      </c>
      <c r="Y51" s="67" t="s">
        <v>35</v>
      </c>
      <c r="Z51" s="68">
        <v>184</v>
      </c>
      <c r="AA51" s="1389" t="s">
        <v>35</v>
      </c>
      <c r="AB51" s="66">
        <v>0.1</v>
      </c>
      <c r="AC51" s="608" t="s">
        <v>35</v>
      </c>
      <c r="AD51" s="1666" t="s">
        <v>35</v>
      </c>
      <c r="AE51" s="6" t="s">
        <v>24</v>
      </c>
      <c r="AF51" s="17" t="s">
        <v>23</v>
      </c>
      <c r="AG51" s="22" t="s">
        <v>35</v>
      </c>
      <c r="AH51" s="46">
        <v>3</v>
      </c>
      <c r="AI51" s="134" t="s">
        <v>35</v>
      </c>
      <c r="AJ51" s="95"/>
    </row>
    <row r="52" spans="1:36" x14ac:dyDescent="0.15">
      <c r="A52" s="1740"/>
      <c r="B52" s="52">
        <v>44331</v>
      </c>
      <c r="C52" s="1607" t="str">
        <f t="shared" si="5"/>
        <v>(土)</v>
      </c>
      <c r="D52" s="71" t="s">
        <v>522</v>
      </c>
      <c r="E52" s="1493" t="s">
        <v>35</v>
      </c>
      <c r="F52" s="58">
        <v>23.8</v>
      </c>
      <c r="G52" s="22">
        <v>20.5</v>
      </c>
      <c r="H52" s="61">
        <v>18.600000000000001</v>
      </c>
      <c r="I52" s="22">
        <v>4.4000000000000004</v>
      </c>
      <c r="J52" s="61">
        <v>3.1</v>
      </c>
      <c r="K52" s="22">
        <v>7.4</v>
      </c>
      <c r="L52" s="61">
        <v>7.37</v>
      </c>
      <c r="M52" s="22" t="s">
        <v>35</v>
      </c>
      <c r="N52" s="61">
        <v>29.6</v>
      </c>
      <c r="O52" s="49" t="s">
        <v>35</v>
      </c>
      <c r="P52" s="1199" t="s">
        <v>35</v>
      </c>
      <c r="Q52" s="49" t="s">
        <v>35</v>
      </c>
      <c r="R52" s="1199" t="s">
        <v>35</v>
      </c>
      <c r="S52" s="49" t="s">
        <v>35</v>
      </c>
      <c r="T52" s="1199" t="s">
        <v>35</v>
      </c>
      <c r="U52" s="49" t="s">
        <v>35</v>
      </c>
      <c r="V52" s="1226" t="s">
        <v>35</v>
      </c>
      <c r="W52" s="62" t="s">
        <v>35</v>
      </c>
      <c r="X52" s="63" t="s">
        <v>35</v>
      </c>
      <c r="Y52" s="67" t="s">
        <v>35</v>
      </c>
      <c r="Z52" s="68" t="s">
        <v>35</v>
      </c>
      <c r="AA52" s="1389" t="s">
        <v>35</v>
      </c>
      <c r="AB52" s="1724" t="s">
        <v>35</v>
      </c>
      <c r="AC52" s="608" t="s">
        <v>35</v>
      </c>
      <c r="AD52" s="1666" t="s">
        <v>35</v>
      </c>
      <c r="AE52" s="6" t="s">
        <v>25</v>
      </c>
      <c r="AF52" s="17" t="s">
        <v>23</v>
      </c>
      <c r="AG52" s="22" t="s">
        <v>35</v>
      </c>
      <c r="AH52" s="46">
        <v>0.7</v>
      </c>
      <c r="AI52" s="134" t="s">
        <v>35</v>
      </c>
      <c r="AJ52" s="95"/>
    </row>
    <row r="53" spans="1:36" x14ac:dyDescent="0.15">
      <c r="A53" s="1740"/>
      <c r="B53" s="52">
        <v>44332</v>
      </c>
      <c r="C53" s="1607" t="str">
        <f t="shared" si="5"/>
        <v>(日)</v>
      </c>
      <c r="D53" s="111" t="s">
        <v>566</v>
      </c>
      <c r="E53" s="1493" t="s">
        <v>35</v>
      </c>
      <c r="F53" s="58">
        <v>22.1</v>
      </c>
      <c r="G53" s="22">
        <v>20.8</v>
      </c>
      <c r="H53" s="61">
        <v>18.7</v>
      </c>
      <c r="I53" s="22">
        <v>4</v>
      </c>
      <c r="J53" s="61">
        <v>2.7</v>
      </c>
      <c r="K53" s="22">
        <v>7.33</v>
      </c>
      <c r="L53" s="61">
        <v>7.28</v>
      </c>
      <c r="M53" s="22" t="s">
        <v>35</v>
      </c>
      <c r="N53" s="61">
        <v>29.5</v>
      </c>
      <c r="O53" s="49" t="s">
        <v>35</v>
      </c>
      <c r="P53" s="1199" t="s">
        <v>35</v>
      </c>
      <c r="Q53" s="49" t="s">
        <v>35</v>
      </c>
      <c r="R53" s="1199" t="s">
        <v>35</v>
      </c>
      <c r="S53" s="49" t="s">
        <v>35</v>
      </c>
      <c r="T53" s="1199" t="s">
        <v>35</v>
      </c>
      <c r="U53" s="49" t="s">
        <v>35</v>
      </c>
      <c r="V53" s="1226" t="s">
        <v>35</v>
      </c>
      <c r="W53" s="62" t="s">
        <v>35</v>
      </c>
      <c r="X53" s="63" t="s">
        <v>35</v>
      </c>
      <c r="Y53" s="67" t="s">
        <v>35</v>
      </c>
      <c r="Z53" s="68" t="s">
        <v>35</v>
      </c>
      <c r="AA53" s="1389" t="s">
        <v>35</v>
      </c>
      <c r="AB53" s="1724" t="s">
        <v>35</v>
      </c>
      <c r="AC53" s="608" t="s">
        <v>35</v>
      </c>
      <c r="AD53" s="1666" t="s">
        <v>35</v>
      </c>
      <c r="AE53" s="6" t="s">
        <v>276</v>
      </c>
      <c r="AF53" s="17" t="s">
        <v>23</v>
      </c>
      <c r="AG53" s="22" t="s">
        <v>35</v>
      </c>
      <c r="AH53" s="46">
        <v>8.6999999999999993</v>
      </c>
      <c r="AI53" s="134" t="s">
        <v>35</v>
      </c>
      <c r="AJ53" s="95"/>
    </row>
    <row r="54" spans="1:36" x14ac:dyDescent="0.15">
      <c r="A54" s="1740"/>
      <c r="B54" s="52">
        <v>44333</v>
      </c>
      <c r="C54" s="1607" t="str">
        <f t="shared" si="5"/>
        <v>(月)</v>
      </c>
      <c r="D54" s="71" t="s">
        <v>522</v>
      </c>
      <c r="E54" s="1493">
        <v>0.5</v>
      </c>
      <c r="F54" s="58">
        <v>25</v>
      </c>
      <c r="G54" s="22">
        <v>20.9</v>
      </c>
      <c r="H54" s="61">
        <v>19.100000000000001</v>
      </c>
      <c r="I54" s="22">
        <v>3.9</v>
      </c>
      <c r="J54" s="61">
        <v>3.2</v>
      </c>
      <c r="K54" s="22">
        <v>7.5</v>
      </c>
      <c r="L54" s="61">
        <v>7.48</v>
      </c>
      <c r="M54" s="22" t="s">
        <v>35</v>
      </c>
      <c r="N54" s="61">
        <v>30.8</v>
      </c>
      <c r="O54" s="49" t="s">
        <v>35</v>
      </c>
      <c r="P54" s="1199">
        <v>51.8</v>
      </c>
      <c r="Q54" s="49" t="s">
        <v>35</v>
      </c>
      <c r="R54" s="1199">
        <v>73.8</v>
      </c>
      <c r="S54" s="49" t="s">
        <v>35</v>
      </c>
      <c r="T54" s="1199" t="s">
        <v>35</v>
      </c>
      <c r="U54" s="49" t="s">
        <v>35</v>
      </c>
      <c r="V54" s="1226" t="s">
        <v>35</v>
      </c>
      <c r="W54" s="62" t="s">
        <v>35</v>
      </c>
      <c r="X54" s="63">
        <v>39</v>
      </c>
      <c r="Y54" s="67" t="s">
        <v>35</v>
      </c>
      <c r="Z54" s="68">
        <v>165</v>
      </c>
      <c r="AA54" s="1389" t="s">
        <v>35</v>
      </c>
      <c r="AB54" s="1724">
        <v>0.08</v>
      </c>
      <c r="AC54" s="608">
        <v>68</v>
      </c>
      <c r="AD54" s="1666">
        <v>52</v>
      </c>
      <c r="AE54" s="6" t="s">
        <v>277</v>
      </c>
      <c r="AF54" s="17" t="s">
        <v>23</v>
      </c>
      <c r="AG54" s="44" t="s">
        <v>35</v>
      </c>
      <c r="AH54" s="43">
        <v>2.1999999999999999E-2</v>
      </c>
      <c r="AI54" s="45" t="s">
        <v>35</v>
      </c>
      <c r="AJ54" s="97"/>
    </row>
    <row r="55" spans="1:36" x14ac:dyDescent="0.15">
      <c r="A55" s="1740"/>
      <c r="B55" s="52">
        <v>44334</v>
      </c>
      <c r="C55" s="1607" t="str">
        <f t="shared" si="5"/>
        <v>(火)</v>
      </c>
      <c r="D55" s="71" t="s">
        <v>566</v>
      </c>
      <c r="E55" s="1493" t="s">
        <v>35</v>
      </c>
      <c r="F55" s="58">
        <v>27.2</v>
      </c>
      <c r="G55" s="22">
        <v>21.3</v>
      </c>
      <c r="H55" s="61">
        <v>19.399999999999999</v>
      </c>
      <c r="I55" s="22">
        <v>3.7</v>
      </c>
      <c r="J55" s="61">
        <v>3.5</v>
      </c>
      <c r="K55" s="22">
        <v>7.52</v>
      </c>
      <c r="L55" s="61">
        <v>7.5</v>
      </c>
      <c r="M55" s="22" t="s">
        <v>35</v>
      </c>
      <c r="N55" s="61">
        <v>29.8</v>
      </c>
      <c r="O55" s="49" t="s">
        <v>35</v>
      </c>
      <c r="P55" s="1199">
        <v>51.5</v>
      </c>
      <c r="Q55" s="49" t="s">
        <v>35</v>
      </c>
      <c r="R55" s="1199">
        <v>75</v>
      </c>
      <c r="S55" s="49" t="s">
        <v>35</v>
      </c>
      <c r="T55" s="1199" t="s">
        <v>35</v>
      </c>
      <c r="U55" s="49" t="s">
        <v>35</v>
      </c>
      <c r="V55" s="1226" t="s">
        <v>35</v>
      </c>
      <c r="W55" s="62" t="s">
        <v>35</v>
      </c>
      <c r="X55" s="63">
        <v>37.5</v>
      </c>
      <c r="Y55" s="67" t="s">
        <v>35</v>
      </c>
      <c r="Z55" s="68">
        <v>179</v>
      </c>
      <c r="AA55" s="1389" t="s">
        <v>35</v>
      </c>
      <c r="AB55" s="1724">
        <v>0.06</v>
      </c>
      <c r="AC55" s="608" t="s">
        <v>35</v>
      </c>
      <c r="AD55" s="1666" t="s">
        <v>35</v>
      </c>
      <c r="AE55" s="6" t="s">
        <v>284</v>
      </c>
      <c r="AF55" s="17" t="s">
        <v>23</v>
      </c>
      <c r="AG55" s="23" t="s">
        <v>35</v>
      </c>
      <c r="AH55" s="43">
        <v>1.66</v>
      </c>
      <c r="AI55" s="41" t="s">
        <v>35</v>
      </c>
      <c r="AJ55" s="95"/>
    </row>
    <row r="56" spans="1:36" x14ac:dyDescent="0.15">
      <c r="A56" s="1740"/>
      <c r="B56" s="52">
        <v>44335</v>
      </c>
      <c r="C56" s="1607" t="str">
        <f t="shared" si="5"/>
        <v>(水)</v>
      </c>
      <c r="D56" s="71" t="s">
        <v>579</v>
      </c>
      <c r="E56" s="1493">
        <v>24.5</v>
      </c>
      <c r="F56" s="58">
        <v>17</v>
      </c>
      <c r="G56" s="22">
        <v>21.2</v>
      </c>
      <c r="H56" s="61">
        <v>19.2</v>
      </c>
      <c r="I56" s="22">
        <v>3.8</v>
      </c>
      <c r="J56" s="61">
        <v>2.4</v>
      </c>
      <c r="K56" s="22">
        <v>7.5</v>
      </c>
      <c r="L56" s="61">
        <v>7.48</v>
      </c>
      <c r="M56" s="22" t="s">
        <v>35</v>
      </c>
      <c r="N56" s="61">
        <v>29.7</v>
      </c>
      <c r="O56" s="49" t="s">
        <v>35</v>
      </c>
      <c r="P56" s="1199">
        <v>53.9</v>
      </c>
      <c r="Q56" s="49" t="s">
        <v>35</v>
      </c>
      <c r="R56" s="1199">
        <v>75.8</v>
      </c>
      <c r="S56" s="49" t="s">
        <v>35</v>
      </c>
      <c r="T56" s="1199" t="s">
        <v>35</v>
      </c>
      <c r="U56" s="49" t="s">
        <v>35</v>
      </c>
      <c r="V56" s="1226" t="s">
        <v>35</v>
      </c>
      <c r="W56" s="62" t="s">
        <v>35</v>
      </c>
      <c r="X56" s="63">
        <v>36.799999999999997</v>
      </c>
      <c r="Y56" s="67" t="s">
        <v>35</v>
      </c>
      <c r="Z56" s="68">
        <v>187</v>
      </c>
      <c r="AA56" s="1389" t="s">
        <v>35</v>
      </c>
      <c r="AB56" s="1724">
        <v>7.0000000000000007E-2</v>
      </c>
      <c r="AC56" s="608" t="s">
        <v>35</v>
      </c>
      <c r="AD56" s="1666" t="s">
        <v>35</v>
      </c>
      <c r="AE56" s="6" t="s">
        <v>278</v>
      </c>
      <c r="AF56" s="17" t="s">
        <v>23</v>
      </c>
      <c r="AG56" s="23" t="s">
        <v>35</v>
      </c>
      <c r="AH56" s="43">
        <v>2.62</v>
      </c>
      <c r="AI56" s="41" t="s">
        <v>35</v>
      </c>
      <c r="AJ56" s="95"/>
    </row>
    <row r="57" spans="1:36" x14ac:dyDescent="0.15">
      <c r="A57" s="1740"/>
      <c r="B57" s="52">
        <v>44336</v>
      </c>
      <c r="C57" s="1607" t="str">
        <f t="shared" si="5"/>
        <v>(木)</v>
      </c>
      <c r="D57" s="71" t="s">
        <v>522</v>
      </c>
      <c r="E57" s="1493">
        <v>16.5</v>
      </c>
      <c r="F57" s="58">
        <v>19.8</v>
      </c>
      <c r="G57" s="22">
        <v>21.5</v>
      </c>
      <c r="H57" s="61">
        <v>19.399999999999999</v>
      </c>
      <c r="I57" s="22">
        <v>4</v>
      </c>
      <c r="J57" s="61">
        <v>2.5</v>
      </c>
      <c r="K57" s="22">
        <v>7.57</v>
      </c>
      <c r="L57" s="61">
        <v>7.53</v>
      </c>
      <c r="M57" s="22" t="s">
        <v>35</v>
      </c>
      <c r="N57" s="61">
        <v>30.1</v>
      </c>
      <c r="O57" s="49" t="s">
        <v>35</v>
      </c>
      <c r="P57" s="1199">
        <v>52.9</v>
      </c>
      <c r="Q57" s="49" t="s">
        <v>35</v>
      </c>
      <c r="R57" s="1199">
        <v>74.8</v>
      </c>
      <c r="S57" s="49" t="s">
        <v>35</v>
      </c>
      <c r="T57" s="1199" t="s">
        <v>35</v>
      </c>
      <c r="U57" s="49" t="s">
        <v>35</v>
      </c>
      <c r="V57" s="1226" t="s">
        <v>35</v>
      </c>
      <c r="W57" s="62" t="s">
        <v>35</v>
      </c>
      <c r="X57" s="63">
        <v>36</v>
      </c>
      <c r="Y57" s="67" t="s">
        <v>35</v>
      </c>
      <c r="Z57" s="68">
        <v>183</v>
      </c>
      <c r="AA57" s="1389" t="s">
        <v>35</v>
      </c>
      <c r="AB57" s="1724">
        <v>0.09</v>
      </c>
      <c r="AC57" s="608" t="s">
        <v>35</v>
      </c>
      <c r="AD57" s="1666" t="s">
        <v>35</v>
      </c>
      <c r="AE57" s="6" t="s">
        <v>279</v>
      </c>
      <c r="AF57" s="17" t="s">
        <v>23</v>
      </c>
      <c r="AG57" s="44" t="s">
        <v>35</v>
      </c>
      <c r="AH57" s="43">
        <v>9.6000000000000002E-2</v>
      </c>
      <c r="AI57" s="45" t="s">
        <v>35</v>
      </c>
      <c r="AJ57" s="97"/>
    </row>
    <row r="58" spans="1:36" x14ac:dyDescent="0.15">
      <c r="A58" s="1740"/>
      <c r="B58" s="52">
        <v>44337</v>
      </c>
      <c r="C58" s="1607" t="str">
        <f t="shared" si="5"/>
        <v>(金)</v>
      </c>
      <c r="D58" s="111" t="s">
        <v>522</v>
      </c>
      <c r="E58" s="1493">
        <v>5.5</v>
      </c>
      <c r="F58" s="58">
        <v>23.8</v>
      </c>
      <c r="G58" s="22">
        <v>21.9</v>
      </c>
      <c r="H58" s="61">
        <v>20.8</v>
      </c>
      <c r="I58" s="22">
        <v>4.5999999999999996</v>
      </c>
      <c r="J58" s="61">
        <v>2.8</v>
      </c>
      <c r="K58" s="22">
        <v>7.51</v>
      </c>
      <c r="L58" s="61">
        <v>7.5</v>
      </c>
      <c r="M58" s="22" t="s">
        <v>35</v>
      </c>
      <c r="N58" s="61">
        <v>31</v>
      </c>
      <c r="O58" s="49" t="s">
        <v>35</v>
      </c>
      <c r="P58" s="1199">
        <v>53.6</v>
      </c>
      <c r="Q58" s="49" t="s">
        <v>35</v>
      </c>
      <c r="R58" s="1199">
        <v>76.2</v>
      </c>
      <c r="S58" s="49" t="s">
        <v>35</v>
      </c>
      <c r="T58" s="1199" t="s">
        <v>35</v>
      </c>
      <c r="U58" s="49" t="s">
        <v>35</v>
      </c>
      <c r="V58" s="1226" t="s">
        <v>35</v>
      </c>
      <c r="W58" s="62" t="s">
        <v>35</v>
      </c>
      <c r="X58" s="63">
        <v>36.200000000000003</v>
      </c>
      <c r="Y58" s="67" t="s">
        <v>35</v>
      </c>
      <c r="Z58" s="68">
        <v>196</v>
      </c>
      <c r="AA58" s="1389" t="s">
        <v>35</v>
      </c>
      <c r="AB58" s="66">
        <v>0.1</v>
      </c>
      <c r="AC58" s="608" t="s">
        <v>35</v>
      </c>
      <c r="AD58" s="1666" t="s">
        <v>35</v>
      </c>
      <c r="AE58" s="6" t="s">
        <v>280</v>
      </c>
      <c r="AF58" s="17" t="s">
        <v>23</v>
      </c>
      <c r="AG58" s="23" t="s">
        <v>35</v>
      </c>
      <c r="AH58" s="1520" t="s">
        <v>523</v>
      </c>
      <c r="AI58" s="41" t="s">
        <v>35</v>
      </c>
      <c r="AJ58" s="95"/>
    </row>
    <row r="59" spans="1:36" x14ac:dyDescent="0.15">
      <c r="A59" s="1740"/>
      <c r="B59" s="52">
        <v>44338</v>
      </c>
      <c r="C59" s="1607" t="str">
        <f t="shared" si="5"/>
        <v>(土)</v>
      </c>
      <c r="D59" s="71" t="s">
        <v>579</v>
      </c>
      <c r="E59" s="1493">
        <v>1.5</v>
      </c>
      <c r="F59" s="58">
        <v>18.399999999999999</v>
      </c>
      <c r="G59" s="22">
        <v>21.8</v>
      </c>
      <c r="H59" s="61">
        <v>19.7</v>
      </c>
      <c r="I59" s="22">
        <v>5.0999999999999996</v>
      </c>
      <c r="J59" s="61">
        <v>3.3</v>
      </c>
      <c r="K59" s="22">
        <v>7.43</v>
      </c>
      <c r="L59" s="61">
        <v>7.45</v>
      </c>
      <c r="M59" s="22" t="s">
        <v>35</v>
      </c>
      <c r="N59" s="61">
        <v>31</v>
      </c>
      <c r="O59" s="49" t="s">
        <v>35</v>
      </c>
      <c r="P59" s="1199" t="s">
        <v>35</v>
      </c>
      <c r="Q59" s="49" t="s">
        <v>35</v>
      </c>
      <c r="R59" s="1199" t="s">
        <v>35</v>
      </c>
      <c r="S59" s="49" t="s">
        <v>35</v>
      </c>
      <c r="T59" s="1199" t="s">
        <v>35</v>
      </c>
      <c r="U59" s="49" t="s">
        <v>35</v>
      </c>
      <c r="V59" s="1226" t="s">
        <v>35</v>
      </c>
      <c r="W59" s="62" t="s">
        <v>35</v>
      </c>
      <c r="X59" s="63" t="s">
        <v>35</v>
      </c>
      <c r="Y59" s="67" t="s">
        <v>35</v>
      </c>
      <c r="Z59" s="68" t="s">
        <v>35</v>
      </c>
      <c r="AA59" s="1389" t="s">
        <v>35</v>
      </c>
      <c r="AB59" s="1724" t="s">
        <v>35</v>
      </c>
      <c r="AC59" s="608" t="s">
        <v>35</v>
      </c>
      <c r="AD59" s="1666" t="s">
        <v>35</v>
      </c>
      <c r="AE59" s="6" t="s">
        <v>281</v>
      </c>
      <c r="AF59" s="17" t="s">
        <v>23</v>
      </c>
      <c r="AG59" s="22" t="s">
        <v>35</v>
      </c>
      <c r="AH59" s="46">
        <v>21.7</v>
      </c>
      <c r="AI59" s="35" t="s">
        <v>35</v>
      </c>
      <c r="AJ59" s="96"/>
    </row>
    <row r="60" spans="1:36" x14ac:dyDescent="0.15">
      <c r="A60" s="1740"/>
      <c r="B60" s="52">
        <v>44339</v>
      </c>
      <c r="C60" s="1607" t="str">
        <f t="shared" si="5"/>
        <v>(日)</v>
      </c>
      <c r="D60" s="71" t="s">
        <v>566</v>
      </c>
      <c r="E60" s="1493">
        <v>5.5</v>
      </c>
      <c r="F60" s="58">
        <v>19.7</v>
      </c>
      <c r="G60" s="22">
        <v>22</v>
      </c>
      <c r="H60" s="61">
        <v>19.7</v>
      </c>
      <c r="I60" s="22">
        <v>4.3</v>
      </c>
      <c r="J60" s="61">
        <v>2.2000000000000002</v>
      </c>
      <c r="K60" s="22">
        <v>7.43</v>
      </c>
      <c r="L60" s="61">
        <v>7.46</v>
      </c>
      <c r="M60" s="22" t="s">
        <v>35</v>
      </c>
      <c r="N60" s="61">
        <v>30.4</v>
      </c>
      <c r="O60" s="49" t="s">
        <v>35</v>
      </c>
      <c r="P60" s="1199" t="s">
        <v>35</v>
      </c>
      <c r="Q60" s="49" t="s">
        <v>35</v>
      </c>
      <c r="R60" s="1199" t="s">
        <v>35</v>
      </c>
      <c r="S60" s="49" t="s">
        <v>35</v>
      </c>
      <c r="T60" s="1199" t="s">
        <v>35</v>
      </c>
      <c r="U60" s="49" t="s">
        <v>35</v>
      </c>
      <c r="V60" s="1226" t="s">
        <v>35</v>
      </c>
      <c r="W60" s="62" t="s">
        <v>35</v>
      </c>
      <c r="X60" s="63" t="s">
        <v>35</v>
      </c>
      <c r="Y60" s="67" t="s">
        <v>35</v>
      </c>
      <c r="Z60" s="68" t="s">
        <v>35</v>
      </c>
      <c r="AA60" s="1389" t="s">
        <v>35</v>
      </c>
      <c r="AB60" s="1724" t="s">
        <v>35</v>
      </c>
      <c r="AC60" s="608" t="s">
        <v>35</v>
      </c>
      <c r="AD60" s="1666" t="s">
        <v>35</v>
      </c>
      <c r="AE60" s="6" t="s">
        <v>27</v>
      </c>
      <c r="AF60" s="17" t="s">
        <v>23</v>
      </c>
      <c r="AG60" s="22" t="s">
        <v>35</v>
      </c>
      <c r="AH60" s="46">
        <v>20</v>
      </c>
      <c r="AI60" s="35" t="s">
        <v>35</v>
      </c>
      <c r="AJ60" s="96"/>
    </row>
    <row r="61" spans="1:36" x14ac:dyDescent="0.15">
      <c r="A61" s="1740"/>
      <c r="B61" s="52">
        <v>44340</v>
      </c>
      <c r="C61" s="1607" t="str">
        <f t="shared" si="5"/>
        <v>(月)</v>
      </c>
      <c r="D61" s="71" t="s">
        <v>566</v>
      </c>
      <c r="E61" s="1493" t="s">
        <v>35</v>
      </c>
      <c r="F61" s="58">
        <v>24.7</v>
      </c>
      <c r="G61" s="22">
        <v>22.1</v>
      </c>
      <c r="H61" s="61">
        <v>19.899999999999999</v>
      </c>
      <c r="I61" s="22">
        <v>4.5999999999999996</v>
      </c>
      <c r="J61" s="61">
        <v>2.6</v>
      </c>
      <c r="K61" s="22">
        <v>7.37</v>
      </c>
      <c r="L61" s="61">
        <v>7.36</v>
      </c>
      <c r="M61" s="22" t="s">
        <v>35</v>
      </c>
      <c r="N61" s="61">
        <v>30.7</v>
      </c>
      <c r="O61" s="49" t="s">
        <v>35</v>
      </c>
      <c r="P61" s="1199">
        <v>53.9</v>
      </c>
      <c r="Q61" s="49" t="s">
        <v>35</v>
      </c>
      <c r="R61" s="1199">
        <v>75.2</v>
      </c>
      <c r="S61" s="49" t="s">
        <v>35</v>
      </c>
      <c r="T61" s="1199" t="s">
        <v>35</v>
      </c>
      <c r="U61" s="49" t="s">
        <v>35</v>
      </c>
      <c r="V61" s="1226" t="s">
        <v>35</v>
      </c>
      <c r="W61" s="62" t="s">
        <v>35</v>
      </c>
      <c r="X61" s="63">
        <v>40</v>
      </c>
      <c r="Y61" s="67" t="s">
        <v>35</v>
      </c>
      <c r="Z61" s="68">
        <v>173</v>
      </c>
      <c r="AA61" s="1389" t="s">
        <v>35</v>
      </c>
      <c r="AB61" s="1724">
        <v>0.15</v>
      </c>
      <c r="AC61" s="608" t="s">
        <v>35</v>
      </c>
      <c r="AD61" s="1666" t="s">
        <v>35</v>
      </c>
      <c r="AE61" s="6" t="s">
        <v>282</v>
      </c>
      <c r="AF61" s="17" t="s">
        <v>267</v>
      </c>
      <c r="AG61" s="49" t="s">
        <v>35</v>
      </c>
      <c r="AH61" s="50">
        <v>5</v>
      </c>
      <c r="AI61" s="42" t="s">
        <v>35</v>
      </c>
      <c r="AJ61" s="98"/>
    </row>
    <row r="62" spans="1:36" x14ac:dyDescent="0.15">
      <c r="A62" s="1740"/>
      <c r="B62" s="52">
        <v>44341</v>
      </c>
      <c r="C62" s="1607" t="str">
        <f t="shared" si="5"/>
        <v>(火)</v>
      </c>
      <c r="D62" s="71" t="s">
        <v>566</v>
      </c>
      <c r="E62" s="1493" t="s">
        <v>35</v>
      </c>
      <c r="F62" s="58">
        <v>23.8</v>
      </c>
      <c r="G62" s="22">
        <v>22.2</v>
      </c>
      <c r="H62" s="61">
        <v>20</v>
      </c>
      <c r="I62" s="22">
        <v>5.0999999999999996</v>
      </c>
      <c r="J62" s="61">
        <v>2.9</v>
      </c>
      <c r="K62" s="22">
        <v>7.44</v>
      </c>
      <c r="L62" s="61">
        <v>7.38</v>
      </c>
      <c r="M62" s="22" t="s">
        <v>35</v>
      </c>
      <c r="N62" s="61">
        <v>31.5</v>
      </c>
      <c r="O62" s="49" t="s">
        <v>35</v>
      </c>
      <c r="P62" s="1199">
        <v>55</v>
      </c>
      <c r="Q62" s="49" t="s">
        <v>35</v>
      </c>
      <c r="R62" s="1199">
        <v>76.8</v>
      </c>
      <c r="S62" s="49" t="s">
        <v>35</v>
      </c>
      <c r="T62" s="1199" t="s">
        <v>35</v>
      </c>
      <c r="U62" s="49" t="s">
        <v>35</v>
      </c>
      <c r="V62" s="1226" t="s">
        <v>35</v>
      </c>
      <c r="W62" s="62" t="s">
        <v>35</v>
      </c>
      <c r="X62" s="63">
        <v>39.1</v>
      </c>
      <c r="Y62" s="67" t="s">
        <v>35</v>
      </c>
      <c r="Z62" s="68">
        <v>183</v>
      </c>
      <c r="AA62" s="1389" t="s">
        <v>35</v>
      </c>
      <c r="AB62" s="66">
        <v>0.2</v>
      </c>
      <c r="AC62" s="608" t="s">
        <v>35</v>
      </c>
      <c r="AD62" s="1666" t="s">
        <v>35</v>
      </c>
      <c r="AE62" s="6" t="s">
        <v>283</v>
      </c>
      <c r="AF62" s="17" t="s">
        <v>23</v>
      </c>
      <c r="AG62" s="49" t="s">
        <v>35</v>
      </c>
      <c r="AH62" s="50">
        <v>2</v>
      </c>
      <c r="AI62" s="42" t="s">
        <v>35</v>
      </c>
      <c r="AJ62" s="98"/>
    </row>
    <row r="63" spans="1:36" x14ac:dyDescent="0.15">
      <c r="A63" s="1740"/>
      <c r="B63" s="52">
        <v>44342</v>
      </c>
      <c r="C63" s="1607" t="str">
        <f t="shared" si="5"/>
        <v>(水)</v>
      </c>
      <c r="D63" s="71" t="s">
        <v>566</v>
      </c>
      <c r="E63" s="1493" t="s">
        <v>35</v>
      </c>
      <c r="F63" s="58">
        <v>23</v>
      </c>
      <c r="G63" s="22">
        <v>22.2</v>
      </c>
      <c r="H63" s="61">
        <v>20</v>
      </c>
      <c r="I63" s="22">
        <v>4.5</v>
      </c>
      <c r="J63" s="61">
        <v>2.2000000000000002</v>
      </c>
      <c r="K63" s="22">
        <v>7.33</v>
      </c>
      <c r="L63" s="61">
        <v>7.32</v>
      </c>
      <c r="M63" s="22" t="s">
        <v>35</v>
      </c>
      <c r="N63" s="61">
        <v>30.9</v>
      </c>
      <c r="O63" s="49" t="s">
        <v>35</v>
      </c>
      <c r="P63" s="1199">
        <v>54.1</v>
      </c>
      <c r="Q63" s="49" t="s">
        <v>35</v>
      </c>
      <c r="R63" s="1199">
        <v>76</v>
      </c>
      <c r="S63" s="49" t="s">
        <v>35</v>
      </c>
      <c r="T63" s="1199" t="s">
        <v>35</v>
      </c>
      <c r="U63" s="49" t="s">
        <v>35</v>
      </c>
      <c r="V63" s="1226" t="s">
        <v>35</v>
      </c>
      <c r="W63" s="62" t="s">
        <v>35</v>
      </c>
      <c r="X63" s="63">
        <v>37.5</v>
      </c>
      <c r="Y63" s="67" t="s">
        <v>35</v>
      </c>
      <c r="Z63" s="68">
        <v>184</v>
      </c>
      <c r="AA63" s="1389" t="s">
        <v>35</v>
      </c>
      <c r="AB63" s="1724">
        <v>0.13</v>
      </c>
      <c r="AC63" s="608" t="s">
        <v>35</v>
      </c>
      <c r="AD63" s="1666" t="s">
        <v>35</v>
      </c>
      <c r="AE63" s="18"/>
      <c r="AF63" s="8"/>
      <c r="AG63" s="19"/>
      <c r="AH63" s="7"/>
      <c r="AI63" s="7"/>
      <c r="AJ63" s="8"/>
    </row>
    <row r="64" spans="1:36" x14ac:dyDescent="0.15">
      <c r="A64" s="1740"/>
      <c r="B64" s="52">
        <v>44343</v>
      </c>
      <c r="C64" s="1607" t="str">
        <f t="shared" si="5"/>
        <v>(木)</v>
      </c>
      <c r="D64" s="71" t="s">
        <v>579</v>
      </c>
      <c r="E64" s="1493">
        <v>41</v>
      </c>
      <c r="F64" s="58">
        <v>16.2</v>
      </c>
      <c r="G64" s="22">
        <v>22</v>
      </c>
      <c r="H64" s="61">
        <v>19.899999999999999</v>
      </c>
      <c r="I64" s="22">
        <v>4.5</v>
      </c>
      <c r="J64" s="61">
        <v>2.6</v>
      </c>
      <c r="K64" s="22">
        <v>7.52</v>
      </c>
      <c r="L64" s="61">
        <v>7.48</v>
      </c>
      <c r="M64" s="22" t="s">
        <v>35</v>
      </c>
      <c r="N64" s="61">
        <v>30.7</v>
      </c>
      <c r="O64" s="49" t="s">
        <v>35</v>
      </c>
      <c r="P64" s="1199">
        <v>53.3</v>
      </c>
      <c r="Q64" s="49" t="s">
        <v>35</v>
      </c>
      <c r="R64" s="1199">
        <v>75</v>
      </c>
      <c r="S64" s="49" t="s">
        <v>35</v>
      </c>
      <c r="T64" s="1199" t="s">
        <v>35</v>
      </c>
      <c r="U64" s="49" t="s">
        <v>35</v>
      </c>
      <c r="V64" s="1226" t="s">
        <v>35</v>
      </c>
      <c r="W64" s="62" t="s">
        <v>35</v>
      </c>
      <c r="X64" s="63">
        <v>37.799999999999997</v>
      </c>
      <c r="Y64" s="67" t="s">
        <v>35</v>
      </c>
      <c r="Z64" s="68">
        <v>187</v>
      </c>
      <c r="AA64" s="1389" t="s">
        <v>35</v>
      </c>
      <c r="AB64" s="1724">
        <v>0.12</v>
      </c>
      <c r="AC64" s="608" t="s">
        <v>35</v>
      </c>
      <c r="AD64" s="1666" t="s">
        <v>35</v>
      </c>
      <c r="AE64" s="18"/>
      <c r="AF64" s="8"/>
      <c r="AG64" s="19"/>
      <c r="AH64" s="7"/>
      <c r="AI64" s="7"/>
      <c r="AJ64" s="8"/>
    </row>
    <row r="65" spans="1:36" x14ac:dyDescent="0.15">
      <c r="A65" s="1740"/>
      <c r="B65" s="52">
        <v>44344</v>
      </c>
      <c r="C65" s="1607" t="str">
        <f t="shared" si="5"/>
        <v>(金)</v>
      </c>
      <c r="D65" s="71" t="s">
        <v>566</v>
      </c>
      <c r="E65" s="1493">
        <v>0.5</v>
      </c>
      <c r="F65" s="58">
        <v>27</v>
      </c>
      <c r="G65" s="22">
        <v>22.6</v>
      </c>
      <c r="H65" s="61">
        <v>20.100000000000001</v>
      </c>
      <c r="I65" s="22">
        <v>5</v>
      </c>
      <c r="J65" s="61">
        <v>2.4</v>
      </c>
      <c r="K65" s="22">
        <v>7.44</v>
      </c>
      <c r="L65" s="61">
        <v>7.45</v>
      </c>
      <c r="M65" s="22" t="s">
        <v>35</v>
      </c>
      <c r="N65" s="61">
        <v>30.8</v>
      </c>
      <c r="O65" s="49" t="s">
        <v>35</v>
      </c>
      <c r="P65" s="1199">
        <v>54.2</v>
      </c>
      <c r="Q65" s="49" t="s">
        <v>35</v>
      </c>
      <c r="R65" s="1199">
        <v>76</v>
      </c>
      <c r="S65" s="49" t="s">
        <v>35</v>
      </c>
      <c r="T65" s="1199" t="s">
        <v>35</v>
      </c>
      <c r="U65" s="49" t="s">
        <v>35</v>
      </c>
      <c r="V65" s="1226" t="s">
        <v>35</v>
      </c>
      <c r="W65" s="62" t="s">
        <v>35</v>
      </c>
      <c r="X65" s="63">
        <v>37.9</v>
      </c>
      <c r="Y65" s="67" t="s">
        <v>35</v>
      </c>
      <c r="Z65" s="68">
        <v>155</v>
      </c>
      <c r="AA65" s="1389" t="s">
        <v>35</v>
      </c>
      <c r="AB65" s="1724">
        <v>0.11</v>
      </c>
      <c r="AC65" s="608" t="s">
        <v>35</v>
      </c>
      <c r="AD65" s="1666" t="s">
        <v>35</v>
      </c>
      <c r="AE65" s="20"/>
      <c r="AF65" s="3"/>
      <c r="AG65" s="21"/>
      <c r="AH65" s="9"/>
      <c r="AI65" s="9"/>
      <c r="AJ65" s="3"/>
    </row>
    <row r="66" spans="1:36" x14ac:dyDescent="0.15">
      <c r="A66" s="1740"/>
      <c r="B66" s="52">
        <v>44345</v>
      </c>
      <c r="C66" s="1607" t="str">
        <f t="shared" si="5"/>
        <v>(土)</v>
      </c>
      <c r="D66" s="71" t="s">
        <v>522</v>
      </c>
      <c r="E66" s="1493" t="s">
        <v>35</v>
      </c>
      <c r="F66" s="58">
        <v>23.5</v>
      </c>
      <c r="G66" s="22">
        <v>22.4</v>
      </c>
      <c r="H66" s="61">
        <v>20.3</v>
      </c>
      <c r="I66" s="22">
        <v>4</v>
      </c>
      <c r="J66" s="61">
        <v>3.4</v>
      </c>
      <c r="K66" s="22">
        <v>7.47</v>
      </c>
      <c r="L66" s="61">
        <v>7.43</v>
      </c>
      <c r="M66" s="22" t="s">
        <v>35</v>
      </c>
      <c r="N66" s="61">
        <v>30.2</v>
      </c>
      <c r="O66" s="49" t="s">
        <v>35</v>
      </c>
      <c r="P66" s="1199" t="s">
        <v>35</v>
      </c>
      <c r="Q66" s="49" t="s">
        <v>35</v>
      </c>
      <c r="R66" s="1199" t="s">
        <v>35</v>
      </c>
      <c r="S66" s="49" t="s">
        <v>35</v>
      </c>
      <c r="T66" s="1199" t="s">
        <v>35</v>
      </c>
      <c r="U66" s="49" t="s">
        <v>35</v>
      </c>
      <c r="V66" s="1226" t="s">
        <v>35</v>
      </c>
      <c r="W66" s="62" t="s">
        <v>35</v>
      </c>
      <c r="X66" s="63" t="s">
        <v>35</v>
      </c>
      <c r="Y66" s="67" t="s">
        <v>35</v>
      </c>
      <c r="Z66" s="68" t="s">
        <v>35</v>
      </c>
      <c r="AA66" s="1389" t="s">
        <v>35</v>
      </c>
      <c r="AB66" s="1724" t="s">
        <v>35</v>
      </c>
      <c r="AC66" s="608" t="s">
        <v>35</v>
      </c>
      <c r="AD66" s="1666" t="s">
        <v>35</v>
      </c>
      <c r="AE66" s="28" t="s">
        <v>34</v>
      </c>
      <c r="AF66" s="2" t="s">
        <v>35</v>
      </c>
      <c r="AG66" s="2" t="s">
        <v>35</v>
      </c>
      <c r="AH66" s="2" t="s">
        <v>35</v>
      </c>
      <c r="AI66" s="2" t="s">
        <v>35</v>
      </c>
      <c r="AJ66" s="99" t="s">
        <v>35</v>
      </c>
    </row>
    <row r="67" spans="1:36" x14ac:dyDescent="0.15">
      <c r="A67" s="1740"/>
      <c r="B67" s="52">
        <v>44346</v>
      </c>
      <c r="C67" s="1607" t="str">
        <f t="shared" si="5"/>
        <v>(日)</v>
      </c>
      <c r="D67" s="71" t="s">
        <v>522</v>
      </c>
      <c r="E67" s="1493" t="s">
        <v>35</v>
      </c>
      <c r="F67" s="58">
        <v>24.3</v>
      </c>
      <c r="G67" s="22">
        <v>22.4</v>
      </c>
      <c r="H67" s="61">
        <v>20.3</v>
      </c>
      <c r="I67" s="22">
        <v>3.9</v>
      </c>
      <c r="J67" s="61">
        <v>3.2</v>
      </c>
      <c r="K67" s="22">
        <v>7.3</v>
      </c>
      <c r="L67" s="61">
        <v>7.27</v>
      </c>
      <c r="M67" s="22" t="s">
        <v>35</v>
      </c>
      <c r="N67" s="61">
        <v>29.5</v>
      </c>
      <c r="O67" s="49" t="s">
        <v>35</v>
      </c>
      <c r="P67" s="1199" t="s">
        <v>35</v>
      </c>
      <c r="Q67" s="49" t="s">
        <v>35</v>
      </c>
      <c r="R67" s="1199" t="s">
        <v>35</v>
      </c>
      <c r="S67" s="49" t="s">
        <v>35</v>
      </c>
      <c r="T67" s="1199" t="s">
        <v>35</v>
      </c>
      <c r="U67" s="49" t="s">
        <v>35</v>
      </c>
      <c r="V67" s="1226" t="s">
        <v>35</v>
      </c>
      <c r="W67" s="62" t="s">
        <v>35</v>
      </c>
      <c r="X67" s="63" t="s">
        <v>35</v>
      </c>
      <c r="Y67" s="67" t="s">
        <v>35</v>
      </c>
      <c r="Z67" s="68" t="s">
        <v>35</v>
      </c>
      <c r="AA67" s="1389" t="s">
        <v>35</v>
      </c>
      <c r="AB67" s="1724" t="s">
        <v>35</v>
      </c>
      <c r="AC67" s="608" t="s">
        <v>35</v>
      </c>
      <c r="AD67" s="1666" t="s">
        <v>35</v>
      </c>
      <c r="AE67" s="10" t="s">
        <v>35</v>
      </c>
      <c r="AF67" s="2" t="s">
        <v>35</v>
      </c>
      <c r="AG67" s="2" t="s">
        <v>35</v>
      </c>
      <c r="AH67" s="2" t="s">
        <v>35</v>
      </c>
      <c r="AI67" s="2" t="s">
        <v>35</v>
      </c>
      <c r="AJ67" s="99" t="s">
        <v>35</v>
      </c>
    </row>
    <row r="68" spans="1:36" x14ac:dyDescent="0.15">
      <c r="A68" s="1740"/>
      <c r="B68" s="204">
        <v>44347</v>
      </c>
      <c r="C68" s="1607" t="str">
        <f t="shared" si="5"/>
        <v>(月)</v>
      </c>
      <c r="D68" s="168" t="s">
        <v>566</v>
      </c>
      <c r="E68" s="1498" t="s">
        <v>35</v>
      </c>
      <c r="F68" s="169">
        <v>24.2</v>
      </c>
      <c r="G68" s="170">
        <v>22.6</v>
      </c>
      <c r="H68" s="167">
        <v>20.399999999999999</v>
      </c>
      <c r="I68" s="170">
        <v>3.3</v>
      </c>
      <c r="J68" s="167">
        <v>3.3</v>
      </c>
      <c r="K68" s="170">
        <v>7.52</v>
      </c>
      <c r="L68" s="167">
        <v>7.51</v>
      </c>
      <c r="M68" s="170" t="s">
        <v>35</v>
      </c>
      <c r="N68" s="167">
        <v>30.4</v>
      </c>
      <c r="O68" s="1206" t="s">
        <v>35</v>
      </c>
      <c r="P68" s="1207">
        <v>55.3</v>
      </c>
      <c r="Q68" s="1206" t="s">
        <v>35</v>
      </c>
      <c r="R68" s="1207">
        <v>76.2</v>
      </c>
      <c r="S68" s="1206" t="s">
        <v>35</v>
      </c>
      <c r="T68" s="1207" t="s">
        <v>35</v>
      </c>
      <c r="U68" s="1206" t="s">
        <v>35</v>
      </c>
      <c r="V68" s="1227" t="s">
        <v>35</v>
      </c>
      <c r="W68" s="171" t="s">
        <v>35</v>
      </c>
      <c r="X68" s="172">
        <v>35.700000000000003</v>
      </c>
      <c r="Y68" s="175" t="s">
        <v>35</v>
      </c>
      <c r="Z68" s="176">
        <v>163</v>
      </c>
      <c r="AA68" s="1390" t="s">
        <v>35</v>
      </c>
      <c r="AB68" s="1725">
        <v>0.19</v>
      </c>
      <c r="AC68" s="694" t="s">
        <v>35</v>
      </c>
      <c r="AD68" s="1667" t="s">
        <v>35</v>
      </c>
      <c r="AE68" s="10" t="s">
        <v>35</v>
      </c>
      <c r="AF68" s="2" t="s">
        <v>35</v>
      </c>
      <c r="AG68" s="2" t="s">
        <v>35</v>
      </c>
      <c r="AH68" s="2" t="s">
        <v>35</v>
      </c>
      <c r="AI68" s="2" t="s">
        <v>35</v>
      </c>
      <c r="AJ68" s="99" t="s">
        <v>35</v>
      </c>
    </row>
    <row r="69" spans="1:36" s="1" customFormat="1" ht="13.5" customHeight="1" x14ac:dyDescent="0.15">
      <c r="A69" s="1740"/>
      <c r="B69" s="1743" t="s">
        <v>388</v>
      </c>
      <c r="C69" s="1744"/>
      <c r="D69" s="374"/>
      <c r="E69" s="1494">
        <f>MAX(E38:E68)</f>
        <v>41</v>
      </c>
      <c r="F69" s="335">
        <f t="shared" ref="F69:AB69" si="6">IF(COUNT(F38:F68)=0,"",MAX(F38:F68))</f>
        <v>27.2</v>
      </c>
      <c r="G69" s="336">
        <f t="shared" si="6"/>
        <v>22.6</v>
      </c>
      <c r="H69" s="337">
        <f t="shared" si="6"/>
        <v>20.8</v>
      </c>
      <c r="I69" s="336">
        <f t="shared" si="6"/>
        <v>5.8</v>
      </c>
      <c r="J69" s="337">
        <f t="shared" si="6"/>
        <v>4.9000000000000004</v>
      </c>
      <c r="K69" s="336">
        <f t="shared" si="6"/>
        <v>7.66</v>
      </c>
      <c r="L69" s="337">
        <f t="shared" si="6"/>
        <v>7.62</v>
      </c>
      <c r="M69" s="336" t="str">
        <f t="shared" si="6"/>
        <v/>
      </c>
      <c r="N69" s="337">
        <f t="shared" si="6"/>
        <v>31.5</v>
      </c>
      <c r="O69" s="1200" t="str">
        <f t="shared" si="6"/>
        <v/>
      </c>
      <c r="P69" s="1208">
        <f t="shared" si="6"/>
        <v>55.3</v>
      </c>
      <c r="Q69" s="1200" t="str">
        <f t="shared" si="6"/>
        <v/>
      </c>
      <c r="R69" s="1208">
        <f t="shared" si="6"/>
        <v>76.8</v>
      </c>
      <c r="S69" s="1200" t="str">
        <f t="shared" si="6"/>
        <v/>
      </c>
      <c r="T69" s="1208">
        <f t="shared" si="6"/>
        <v>45.6</v>
      </c>
      <c r="U69" s="1200" t="str">
        <f t="shared" si="6"/>
        <v/>
      </c>
      <c r="V69" s="1208">
        <f t="shared" si="6"/>
        <v>26.4</v>
      </c>
      <c r="W69" s="338" t="str">
        <f t="shared" si="6"/>
        <v/>
      </c>
      <c r="X69" s="540">
        <f t="shared" si="6"/>
        <v>40</v>
      </c>
      <c r="Y69" s="1356" t="str">
        <f t="shared" si="6"/>
        <v/>
      </c>
      <c r="Z69" s="1357">
        <f t="shared" si="6"/>
        <v>225</v>
      </c>
      <c r="AA69" s="1385" t="str">
        <f t="shared" si="6"/>
        <v/>
      </c>
      <c r="AB69" s="1398">
        <f t="shared" si="6"/>
        <v>0.2</v>
      </c>
      <c r="AC69" s="651">
        <f t="shared" ref="AC69:AD69" si="7">IF(COUNT(AC38:AC68)=0,"",MAX(AC38:AC68))</f>
        <v>152</v>
      </c>
      <c r="AD69" s="1456">
        <f t="shared" si="7"/>
        <v>72</v>
      </c>
      <c r="AE69" s="10"/>
      <c r="AF69" s="2"/>
      <c r="AG69" s="2"/>
      <c r="AH69" s="2"/>
      <c r="AI69" s="2"/>
      <c r="AJ69" s="99"/>
    </row>
    <row r="70" spans="1:36" s="1" customFormat="1" ht="13.5" customHeight="1" x14ac:dyDescent="0.15">
      <c r="A70" s="1740"/>
      <c r="B70" s="1735" t="s">
        <v>389</v>
      </c>
      <c r="C70" s="1736"/>
      <c r="D70" s="376"/>
      <c r="E70" s="1503"/>
      <c r="F70" s="340">
        <f t="shared" ref="F70:AB70" si="8">IF(COUNT(F38:F68)=0,"",MIN(F38:F68))</f>
        <v>16.2</v>
      </c>
      <c r="G70" s="341">
        <f t="shared" si="8"/>
        <v>18.2</v>
      </c>
      <c r="H70" s="342">
        <f t="shared" si="8"/>
        <v>17</v>
      </c>
      <c r="I70" s="341">
        <f t="shared" si="8"/>
        <v>3.2</v>
      </c>
      <c r="J70" s="342">
        <f t="shared" si="8"/>
        <v>2.2000000000000002</v>
      </c>
      <c r="K70" s="341">
        <f t="shared" si="8"/>
        <v>7.3</v>
      </c>
      <c r="L70" s="342">
        <f t="shared" si="8"/>
        <v>7.27</v>
      </c>
      <c r="M70" s="341" t="str">
        <f t="shared" si="8"/>
        <v/>
      </c>
      <c r="N70" s="342">
        <f t="shared" si="8"/>
        <v>27.9</v>
      </c>
      <c r="O70" s="1202" t="str">
        <f t="shared" si="8"/>
        <v/>
      </c>
      <c r="P70" s="1209">
        <f t="shared" si="8"/>
        <v>50.3</v>
      </c>
      <c r="Q70" s="1202" t="str">
        <f t="shared" si="8"/>
        <v/>
      </c>
      <c r="R70" s="1209">
        <f t="shared" si="8"/>
        <v>72</v>
      </c>
      <c r="S70" s="1202" t="str">
        <f t="shared" si="8"/>
        <v/>
      </c>
      <c r="T70" s="1209">
        <f t="shared" si="8"/>
        <v>45.6</v>
      </c>
      <c r="U70" s="1202" t="str">
        <f t="shared" si="8"/>
        <v/>
      </c>
      <c r="V70" s="1209">
        <f t="shared" si="8"/>
        <v>26.4</v>
      </c>
      <c r="W70" s="343" t="str">
        <f t="shared" si="8"/>
        <v/>
      </c>
      <c r="X70" s="653">
        <f t="shared" si="8"/>
        <v>34</v>
      </c>
      <c r="Y70" s="1362" t="str">
        <f t="shared" si="8"/>
        <v/>
      </c>
      <c r="Z70" s="1363">
        <f t="shared" si="8"/>
        <v>155</v>
      </c>
      <c r="AA70" s="1386" t="str">
        <f t="shared" si="8"/>
        <v/>
      </c>
      <c r="AB70" s="1721">
        <f t="shared" si="8"/>
        <v>0.06</v>
      </c>
      <c r="AC70" s="1615"/>
      <c r="AD70" s="1657"/>
      <c r="AE70" s="10"/>
      <c r="AF70" s="2"/>
      <c r="AG70" s="2"/>
      <c r="AH70" s="2"/>
      <c r="AI70" s="2"/>
      <c r="AJ70" s="99"/>
    </row>
    <row r="71" spans="1:36" s="1" customFormat="1" ht="13.5" customHeight="1" x14ac:dyDescent="0.15">
      <c r="A71" s="1740"/>
      <c r="B71" s="1735" t="s">
        <v>390</v>
      </c>
      <c r="C71" s="1736"/>
      <c r="D71" s="376"/>
      <c r="E71" s="1496"/>
      <c r="F71" s="541">
        <f t="shared" ref="F71:AB71" si="9">IF(COUNT(F38:F68)=0,"",AVERAGE(F38:F68))</f>
        <v>21.506451612903227</v>
      </c>
      <c r="G71" s="542">
        <f t="shared" si="9"/>
        <v>20.677419354838708</v>
      </c>
      <c r="H71" s="543">
        <f t="shared" si="9"/>
        <v>18.79999999999999</v>
      </c>
      <c r="I71" s="542">
        <f t="shared" si="9"/>
        <v>4.3129032258064512</v>
      </c>
      <c r="J71" s="543">
        <f t="shared" si="9"/>
        <v>3.1322580645161291</v>
      </c>
      <c r="K71" s="542">
        <f t="shared" si="9"/>
        <v>7.4858064516129055</v>
      </c>
      <c r="L71" s="543">
        <f t="shared" si="9"/>
        <v>7.4590322580645161</v>
      </c>
      <c r="M71" s="542" t="str">
        <f t="shared" si="9"/>
        <v/>
      </c>
      <c r="N71" s="543">
        <f t="shared" si="9"/>
        <v>29.877419354838715</v>
      </c>
      <c r="O71" s="1210" t="str">
        <f t="shared" si="9"/>
        <v/>
      </c>
      <c r="P71" s="1211">
        <f t="shared" si="9"/>
        <v>53.011111111111113</v>
      </c>
      <c r="Q71" s="1210" t="str">
        <f t="shared" si="9"/>
        <v/>
      </c>
      <c r="R71" s="1211">
        <f t="shared" si="9"/>
        <v>74.888888888888886</v>
      </c>
      <c r="S71" s="1210" t="str">
        <f t="shared" si="9"/>
        <v/>
      </c>
      <c r="T71" s="1211">
        <f t="shared" si="9"/>
        <v>45.6</v>
      </c>
      <c r="U71" s="1210" t="str">
        <f t="shared" si="9"/>
        <v/>
      </c>
      <c r="V71" s="1211">
        <f t="shared" si="9"/>
        <v>26.4</v>
      </c>
      <c r="W71" s="1255" t="str">
        <f t="shared" si="9"/>
        <v/>
      </c>
      <c r="X71" s="658">
        <f t="shared" si="9"/>
        <v>37.455555555555549</v>
      </c>
      <c r="Y71" s="1364" t="str">
        <f t="shared" si="9"/>
        <v/>
      </c>
      <c r="Z71" s="1365">
        <f t="shared" si="9"/>
        <v>185.5</v>
      </c>
      <c r="AA71" s="1391" t="str">
        <f t="shared" si="9"/>
        <v/>
      </c>
      <c r="AB71" s="696">
        <f t="shared" si="9"/>
        <v>0.11333333333333336</v>
      </c>
      <c r="AC71" s="1616"/>
      <c r="AD71" s="1658"/>
      <c r="AE71" s="10"/>
      <c r="AF71" s="2"/>
      <c r="AG71" s="2"/>
      <c r="AH71" s="2"/>
      <c r="AI71" s="2"/>
      <c r="AJ71" s="99"/>
    </row>
    <row r="72" spans="1:36" s="1" customFormat="1" ht="13.5" customHeight="1" x14ac:dyDescent="0.15">
      <c r="A72" s="1899"/>
      <c r="B72" s="1735" t="s">
        <v>391</v>
      </c>
      <c r="C72" s="1736"/>
      <c r="D72" s="376"/>
      <c r="E72" s="1497">
        <f>SUM(E38:E68)</f>
        <v>122</v>
      </c>
      <c r="F72" s="563"/>
      <c r="G72" s="1341"/>
      <c r="H72" s="1342"/>
      <c r="I72" s="1341"/>
      <c r="J72" s="1342"/>
      <c r="K72" s="1241"/>
      <c r="L72" s="1242"/>
      <c r="M72" s="1341"/>
      <c r="N72" s="1342"/>
      <c r="O72" s="1205"/>
      <c r="P72" s="1212"/>
      <c r="Q72" s="1223"/>
      <c r="R72" s="1212"/>
      <c r="S72" s="1204"/>
      <c r="T72" s="1205"/>
      <c r="U72" s="1204"/>
      <c r="V72" s="1222"/>
      <c r="W72" s="1256"/>
      <c r="X72" s="1257"/>
      <c r="Y72" s="1361"/>
      <c r="Z72" s="1366"/>
      <c r="AA72" s="1392"/>
      <c r="AB72" s="1393"/>
      <c r="AC72" s="648">
        <f>SUM(AC38:AC68)</f>
        <v>220</v>
      </c>
      <c r="AD72" s="1105">
        <f>SUM(AD38:AD68)</f>
        <v>124</v>
      </c>
      <c r="AE72" s="10"/>
      <c r="AF72" s="2"/>
      <c r="AG72" s="2"/>
      <c r="AH72" s="2"/>
      <c r="AI72" s="2"/>
      <c r="AJ72" s="99"/>
    </row>
    <row r="73" spans="1:36" ht="13.5" customHeight="1" x14ac:dyDescent="0.15">
      <c r="A73" s="1900" t="s">
        <v>264</v>
      </c>
      <c r="B73" s="309">
        <v>44348</v>
      </c>
      <c r="C73" s="856" t="str">
        <f>IF(B73="","",IF(WEEKDAY(B73)=1,"(日)",IF(WEEKDAY(B73)=2,"(月)",IF(WEEKDAY(B73)=3,"(火)",IF(WEEKDAY(B73)=4,"(水)",IF(WEEKDAY(B73)=5,"(木)",IF(WEEKDAY(B73)=6,"(金)","(土)")))))))</f>
        <v>(火)</v>
      </c>
      <c r="D73" s="626" t="s">
        <v>566</v>
      </c>
      <c r="E73" s="1492">
        <v>18</v>
      </c>
      <c r="F73" s="57">
        <v>22.9</v>
      </c>
      <c r="G73" s="59">
        <v>22.7</v>
      </c>
      <c r="H73" s="60">
        <v>20.399999999999999</v>
      </c>
      <c r="I73" s="59">
        <v>2.9</v>
      </c>
      <c r="J73" s="60">
        <v>2.8</v>
      </c>
      <c r="K73" s="59">
        <v>7.4</v>
      </c>
      <c r="L73" s="60">
        <v>7.4</v>
      </c>
      <c r="M73" s="59" t="s">
        <v>35</v>
      </c>
      <c r="N73" s="60">
        <v>30.5</v>
      </c>
      <c r="O73" s="1197" t="s">
        <v>35</v>
      </c>
      <c r="P73" s="1198">
        <v>55</v>
      </c>
      <c r="Q73" s="1197" t="s">
        <v>35</v>
      </c>
      <c r="R73" s="1198">
        <v>76.2</v>
      </c>
      <c r="S73" s="1197" t="s">
        <v>35</v>
      </c>
      <c r="T73" s="1198" t="s">
        <v>35</v>
      </c>
      <c r="U73" s="1197" t="s">
        <v>35</v>
      </c>
      <c r="V73" s="1228" t="s">
        <v>35</v>
      </c>
      <c r="W73" s="53" t="s">
        <v>35</v>
      </c>
      <c r="X73" s="54">
        <v>38.200000000000003</v>
      </c>
      <c r="Y73" s="55" t="s">
        <v>35</v>
      </c>
      <c r="Z73" s="56">
        <v>211</v>
      </c>
      <c r="AA73" s="1388" t="s">
        <v>35</v>
      </c>
      <c r="AB73" s="1723">
        <v>0.17</v>
      </c>
      <c r="AC73" s="606" t="s">
        <v>35</v>
      </c>
      <c r="AD73" s="1665" t="s">
        <v>35</v>
      </c>
      <c r="AE73" s="165">
        <v>44357</v>
      </c>
      <c r="AF73" s="128" t="s">
        <v>29</v>
      </c>
      <c r="AG73" s="129">
        <v>27.3</v>
      </c>
      <c r="AH73" s="130" t="s">
        <v>20</v>
      </c>
      <c r="AI73" s="131"/>
      <c r="AJ73" s="132"/>
    </row>
    <row r="74" spans="1:36" x14ac:dyDescent="0.15">
      <c r="A74" s="1901"/>
      <c r="B74" s="310">
        <v>44349</v>
      </c>
      <c r="C74" s="1607" t="str">
        <f>IF(B74="","",IF(WEEKDAY(B74)=1,"(日)",IF(WEEKDAY(B74)=2,"(月)",IF(WEEKDAY(B74)=3,"(火)",IF(WEEKDAY(B74)=4,"(水)",IF(WEEKDAY(B74)=5,"(木)",IF(WEEKDAY(B74)=6,"(金)","(土)")))))))</f>
        <v>(水)</v>
      </c>
      <c r="D74" s="627" t="s">
        <v>522</v>
      </c>
      <c r="E74" s="1493" t="s">
        <v>35</v>
      </c>
      <c r="F74" s="58">
        <v>24.4</v>
      </c>
      <c r="G74" s="22">
        <v>22.2</v>
      </c>
      <c r="H74" s="61">
        <v>20.6</v>
      </c>
      <c r="I74" s="22">
        <v>2.6</v>
      </c>
      <c r="J74" s="61">
        <v>2.7</v>
      </c>
      <c r="K74" s="22">
        <v>7.41</v>
      </c>
      <c r="L74" s="61">
        <v>7.4</v>
      </c>
      <c r="M74" s="22" t="s">
        <v>35</v>
      </c>
      <c r="N74" s="61">
        <v>30.8</v>
      </c>
      <c r="O74" s="49" t="s">
        <v>35</v>
      </c>
      <c r="P74" s="1199">
        <v>56.2</v>
      </c>
      <c r="Q74" s="49" t="s">
        <v>35</v>
      </c>
      <c r="R74" s="1199">
        <v>77</v>
      </c>
      <c r="S74" s="49" t="s">
        <v>35</v>
      </c>
      <c r="T74" s="1199" t="s">
        <v>35</v>
      </c>
      <c r="U74" s="49" t="s">
        <v>35</v>
      </c>
      <c r="V74" s="1229" t="s">
        <v>35</v>
      </c>
      <c r="W74" s="62" t="s">
        <v>35</v>
      </c>
      <c r="X74" s="63">
        <v>38.1</v>
      </c>
      <c r="Y74" s="67" t="s">
        <v>35</v>
      </c>
      <c r="Z74" s="68">
        <v>181</v>
      </c>
      <c r="AA74" s="1389" t="s">
        <v>35</v>
      </c>
      <c r="AB74" s="1724">
        <v>0.22</v>
      </c>
      <c r="AC74" s="608" t="s">
        <v>35</v>
      </c>
      <c r="AD74" s="1666" t="s">
        <v>35</v>
      </c>
      <c r="AE74" s="11" t="s">
        <v>30</v>
      </c>
      <c r="AF74" s="12" t="s">
        <v>31</v>
      </c>
      <c r="AG74" s="13" t="s">
        <v>32</v>
      </c>
      <c r="AH74" s="14" t="s">
        <v>33</v>
      </c>
      <c r="AI74" s="15" t="s">
        <v>35</v>
      </c>
      <c r="AJ74" s="92"/>
    </row>
    <row r="75" spans="1:36" x14ac:dyDescent="0.15">
      <c r="A75" s="1901"/>
      <c r="B75" s="310">
        <v>44350</v>
      </c>
      <c r="C75" s="1607" t="str">
        <f t="shared" ref="C75:C102" si="10">IF(B75="","",IF(WEEKDAY(B75)=1,"(日)",IF(WEEKDAY(B75)=2,"(月)",IF(WEEKDAY(B75)=3,"(火)",IF(WEEKDAY(B75)=4,"(水)",IF(WEEKDAY(B75)=5,"(木)",IF(WEEKDAY(B75)=6,"(金)","(土)")))))))</f>
        <v>(木)</v>
      </c>
      <c r="D75" s="627" t="s">
        <v>566</v>
      </c>
      <c r="E75" s="1493" t="s">
        <v>35</v>
      </c>
      <c r="F75" s="58">
        <v>25.9</v>
      </c>
      <c r="G75" s="22">
        <v>22.3</v>
      </c>
      <c r="H75" s="61">
        <v>20.8</v>
      </c>
      <c r="I75" s="22">
        <v>3.1</v>
      </c>
      <c r="J75" s="61">
        <v>3.1</v>
      </c>
      <c r="K75" s="22">
        <v>7.53</v>
      </c>
      <c r="L75" s="61">
        <v>7.5</v>
      </c>
      <c r="M75" s="22" t="s">
        <v>35</v>
      </c>
      <c r="N75" s="61">
        <v>30.8</v>
      </c>
      <c r="O75" s="49" t="s">
        <v>35</v>
      </c>
      <c r="P75" s="1199">
        <v>55.8</v>
      </c>
      <c r="Q75" s="49" t="s">
        <v>35</v>
      </c>
      <c r="R75" s="1199">
        <v>75.8</v>
      </c>
      <c r="S75" s="49" t="s">
        <v>35</v>
      </c>
      <c r="T75" s="1199" t="s">
        <v>35</v>
      </c>
      <c r="U75" s="49" t="s">
        <v>35</v>
      </c>
      <c r="V75" s="1229" t="s">
        <v>35</v>
      </c>
      <c r="W75" s="62" t="s">
        <v>35</v>
      </c>
      <c r="X75" s="63">
        <v>38.299999999999997</v>
      </c>
      <c r="Y75" s="67" t="s">
        <v>35</v>
      </c>
      <c r="Z75" s="68">
        <v>167</v>
      </c>
      <c r="AA75" s="1389" t="s">
        <v>35</v>
      </c>
      <c r="AB75" s="1724">
        <v>0.19</v>
      </c>
      <c r="AC75" s="608" t="s">
        <v>35</v>
      </c>
      <c r="AD75" s="1666" t="s">
        <v>35</v>
      </c>
      <c r="AE75" s="5" t="s">
        <v>265</v>
      </c>
      <c r="AF75" s="16" t="s">
        <v>20</v>
      </c>
      <c r="AG75" s="30">
        <v>23.2</v>
      </c>
      <c r="AH75" s="31">
        <v>21.8</v>
      </c>
      <c r="AI75" s="32" t="s">
        <v>35</v>
      </c>
      <c r="AJ75" s="93"/>
    </row>
    <row r="76" spans="1:36" x14ac:dyDescent="0.15">
      <c r="A76" s="1901"/>
      <c r="B76" s="310">
        <v>44351</v>
      </c>
      <c r="C76" s="1607" t="str">
        <f t="shared" si="10"/>
        <v>(金)</v>
      </c>
      <c r="D76" s="627" t="s">
        <v>579</v>
      </c>
      <c r="E76" s="1493">
        <v>5</v>
      </c>
      <c r="F76" s="58">
        <v>21.8</v>
      </c>
      <c r="G76" s="22">
        <v>22.3</v>
      </c>
      <c r="H76" s="61">
        <v>20.9</v>
      </c>
      <c r="I76" s="22">
        <v>3.1</v>
      </c>
      <c r="J76" s="61">
        <v>3.2</v>
      </c>
      <c r="K76" s="22">
        <v>7.59</v>
      </c>
      <c r="L76" s="61">
        <v>7.58</v>
      </c>
      <c r="M76" s="22" t="s">
        <v>35</v>
      </c>
      <c r="N76" s="61">
        <v>30.7</v>
      </c>
      <c r="O76" s="49" t="s">
        <v>35</v>
      </c>
      <c r="P76" s="1199">
        <v>56.2</v>
      </c>
      <c r="Q76" s="49" t="s">
        <v>35</v>
      </c>
      <c r="R76" s="1199">
        <v>77.400000000000006</v>
      </c>
      <c r="S76" s="49" t="s">
        <v>35</v>
      </c>
      <c r="T76" s="1199" t="s">
        <v>35</v>
      </c>
      <c r="U76" s="49" t="s">
        <v>35</v>
      </c>
      <c r="V76" s="1229" t="s">
        <v>35</v>
      </c>
      <c r="W76" s="62" t="s">
        <v>35</v>
      </c>
      <c r="X76" s="63">
        <v>36.9</v>
      </c>
      <c r="Y76" s="67" t="s">
        <v>35</v>
      </c>
      <c r="Z76" s="68">
        <v>176</v>
      </c>
      <c r="AA76" s="1389" t="s">
        <v>35</v>
      </c>
      <c r="AB76" s="1724">
        <v>0.21</v>
      </c>
      <c r="AC76" s="608" t="s">
        <v>35</v>
      </c>
      <c r="AD76" s="1666" t="s">
        <v>35</v>
      </c>
      <c r="AE76" s="6" t="s">
        <v>266</v>
      </c>
      <c r="AF76" s="17" t="s">
        <v>267</v>
      </c>
      <c r="AG76" s="36">
        <v>2.7</v>
      </c>
      <c r="AH76" s="34">
        <v>2.9</v>
      </c>
      <c r="AI76" s="38" t="s">
        <v>35</v>
      </c>
      <c r="AJ76" s="94"/>
    </row>
    <row r="77" spans="1:36" x14ac:dyDescent="0.15">
      <c r="A77" s="1901"/>
      <c r="B77" s="310">
        <v>44352</v>
      </c>
      <c r="C77" s="1607" t="str">
        <f t="shared" si="10"/>
        <v>(土)</v>
      </c>
      <c r="D77" s="627" t="s">
        <v>522</v>
      </c>
      <c r="E77" s="1493" t="s">
        <v>35</v>
      </c>
      <c r="F77" s="58">
        <v>22.6</v>
      </c>
      <c r="G77" s="22">
        <v>22.4</v>
      </c>
      <c r="H77" s="61">
        <v>21.2</v>
      </c>
      <c r="I77" s="22">
        <v>2.8</v>
      </c>
      <c r="J77" s="61">
        <v>2.8</v>
      </c>
      <c r="K77" s="22">
        <v>7.48</v>
      </c>
      <c r="L77" s="61">
        <v>7.51</v>
      </c>
      <c r="M77" s="22" t="s">
        <v>35</v>
      </c>
      <c r="N77" s="61">
        <v>30.6</v>
      </c>
      <c r="O77" s="49" t="s">
        <v>35</v>
      </c>
      <c r="P77" s="1199" t="s">
        <v>35</v>
      </c>
      <c r="Q77" s="49" t="s">
        <v>35</v>
      </c>
      <c r="R77" s="1199" t="s">
        <v>35</v>
      </c>
      <c r="S77" s="49" t="s">
        <v>35</v>
      </c>
      <c r="T77" s="1199" t="s">
        <v>35</v>
      </c>
      <c r="U77" s="49" t="s">
        <v>35</v>
      </c>
      <c r="V77" s="1229" t="s">
        <v>35</v>
      </c>
      <c r="W77" s="62" t="s">
        <v>35</v>
      </c>
      <c r="X77" s="63" t="s">
        <v>35</v>
      </c>
      <c r="Y77" s="67" t="s">
        <v>35</v>
      </c>
      <c r="Z77" s="68" t="s">
        <v>35</v>
      </c>
      <c r="AA77" s="1389" t="s">
        <v>35</v>
      </c>
      <c r="AB77" s="1724" t="s">
        <v>35</v>
      </c>
      <c r="AC77" s="608" t="s">
        <v>35</v>
      </c>
      <c r="AD77" s="1666" t="s">
        <v>35</v>
      </c>
      <c r="AE77" s="6" t="s">
        <v>21</v>
      </c>
      <c r="AF77" s="17"/>
      <c r="AG77" s="33">
        <v>7.54</v>
      </c>
      <c r="AH77" s="34">
        <v>7.51</v>
      </c>
      <c r="AI77" s="41" t="s">
        <v>35</v>
      </c>
      <c r="AJ77" s="95"/>
    </row>
    <row r="78" spans="1:36" x14ac:dyDescent="0.15">
      <c r="A78" s="1901"/>
      <c r="B78" s="310">
        <v>44353</v>
      </c>
      <c r="C78" s="1607" t="str">
        <f t="shared" si="10"/>
        <v>(日)</v>
      </c>
      <c r="D78" s="627" t="s">
        <v>522</v>
      </c>
      <c r="E78" s="1493">
        <v>2</v>
      </c>
      <c r="F78" s="58">
        <v>22.2</v>
      </c>
      <c r="G78" s="22">
        <v>22.6</v>
      </c>
      <c r="H78" s="61">
        <v>21.1</v>
      </c>
      <c r="I78" s="22">
        <v>2.7</v>
      </c>
      <c r="J78" s="61">
        <v>2.4</v>
      </c>
      <c r="K78" s="22">
        <v>7.45</v>
      </c>
      <c r="L78" s="61">
        <v>7.42</v>
      </c>
      <c r="M78" s="22" t="s">
        <v>35</v>
      </c>
      <c r="N78" s="61">
        <v>30.7</v>
      </c>
      <c r="O78" s="49" t="s">
        <v>35</v>
      </c>
      <c r="P78" s="1199" t="s">
        <v>35</v>
      </c>
      <c r="Q78" s="49" t="s">
        <v>35</v>
      </c>
      <c r="R78" s="1199" t="s">
        <v>35</v>
      </c>
      <c r="S78" s="49" t="s">
        <v>35</v>
      </c>
      <c r="T78" s="1199" t="s">
        <v>35</v>
      </c>
      <c r="U78" s="1225" t="s">
        <v>35</v>
      </c>
      <c r="V78" s="1229" t="s">
        <v>35</v>
      </c>
      <c r="W78" s="62" t="s">
        <v>35</v>
      </c>
      <c r="X78" s="63" t="s">
        <v>35</v>
      </c>
      <c r="Y78" s="67" t="s">
        <v>35</v>
      </c>
      <c r="Z78" s="68" t="s">
        <v>35</v>
      </c>
      <c r="AA78" s="1389" t="s">
        <v>35</v>
      </c>
      <c r="AB78" s="1724" t="s">
        <v>35</v>
      </c>
      <c r="AC78" s="608" t="s">
        <v>35</v>
      </c>
      <c r="AD78" s="1666" t="s">
        <v>35</v>
      </c>
      <c r="AE78" s="6" t="s">
        <v>268</v>
      </c>
      <c r="AF78" s="17" t="s">
        <v>22</v>
      </c>
      <c r="AG78" s="33" t="s">
        <v>35</v>
      </c>
      <c r="AH78" s="34">
        <v>30.7</v>
      </c>
      <c r="AI78" s="35" t="s">
        <v>35</v>
      </c>
      <c r="AJ78" s="96"/>
    </row>
    <row r="79" spans="1:36" x14ac:dyDescent="0.15">
      <c r="A79" s="1901"/>
      <c r="B79" s="310">
        <v>44354</v>
      </c>
      <c r="C79" s="1607" t="str">
        <f t="shared" si="10"/>
        <v>(月)</v>
      </c>
      <c r="D79" s="627" t="s">
        <v>522</v>
      </c>
      <c r="E79" s="1493" t="s">
        <v>35</v>
      </c>
      <c r="F79" s="58">
        <v>23.6</v>
      </c>
      <c r="G79" s="22">
        <v>22.7</v>
      </c>
      <c r="H79" s="61">
        <v>21.1</v>
      </c>
      <c r="I79" s="22">
        <v>3.1</v>
      </c>
      <c r="J79" s="61">
        <v>3</v>
      </c>
      <c r="K79" s="22">
        <v>7.55</v>
      </c>
      <c r="L79" s="61">
        <v>7.49</v>
      </c>
      <c r="M79" s="22" t="s">
        <v>35</v>
      </c>
      <c r="N79" s="61">
        <v>31</v>
      </c>
      <c r="O79" s="49" t="s">
        <v>35</v>
      </c>
      <c r="P79" s="1199">
        <v>57.2</v>
      </c>
      <c r="Q79" s="49" t="s">
        <v>35</v>
      </c>
      <c r="R79" s="1199">
        <v>76.8</v>
      </c>
      <c r="S79" s="49" t="s">
        <v>35</v>
      </c>
      <c r="T79" s="1199" t="s">
        <v>35</v>
      </c>
      <c r="U79" s="49" t="s">
        <v>35</v>
      </c>
      <c r="V79" s="1229" t="s">
        <v>35</v>
      </c>
      <c r="W79" s="62" t="s">
        <v>35</v>
      </c>
      <c r="X79" s="63">
        <v>37.5</v>
      </c>
      <c r="Y79" s="67" t="s">
        <v>35</v>
      </c>
      <c r="Z79" s="68">
        <v>187</v>
      </c>
      <c r="AA79" s="1389" t="s">
        <v>35</v>
      </c>
      <c r="AB79" s="1724">
        <v>0.17</v>
      </c>
      <c r="AC79" s="608" t="s">
        <v>35</v>
      </c>
      <c r="AD79" s="1666" t="s">
        <v>35</v>
      </c>
      <c r="AE79" s="6" t="s">
        <v>269</v>
      </c>
      <c r="AF79" s="17" t="s">
        <v>23</v>
      </c>
      <c r="AG79" s="33" t="s">
        <v>35</v>
      </c>
      <c r="AH79" s="613">
        <v>55.6</v>
      </c>
      <c r="AI79" s="35" t="s">
        <v>35</v>
      </c>
      <c r="AJ79" s="96"/>
    </row>
    <row r="80" spans="1:36" x14ac:dyDescent="0.15">
      <c r="A80" s="1901"/>
      <c r="B80" s="310">
        <v>44355</v>
      </c>
      <c r="C80" s="1607" t="str">
        <f t="shared" si="10"/>
        <v>(火)</v>
      </c>
      <c r="D80" s="627" t="s">
        <v>566</v>
      </c>
      <c r="E80" s="1493" t="s">
        <v>35</v>
      </c>
      <c r="F80" s="58">
        <v>26.4</v>
      </c>
      <c r="G80" s="22">
        <v>23</v>
      </c>
      <c r="H80" s="61">
        <v>21.3</v>
      </c>
      <c r="I80" s="22">
        <v>3.1</v>
      </c>
      <c r="J80" s="61">
        <v>3.1</v>
      </c>
      <c r="K80" s="22">
        <v>7.54</v>
      </c>
      <c r="L80" s="61">
        <v>7.53</v>
      </c>
      <c r="M80" s="22" t="s">
        <v>35</v>
      </c>
      <c r="N80" s="61">
        <v>30.8</v>
      </c>
      <c r="O80" s="49" t="s">
        <v>35</v>
      </c>
      <c r="P80" s="1199">
        <v>56.4</v>
      </c>
      <c r="Q80" s="49" t="s">
        <v>35</v>
      </c>
      <c r="R80" s="1199">
        <v>77.8</v>
      </c>
      <c r="S80" s="49" t="s">
        <v>35</v>
      </c>
      <c r="T80" s="1199" t="s">
        <v>35</v>
      </c>
      <c r="U80" s="49" t="s">
        <v>35</v>
      </c>
      <c r="V80" s="1229" t="s">
        <v>35</v>
      </c>
      <c r="W80" s="62" t="s">
        <v>35</v>
      </c>
      <c r="X80" s="63">
        <v>36.200000000000003</v>
      </c>
      <c r="Y80" s="67" t="s">
        <v>35</v>
      </c>
      <c r="Z80" s="68">
        <v>152</v>
      </c>
      <c r="AA80" s="1389" t="s">
        <v>35</v>
      </c>
      <c r="AB80" s="1724">
        <v>0.16</v>
      </c>
      <c r="AC80" s="608" t="s">
        <v>35</v>
      </c>
      <c r="AD80" s="1666" t="s">
        <v>35</v>
      </c>
      <c r="AE80" s="6" t="s">
        <v>270</v>
      </c>
      <c r="AF80" s="17" t="s">
        <v>23</v>
      </c>
      <c r="AG80" s="33" t="s">
        <v>35</v>
      </c>
      <c r="AH80" s="613">
        <v>78</v>
      </c>
      <c r="AI80" s="35" t="s">
        <v>35</v>
      </c>
      <c r="AJ80" s="96"/>
    </row>
    <row r="81" spans="1:36" x14ac:dyDescent="0.15">
      <c r="A81" s="1901"/>
      <c r="B81" s="310">
        <v>44356</v>
      </c>
      <c r="C81" s="1607" t="str">
        <f t="shared" si="10"/>
        <v>(水)</v>
      </c>
      <c r="D81" s="627" t="s">
        <v>566</v>
      </c>
      <c r="E81" s="1493" t="s">
        <v>35</v>
      </c>
      <c r="F81" s="58">
        <v>25.7</v>
      </c>
      <c r="G81" s="22">
        <v>23.1</v>
      </c>
      <c r="H81" s="61">
        <v>21.6</v>
      </c>
      <c r="I81" s="22">
        <v>2.5</v>
      </c>
      <c r="J81" s="61">
        <v>2.7</v>
      </c>
      <c r="K81" s="22">
        <v>7.4</v>
      </c>
      <c r="L81" s="61">
        <v>7.41</v>
      </c>
      <c r="M81" s="22" t="s">
        <v>35</v>
      </c>
      <c r="N81" s="61">
        <v>30.9</v>
      </c>
      <c r="O81" s="49" t="s">
        <v>35</v>
      </c>
      <c r="P81" s="1199">
        <v>56.3</v>
      </c>
      <c r="Q81" s="49" t="s">
        <v>35</v>
      </c>
      <c r="R81" s="1199">
        <v>77.2</v>
      </c>
      <c r="S81" s="49" t="s">
        <v>35</v>
      </c>
      <c r="T81" s="1199" t="s">
        <v>35</v>
      </c>
      <c r="U81" s="49" t="s">
        <v>35</v>
      </c>
      <c r="V81" s="1229" t="s">
        <v>35</v>
      </c>
      <c r="W81" s="62" t="s">
        <v>35</v>
      </c>
      <c r="X81" s="63">
        <v>40.200000000000003</v>
      </c>
      <c r="Y81" s="67" t="s">
        <v>35</v>
      </c>
      <c r="Z81" s="68">
        <v>189</v>
      </c>
      <c r="AA81" s="1389" t="s">
        <v>35</v>
      </c>
      <c r="AB81" s="66">
        <v>0.2</v>
      </c>
      <c r="AC81" s="608" t="s">
        <v>35</v>
      </c>
      <c r="AD81" s="1666" t="s">
        <v>35</v>
      </c>
      <c r="AE81" s="6" t="s">
        <v>271</v>
      </c>
      <c r="AF81" s="17" t="s">
        <v>23</v>
      </c>
      <c r="AG81" s="33" t="s">
        <v>35</v>
      </c>
      <c r="AH81" s="613">
        <v>48.4</v>
      </c>
      <c r="AI81" s="35" t="s">
        <v>35</v>
      </c>
      <c r="AJ81" s="96"/>
    </row>
    <row r="82" spans="1:36" x14ac:dyDescent="0.15">
      <c r="A82" s="1901"/>
      <c r="B82" s="310">
        <v>44357</v>
      </c>
      <c r="C82" s="1607" t="str">
        <f t="shared" si="10"/>
        <v>(木)</v>
      </c>
      <c r="D82" s="627" t="s">
        <v>522</v>
      </c>
      <c r="E82" s="1493" t="s">
        <v>35</v>
      </c>
      <c r="F82" s="58">
        <v>27.3</v>
      </c>
      <c r="G82" s="22">
        <v>23.2</v>
      </c>
      <c r="H82" s="61">
        <v>21.8</v>
      </c>
      <c r="I82" s="22">
        <v>2.7</v>
      </c>
      <c r="J82" s="61">
        <v>2.9</v>
      </c>
      <c r="K82" s="22">
        <v>7.54</v>
      </c>
      <c r="L82" s="61">
        <v>7.51</v>
      </c>
      <c r="M82" s="22" t="s">
        <v>35</v>
      </c>
      <c r="N82" s="61">
        <v>30.7</v>
      </c>
      <c r="O82" s="49" t="s">
        <v>35</v>
      </c>
      <c r="P82" s="1199">
        <v>55.6</v>
      </c>
      <c r="Q82" s="49" t="s">
        <v>35</v>
      </c>
      <c r="R82" s="1199">
        <v>78</v>
      </c>
      <c r="S82" s="49" t="s">
        <v>35</v>
      </c>
      <c r="T82" s="1199">
        <v>48.4</v>
      </c>
      <c r="U82" s="49" t="s">
        <v>35</v>
      </c>
      <c r="V82" s="1229">
        <v>29.6</v>
      </c>
      <c r="W82" s="62" t="s">
        <v>35</v>
      </c>
      <c r="X82" s="63">
        <v>38.200000000000003</v>
      </c>
      <c r="Y82" s="67" t="s">
        <v>35</v>
      </c>
      <c r="Z82" s="68">
        <v>169</v>
      </c>
      <c r="AA82" s="1389" t="s">
        <v>35</v>
      </c>
      <c r="AB82" s="1724">
        <v>0.18</v>
      </c>
      <c r="AC82" s="608" t="s">
        <v>35</v>
      </c>
      <c r="AD82" s="1666" t="s">
        <v>35</v>
      </c>
      <c r="AE82" s="6" t="s">
        <v>272</v>
      </c>
      <c r="AF82" s="17" t="s">
        <v>23</v>
      </c>
      <c r="AG82" s="33" t="s">
        <v>35</v>
      </c>
      <c r="AH82" s="613">
        <v>29.6</v>
      </c>
      <c r="AI82" s="35" t="s">
        <v>35</v>
      </c>
      <c r="AJ82" s="96"/>
    </row>
    <row r="83" spans="1:36" x14ac:dyDescent="0.15">
      <c r="A83" s="1901"/>
      <c r="B83" s="310">
        <v>44358</v>
      </c>
      <c r="C83" s="1607" t="str">
        <f t="shared" si="10"/>
        <v>(金)</v>
      </c>
      <c r="D83" s="627" t="s">
        <v>566</v>
      </c>
      <c r="E83" s="1493" t="s">
        <v>35</v>
      </c>
      <c r="F83" s="58">
        <v>28.7</v>
      </c>
      <c r="G83" s="22">
        <v>23.1</v>
      </c>
      <c r="H83" s="61">
        <v>21.7</v>
      </c>
      <c r="I83" s="22">
        <v>2.6</v>
      </c>
      <c r="J83" s="61">
        <v>2.8</v>
      </c>
      <c r="K83" s="22">
        <v>7.56</v>
      </c>
      <c r="L83" s="61">
        <v>7.51</v>
      </c>
      <c r="M83" s="22" t="s">
        <v>35</v>
      </c>
      <c r="N83" s="61">
        <v>30.7</v>
      </c>
      <c r="O83" s="49" t="s">
        <v>35</v>
      </c>
      <c r="P83" s="1199">
        <v>56.4</v>
      </c>
      <c r="Q83" s="49" t="s">
        <v>35</v>
      </c>
      <c r="R83" s="1199">
        <v>78.2</v>
      </c>
      <c r="S83" s="49" t="s">
        <v>35</v>
      </c>
      <c r="T83" s="1199" t="s">
        <v>35</v>
      </c>
      <c r="U83" s="49" t="s">
        <v>35</v>
      </c>
      <c r="V83" s="1229" t="s">
        <v>35</v>
      </c>
      <c r="W83" s="62" t="s">
        <v>35</v>
      </c>
      <c r="X83" s="63">
        <v>34.9</v>
      </c>
      <c r="Y83" s="67" t="s">
        <v>35</v>
      </c>
      <c r="Z83" s="68">
        <v>174</v>
      </c>
      <c r="AA83" s="1389" t="s">
        <v>35</v>
      </c>
      <c r="AB83" s="1724">
        <v>0.14000000000000001</v>
      </c>
      <c r="AC83" s="608" t="s">
        <v>35</v>
      </c>
      <c r="AD83" s="1666" t="s">
        <v>35</v>
      </c>
      <c r="AE83" s="6" t="s">
        <v>273</v>
      </c>
      <c r="AF83" s="17" t="s">
        <v>23</v>
      </c>
      <c r="AG83" s="36" t="s">
        <v>35</v>
      </c>
      <c r="AH83" s="37">
        <v>38.200000000000003</v>
      </c>
      <c r="AI83" s="38" t="s">
        <v>35</v>
      </c>
      <c r="AJ83" s="94"/>
    </row>
    <row r="84" spans="1:36" x14ac:dyDescent="0.15">
      <c r="A84" s="1901"/>
      <c r="B84" s="310">
        <v>44359</v>
      </c>
      <c r="C84" s="1607" t="str">
        <f t="shared" si="10"/>
        <v>(土)</v>
      </c>
      <c r="D84" s="627" t="s">
        <v>522</v>
      </c>
      <c r="E84" s="1493" t="s">
        <v>35</v>
      </c>
      <c r="F84" s="58">
        <v>24.5</v>
      </c>
      <c r="G84" s="22">
        <v>23</v>
      </c>
      <c r="H84" s="61">
        <v>21.7</v>
      </c>
      <c r="I84" s="22">
        <v>2.7</v>
      </c>
      <c r="J84" s="61">
        <v>2.9</v>
      </c>
      <c r="K84" s="22">
        <v>7.42</v>
      </c>
      <c r="L84" s="61">
        <v>7.39</v>
      </c>
      <c r="M84" s="22" t="s">
        <v>35</v>
      </c>
      <c r="N84" s="61">
        <v>30.6</v>
      </c>
      <c r="O84" s="49" t="s">
        <v>35</v>
      </c>
      <c r="P84" s="1199" t="s">
        <v>35</v>
      </c>
      <c r="Q84" s="49" t="s">
        <v>35</v>
      </c>
      <c r="R84" s="1199" t="s">
        <v>35</v>
      </c>
      <c r="S84" s="49" t="s">
        <v>35</v>
      </c>
      <c r="T84" s="1199" t="s">
        <v>35</v>
      </c>
      <c r="U84" s="49" t="s">
        <v>35</v>
      </c>
      <c r="V84" s="1229" t="s">
        <v>35</v>
      </c>
      <c r="W84" s="62" t="s">
        <v>35</v>
      </c>
      <c r="X84" s="63" t="s">
        <v>35</v>
      </c>
      <c r="Y84" s="67" t="s">
        <v>35</v>
      </c>
      <c r="Z84" s="68" t="s">
        <v>35</v>
      </c>
      <c r="AA84" s="1389" t="s">
        <v>35</v>
      </c>
      <c r="AB84" s="1724" t="s">
        <v>35</v>
      </c>
      <c r="AC84" s="608" t="s">
        <v>35</v>
      </c>
      <c r="AD84" s="1666" t="s">
        <v>35</v>
      </c>
      <c r="AE84" s="6" t="s">
        <v>274</v>
      </c>
      <c r="AF84" s="17" t="s">
        <v>23</v>
      </c>
      <c r="AG84" s="47" t="s">
        <v>35</v>
      </c>
      <c r="AH84" s="48">
        <v>169</v>
      </c>
      <c r="AI84" s="24" t="s">
        <v>35</v>
      </c>
      <c r="AJ84" s="25"/>
    </row>
    <row r="85" spans="1:36" x14ac:dyDescent="0.15">
      <c r="A85" s="1901"/>
      <c r="B85" s="310">
        <v>44360</v>
      </c>
      <c r="C85" s="1607" t="str">
        <f t="shared" si="10"/>
        <v>(日)</v>
      </c>
      <c r="D85" s="627" t="s">
        <v>522</v>
      </c>
      <c r="E85" s="1493" t="s">
        <v>35</v>
      </c>
      <c r="F85" s="58">
        <v>28.7</v>
      </c>
      <c r="G85" s="22">
        <v>23.3</v>
      </c>
      <c r="H85" s="61">
        <v>22</v>
      </c>
      <c r="I85" s="22">
        <v>2.2999999999999998</v>
      </c>
      <c r="J85" s="61">
        <v>2.5</v>
      </c>
      <c r="K85" s="22">
        <v>7.47</v>
      </c>
      <c r="L85" s="61">
        <v>7.44</v>
      </c>
      <c r="M85" s="22" t="s">
        <v>35</v>
      </c>
      <c r="N85" s="61">
        <v>30.7</v>
      </c>
      <c r="O85" s="49" t="s">
        <v>35</v>
      </c>
      <c r="P85" s="1199" t="s">
        <v>35</v>
      </c>
      <c r="Q85" s="49" t="s">
        <v>35</v>
      </c>
      <c r="R85" s="1199" t="s">
        <v>35</v>
      </c>
      <c r="S85" s="49" t="s">
        <v>35</v>
      </c>
      <c r="T85" s="1199" t="s">
        <v>35</v>
      </c>
      <c r="U85" s="49" t="s">
        <v>35</v>
      </c>
      <c r="V85" s="1229" t="s">
        <v>35</v>
      </c>
      <c r="W85" s="62" t="s">
        <v>35</v>
      </c>
      <c r="X85" s="63" t="s">
        <v>35</v>
      </c>
      <c r="Y85" s="67" t="s">
        <v>35</v>
      </c>
      <c r="Z85" s="68" t="s">
        <v>35</v>
      </c>
      <c r="AA85" s="1389" t="s">
        <v>35</v>
      </c>
      <c r="AB85" s="1724" t="s">
        <v>35</v>
      </c>
      <c r="AC85" s="608" t="s">
        <v>35</v>
      </c>
      <c r="AD85" s="1666" t="s">
        <v>35</v>
      </c>
      <c r="AE85" s="6" t="s">
        <v>275</v>
      </c>
      <c r="AF85" s="17" t="s">
        <v>23</v>
      </c>
      <c r="AG85" s="39" t="s">
        <v>35</v>
      </c>
      <c r="AH85" s="40">
        <v>0.18</v>
      </c>
      <c r="AI85" s="41" t="s">
        <v>35</v>
      </c>
      <c r="AJ85" s="95"/>
    </row>
    <row r="86" spans="1:36" x14ac:dyDescent="0.15">
      <c r="A86" s="1901"/>
      <c r="B86" s="310">
        <v>44361</v>
      </c>
      <c r="C86" s="1607" t="str">
        <f t="shared" si="10"/>
        <v>(月)</v>
      </c>
      <c r="D86" s="627" t="s">
        <v>579</v>
      </c>
      <c r="E86" s="1493">
        <v>6.5</v>
      </c>
      <c r="F86" s="58">
        <v>21.9</v>
      </c>
      <c r="G86" s="22">
        <v>23.5</v>
      </c>
      <c r="H86" s="61">
        <v>22</v>
      </c>
      <c r="I86" s="22">
        <v>1.8</v>
      </c>
      <c r="J86" s="61">
        <v>2</v>
      </c>
      <c r="K86" s="22">
        <v>7.41</v>
      </c>
      <c r="L86" s="61">
        <v>7.39</v>
      </c>
      <c r="M86" s="22" t="s">
        <v>35</v>
      </c>
      <c r="N86" s="61">
        <v>30.7</v>
      </c>
      <c r="O86" s="49" t="s">
        <v>35</v>
      </c>
      <c r="P86" s="1199">
        <v>56.8</v>
      </c>
      <c r="Q86" s="49" t="s">
        <v>35</v>
      </c>
      <c r="R86" s="1199">
        <v>78</v>
      </c>
      <c r="S86" s="49" t="s">
        <v>35</v>
      </c>
      <c r="T86" s="1199" t="s">
        <v>35</v>
      </c>
      <c r="U86" s="49" t="s">
        <v>35</v>
      </c>
      <c r="V86" s="1229" t="s">
        <v>35</v>
      </c>
      <c r="W86" s="62" t="s">
        <v>35</v>
      </c>
      <c r="X86" s="63">
        <v>35.1</v>
      </c>
      <c r="Y86" s="67" t="s">
        <v>35</v>
      </c>
      <c r="Z86" s="68">
        <v>177</v>
      </c>
      <c r="AA86" s="1389" t="s">
        <v>35</v>
      </c>
      <c r="AB86" s="1724">
        <v>0.16</v>
      </c>
      <c r="AC86" s="608" t="s">
        <v>35</v>
      </c>
      <c r="AD86" s="1666" t="s">
        <v>35</v>
      </c>
      <c r="AE86" s="6" t="s">
        <v>24</v>
      </c>
      <c r="AF86" s="17" t="s">
        <v>23</v>
      </c>
      <c r="AG86" s="22" t="s">
        <v>35</v>
      </c>
      <c r="AH86" s="46">
        <v>3.7</v>
      </c>
      <c r="AI86" s="134" t="s">
        <v>35</v>
      </c>
      <c r="AJ86" s="95"/>
    </row>
    <row r="87" spans="1:36" x14ac:dyDescent="0.15">
      <c r="A87" s="1901"/>
      <c r="B87" s="310">
        <v>44362</v>
      </c>
      <c r="C87" s="1607" t="str">
        <f t="shared" si="10"/>
        <v>(火)</v>
      </c>
      <c r="D87" s="627" t="s">
        <v>522</v>
      </c>
      <c r="E87" s="1493" t="s">
        <v>35</v>
      </c>
      <c r="F87" s="58">
        <v>23.2</v>
      </c>
      <c r="G87" s="22">
        <v>23.8</v>
      </c>
      <c r="H87" s="61">
        <v>22.2</v>
      </c>
      <c r="I87" s="22">
        <v>2.6</v>
      </c>
      <c r="J87" s="61">
        <v>2.5</v>
      </c>
      <c r="K87" s="22">
        <v>7.51</v>
      </c>
      <c r="L87" s="61">
        <v>7.49</v>
      </c>
      <c r="M87" s="22" t="s">
        <v>35</v>
      </c>
      <c r="N87" s="61">
        <v>30.5</v>
      </c>
      <c r="O87" s="49" t="s">
        <v>35</v>
      </c>
      <c r="P87" s="1199">
        <v>56.4</v>
      </c>
      <c r="Q87" s="49" t="s">
        <v>35</v>
      </c>
      <c r="R87" s="1199">
        <v>77.599999999999994</v>
      </c>
      <c r="S87" s="49" t="s">
        <v>35</v>
      </c>
      <c r="T87" s="1199" t="s">
        <v>35</v>
      </c>
      <c r="U87" s="49" t="s">
        <v>35</v>
      </c>
      <c r="V87" s="1229" t="s">
        <v>35</v>
      </c>
      <c r="W87" s="62" t="s">
        <v>35</v>
      </c>
      <c r="X87" s="63">
        <v>36</v>
      </c>
      <c r="Y87" s="67" t="s">
        <v>35</v>
      </c>
      <c r="Z87" s="68">
        <v>160</v>
      </c>
      <c r="AA87" s="1389" t="s">
        <v>35</v>
      </c>
      <c r="AB87" s="1724">
        <v>0.14000000000000001</v>
      </c>
      <c r="AC87" s="608" t="s">
        <v>35</v>
      </c>
      <c r="AD87" s="1666" t="s">
        <v>35</v>
      </c>
      <c r="AE87" s="6" t="s">
        <v>25</v>
      </c>
      <c r="AF87" s="17" t="s">
        <v>23</v>
      </c>
      <c r="AG87" s="22" t="s">
        <v>35</v>
      </c>
      <c r="AH87" s="46">
        <v>0.8</v>
      </c>
      <c r="AI87" s="134" t="s">
        <v>35</v>
      </c>
      <c r="AJ87" s="95"/>
    </row>
    <row r="88" spans="1:36" x14ac:dyDescent="0.15">
      <c r="A88" s="1901"/>
      <c r="B88" s="310">
        <v>44363</v>
      </c>
      <c r="C88" s="1607" t="str">
        <f t="shared" si="10"/>
        <v>(水)</v>
      </c>
      <c r="D88" s="627" t="s">
        <v>566</v>
      </c>
      <c r="E88" s="1493" t="s">
        <v>35</v>
      </c>
      <c r="F88" s="58">
        <v>24.9</v>
      </c>
      <c r="G88" s="22">
        <v>24.1</v>
      </c>
      <c r="H88" s="61">
        <v>22.4</v>
      </c>
      <c r="I88" s="22">
        <v>2.9</v>
      </c>
      <c r="J88" s="61">
        <v>2.6</v>
      </c>
      <c r="K88" s="22">
        <v>7.51</v>
      </c>
      <c r="L88" s="61">
        <v>7.48</v>
      </c>
      <c r="M88" s="22" t="s">
        <v>35</v>
      </c>
      <c r="N88" s="61">
        <v>30.4</v>
      </c>
      <c r="O88" s="49" t="s">
        <v>35</v>
      </c>
      <c r="P88" s="1199">
        <v>56.5</v>
      </c>
      <c r="Q88" s="49" t="s">
        <v>35</v>
      </c>
      <c r="R88" s="1199">
        <v>78</v>
      </c>
      <c r="S88" s="49" t="s">
        <v>35</v>
      </c>
      <c r="T88" s="1199" t="s">
        <v>35</v>
      </c>
      <c r="U88" s="49" t="s">
        <v>35</v>
      </c>
      <c r="V88" s="1229" t="s">
        <v>35</v>
      </c>
      <c r="W88" s="62" t="s">
        <v>35</v>
      </c>
      <c r="X88" s="63">
        <v>37.1</v>
      </c>
      <c r="Y88" s="67" t="s">
        <v>35</v>
      </c>
      <c r="Z88" s="68">
        <v>131</v>
      </c>
      <c r="AA88" s="1389" t="s">
        <v>35</v>
      </c>
      <c r="AB88" s="1724">
        <v>0.14000000000000001</v>
      </c>
      <c r="AC88" s="608" t="s">
        <v>35</v>
      </c>
      <c r="AD88" s="1666" t="s">
        <v>35</v>
      </c>
      <c r="AE88" s="6" t="s">
        <v>276</v>
      </c>
      <c r="AF88" s="17" t="s">
        <v>23</v>
      </c>
      <c r="AG88" s="22" t="s">
        <v>35</v>
      </c>
      <c r="AH88" s="46">
        <v>8.3000000000000007</v>
      </c>
      <c r="AI88" s="134" t="s">
        <v>35</v>
      </c>
      <c r="AJ88" s="95"/>
    </row>
    <row r="89" spans="1:36" x14ac:dyDescent="0.15">
      <c r="A89" s="1901"/>
      <c r="B89" s="310">
        <v>44364</v>
      </c>
      <c r="C89" s="1607" t="str">
        <f t="shared" si="10"/>
        <v>(木)</v>
      </c>
      <c r="D89" s="627" t="s">
        <v>522</v>
      </c>
      <c r="E89" s="1493">
        <v>2</v>
      </c>
      <c r="F89" s="58">
        <v>23.3</v>
      </c>
      <c r="G89" s="22">
        <v>24.1</v>
      </c>
      <c r="H89" s="61">
        <v>23.1</v>
      </c>
      <c r="I89" s="22">
        <v>3.4</v>
      </c>
      <c r="J89" s="61">
        <v>2.9</v>
      </c>
      <c r="K89" s="22">
        <v>7.55</v>
      </c>
      <c r="L89" s="61">
        <v>7.55</v>
      </c>
      <c r="M89" s="22" t="s">
        <v>35</v>
      </c>
      <c r="N89" s="61">
        <v>30.1</v>
      </c>
      <c r="O89" s="49" t="s">
        <v>35</v>
      </c>
      <c r="P89" s="1199">
        <v>55.8</v>
      </c>
      <c r="Q89" s="49" t="s">
        <v>35</v>
      </c>
      <c r="R89" s="1199">
        <v>76.400000000000006</v>
      </c>
      <c r="S89" s="49" t="s">
        <v>35</v>
      </c>
      <c r="T89" s="1199" t="s">
        <v>35</v>
      </c>
      <c r="U89" s="49" t="s">
        <v>35</v>
      </c>
      <c r="V89" s="1229" t="s">
        <v>35</v>
      </c>
      <c r="W89" s="62" t="s">
        <v>35</v>
      </c>
      <c r="X89" s="63">
        <v>36.1</v>
      </c>
      <c r="Y89" s="67" t="s">
        <v>35</v>
      </c>
      <c r="Z89" s="68">
        <v>208</v>
      </c>
      <c r="AA89" s="1389" t="s">
        <v>35</v>
      </c>
      <c r="AB89" s="1724">
        <v>0.13</v>
      </c>
      <c r="AC89" s="608" t="s">
        <v>35</v>
      </c>
      <c r="AD89" s="1666" t="s">
        <v>35</v>
      </c>
      <c r="AE89" s="6" t="s">
        <v>277</v>
      </c>
      <c r="AF89" s="17" t="s">
        <v>23</v>
      </c>
      <c r="AG89" s="44" t="s">
        <v>35</v>
      </c>
      <c r="AH89" s="43">
        <v>1.4E-2</v>
      </c>
      <c r="AI89" s="45" t="s">
        <v>35</v>
      </c>
      <c r="AJ89" s="97"/>
    </row>
    <row r="90" spans="1:36" x14ac:dyDescent="0.15">
      <c r="A90" s="1901"/>
      <c r="B90" s="310">
        <v>44365</v>
      </c>
      <c r="C90" s="1607" t="str">
        <f t="shared" si="10"/>
        <v>(金)</v>
      </c>
      <c r="D90" s="627" t="s">
        <v>566</v>
      </c>
      <c r="E90" s="1493" t="s">
        <v>35</v>
      </c>
      <c r="F90" s="58">
        <v>25.6</v>
      </c>
      <c r="G90" s="22">
        <v>24.3</v>
      </c>
      <c r="H90" s="61">
        <v>22.8</v>
      </c>
      <c r="I90" s="22">
        <v>2.1</v>
      </c>
      <c r="J90" s="61">
        <v>1.7</v>
      </c>
      <c r="K90" s="22">
        <v>7.42</v>
      </c>
      <c r="L90" s="61">
        <v>7.43</v>
      </c>
      <c r="M90" s="22" t="s">
        <v>35</v>
      </c>
      <c r="N90" s="61">
        <v>30.3</v>
      </c>
      <c r="O90" s="49" t="s">
        <v>35</v>
      </c>
      <c r="P90" s="1199">
        <v>57</v>
      </c>
      <c r="Q90" s="49" t="s">
        <v>35</v>
      </c>
      <c r="R90" s="1199">
        <v>77</v>
      </c>
      <c r="S90" s="49" t="s">
        <v>35</v>
      </c>
      <c r="T90" s="1199" t="s">
        <v>35</v>
      </c>
      <c r="U90" s="49" t="s">
        <v>35</v>
      </c>
      <c r="V90" s="1229" t="s">
        <v>35</v>
      </c>
      <c r="W90" s="62" t="s">
        <v>35</v>
      </c>
      <c r="X90" s="63">
        <v>35.5</v>
      </c>
      <c r="Y90" s="67" t="s">
        <v>35</v>
      </c>
      <c r="Z90" s="68">
        <v>216</v>
      </c>
      <c r="AA90" s="1389" t="s">
        <v>35</v>
      </c>
      <c r="AB90" s="1724">
        <v>0.11</v>
      </c>
      <c r="AC90" s="608" t="s">
        <v>35</v>
      </c>
      <c r="AD90" s="1666" t="s">
        <v>35</v>
      </c>
      <c r="AE90" s="6" t="s">
        <v>284</v>
      </c>
      <c r="AF90" s="17" t="s">
        <v>23</v>
      </c>
      <c r="AG90" s="23" t="s">
        <v>35</v>
      </c>
      <c r="AH90" s="43">
        <v>1.62</v>
      </c>
      <c r="AI90" s="41" t="s">
        <v>35</v>
      </c>
      <c r="AJ90" s="95"/>
    </row>
    <row r="91" spans="1:36" x14ac:dyDescent="0.15">
      <c r="A91" s="1901"/>
      <c r="B91" s="310">
        <v>44366</v>
      </c>
      <c r="C91" s="1607" t="str">
        <f t="shared" si="10"/>
        <v>(土)</v>
      </c>
      <c r="D91" s="627" t="s">
        <v>579</v>
      </c>
      <c r="E91" s="1493">
        <v>12</v>
      </c>
      <c r="F91" s="58">
        <v>20.100000000000001</v>
      </c>
      <c r="G91" s="22">
        <v>24.2</v>
      </c>
      <c r="H91" s="61">
        <v>22.9</v>
      </c>
      <c r="I91" s="22">
        <v>2.2999999999999998</v>
      </c>
      <c r="J91" s="61">
        <v>1.9</v>
      </c>
      <c r="K91" s="22">
        <v>7.45</v>
      </c>
      <c r="L91" s="61">
        <v>7.47</v>
      </c>
      <c r="M91" s="22" t="s">
        <v>35</v>
      </c>
      <c r="N91" s="61">
        <v>30.2</v>
      </c>
      <c r="O91" s="49" t="s">
        <v>35</v>
      </c>
      <c r="P91" s="1199" t="s">
        <v>35</v>
      </c>
      <c r="Q91" s="49" t="s">
        <v>35</v>
      </c>
      <c r="R91" s="1199" t="s">
        <v>35</v>
      </c>
      <c r="S91" s="49" t="s">
        <v>35</v>
      </c>
      <c r="T91" s="1199" t="s">
        <v>35</v>
      </c>
      <c r="U91" s="49" t="s">
        <v>35</v>
      </c>
      <c r="V91" s="1229" t="s">
        <v>35</v>
      </c>
      <c r="W91" s="62" t="s">
        <v>35</v>
      </c>
      <c r="X91" s="63" t="s">
        <v>35</v>
      </c>
      <c r="Y91" s="67" t="s">
        <v>35</v>
      </c>
      <c r="Z91" s="68" t="s">
        <v>35</v>
      </c>
      <c r="AA91" s="1389" t="s">
        <v>35</v>
      </c>
      <c r="AB91" s="1724" t="s">
        <v>35</v>
      </c>
      <c r="AC91" s="608" t="s">
        <v>35</v>
      </c>
      <c r="AD91" s="1666" t="s">
        <v>35</v>
      </c>
      <c r="AE91" s="6" t="s">
        <v>278</v>
      </c>
      <c r="AF91" s="17" t="s">
        <v>23</v>
      </c>
      <c r="AG91" s="23" t="s">
        <v>35</v>
      </c>
      <c r="AH91" s="43">
        <v>2.23</v>
      </c>
      <c r="AI91" s="41" t="s">
        <v>35</v>
      </c>
      <c r="AJ91" s="95"/>
    </row>
    <row r="92" spans="1:36" x14ac:dyDescent="0.15">
      <c r="A92" s="1901"/>
      <c r="B92" s="310">
        <v>44367</v>
      </c>
      <c r="C92" s="1607" t="str">
        <f t="shared" si="10"/>
        <v>(日)</v>
      </c>
      <c r="D92" s="627" t="s">
        <v>579</v>
      </c>
      <c r="E92" s="1493">
        <v>15.5</v>
      </c>
      <c r="F92" s="58">
        <v>20.5</v>
      </c>
      <c r="G92" s="22">
        <v>24.3</v>
      </c>
      <c r="H92" s="61">
        <v>23</v>
      </c>
      <c r="I92" s="22">
        <v>2.9</v>
      </c>
      <c r="J92" s="61">
        <v>2.6</v>
      </c>
      <c r="K92" s="22">
        <v>7.38</v>
      </c>
      <c r="L92" s="61">
        <v>7.28</v>
      </c>
      <c r="M92" s="22" t="s">
        <v>35</v>
      </c>
      <c r="N92" s="61">
        <v>30.2</v>
      </c>
      <c r="O92" s="49" t="s">
        <v>35</v>
      </c>
      <c r="P92" s="1199" t="s">
        <v>35</v>
      </c>
      <c r="Q92" s="49" t="s">
        <v>35</v>
      </c>
      <c r="R92" s="1199" t="s">
        <v>35</v>
      </c>
      <c r="S92" s="49" t="s">
        <v>35</v>
      </c>
      <c r="T92" s="1199" t="s">
        <v>35</v>
      </c>
      <c r="U92" s="49" t="s">
        <v>35</v>
      </c>
      <c r="V92" s="1229" t="s">
        <v>35</v>
      </c>
      <c r="W92" s="62" t="s">
        <v>35</v>
      </c>
      <c r="X92" s="63" t="s">
        <v>35</v>
      </c>
      <c r="Y92" s="67" t="s">
        <v>35</v>
      </c>
      <c r="Z92" s="68" t="s">
        <v>35</v>
      </c>
      <c r="AA92" s="1389" t="s">
        <v>35</v>
      </c>
      <c r="AB92" s="1724" t="s">
        <v>35</v>
      </c>
      <c r="AC92" s="608" t="s">
        <v>35</v>
      </c>
      <c r="AD92" s="1666" t="s">
        <v>35</v>
      </c>
      <c r="AE92" s="6" t="s">
        <v>279</v>
      </c>
      <c r="AF92" s="17" t="s">
        <v>23</v>
      </c>
      <c r="AG92" s="44" t="s">
        <v>35</v>
      </c>
      <c r="AH92" s="203">
        <v>0.127</v>
      </c>
      <c r="AI92" s="45" t="s">
        <v>35</v>
      </c>
      <c r="AJ92" s="97"/>
    </row>
    <row r="93" spans="1:36" x14ac:dyDescent="0.15">
      <c r="A93" s="1901"/>
      <c r="B93" s="310">
        <v>44368</v>
      </c>
      <c r="C93" s="1607" t="str">
        <f t="shared" si="10"/>
        <v>(月)</v>
      </c>
      <c r="D93" s="627" t="s">
        <v>522</v>
      </c>
      <c r="E93" s="1493" t="s">
        <v>35</v>
      </c>
      <c r="F93" s="58">
        <v>22.6</v>
      </c>
      <c r="G93" s="22">
        <v>24.4</v>
      </c>
      <c r="H93" s="61">
        <v>23.1</v>
      </c>
      <c r="I93" s="22">
        <v>2.6</v>
      </c>
      <c r="J93" s="61">
        <v>2</v>
      </c>
      <c r="K93" s="22">
        <v>7.43</v>
      </c>
      <c r="L93" s="61">
        <v>7.45</v>
      </c>
      <c r="M93" s="22" t="s">
        <v>35</v>
      </c>
      <c r="N93" s="61">
        <v>32.299999999999997</v>
      </c>
      <c r="O93" s="49" t="s">
        <v>35</v>
      </c>
      <c r="P93" s="1199">
        <v>62.3</v>
      </c>
      <c r="Q93" s="49" t="s">
        <v>35</v>
      </c>
      <c r="R93" s="1199">
        <v>82.2</v>
      </c>
      <c r="S93" s="49" t="s">
        <v>35</v>
      </c>
      <c r="T93" s="1199" t="s">
        <v>35</v>
      </c>
      <c r="U93" s="49" t="s">
        <v>35</v>
      </c>
      <c r="V93" s="1229" t="s">
        <v>35</v>
      </c>
      <c r="W93" s="62" t="s">
        <v>35</v>
      </c>
      <c r="X93" s="63">
        <v>36.799999999999997</v>
      </c>
      <c r="Y93" s="67" t="s">
        <v>35</v>
      </c>
      <c r="Z93" s="68">
        <v>205</v>
      </c>
      <c r="AA93" s="1389" t="s">
        <v>35</v>
      </c>
      <c r="AB93" s="1724">
        <v>0.17</v>
      </c>
      <c r="AC93" s="608" t="s">
        <v>35</v>
      </c>
      <c r="AD93" s="1666" t="s">
        <v>35</v>
      </c>
      <c r="AE93" s="6" t="s">
        <v>280</v>
      </c>
      <c r="AF93" s="17" t="s">
        <v>23</v>
      </c>
      <c r="AG93" s="23" t="s">
        <v>35</v>
      </c>
      <c r="AH93" s="1520" t="s">
        <v>523</v>
      </c>
      <c r="AI93" s="41" t="s">
        <v>35</v>
      </c>
      <c r="AJ93" s="95"/>
    </row>
    <row r="94" spans="1:36" x14ac:dyDescent="0.15">
      <c r="A94" s="1901"/>
      <c r="B94" s="310">
        <v>44369</v>
      </c>
      <c r="C94" s="1607" t="str">
        <f t="shared" si="10"/>
        <v>(火)</v>
      </c>
      <c r="D94" s="627" t="s">
        <v>522</v>
      </c>
      <c r="E94" s="1493" t="s">
        <v>35</v>
      </c>
      <c r="F94" s="58">
        <v>23.4</v>
      </c>
      <c r="G94" s="22">
        <v>24.2</v>
      </c>
      <c r="H94" s="61">
        <v>23</v>
      </c>
      <c r="I94" s="22">
        <v>3.8</v>
      </c>
      <c r="J94" s="61">
        <v>3.1</v>
      </c>
      <c r="K94" s="22">
        <v>7.52</v>
      </c>
      <c r="L94" s="61">
        <v>7.52</v>
      </c>
      <c r="M94" s="22" t="s">
        <v>35</v>
      </c>
      <c r="N94" s="61">
        <v>32</v>
      </c>
      <c r="O94" s="49" t="s">
        <v>35</v>
      </c>
      <c r="P94" s="1199">
        <v>64.3</v>
      </c>
      <c r="Q94" s="49" t="s">
        <v>35</v>
      </c>
      <c r="R94" s="1199">
        <v>83.4</v>
      </c>
      <c r="S94" s="49" t="s">
        <v>35</v>
      </c>
      <c r="T94" s="1199" t="s">
        <v>35</v>
      </c>
      <c r="U94" s="49" t="s">
        <v>35</v>
      </c>
      <c r="V94" s="1229" t="s">
        <v>35</v>
      </c>
      <c r="W94" s="62" t="s">
        <v>35</v>
      </c>
      <c r="X94" s="63">
        <v>35.799999999999997</v>
      </c>
      <c r="Y94" s="67" t="s">
        <v>35</v>
      </c>
      <c r="Z94" s="68">
        <v>223</v>
      </c>
      <c r="AA94" s="1389" t="s">
        <v>35</v>
      </c>
      <c r="AB94" s="1724">
        <v>0.21</v>
      </c>
      <c r="AC94" s="608" t="s">
        <v>35</v>
      </c>
      <c r="AD94" s="1666" t="s">
        <v>35</v>
      </c>
      <c r="AE94" s="6" t="s">
        <v>281</v>
      </c>
      <c r="AF94" s="17" t="s">
        <v>23</v>
      </c>
      <c r="AG94" s="22" t="s">
        <v>35</v>
      </c>
      <c r="AH94" s="46">
        <v>21.4</v>
      </c>
      <c r="AI94" s="35" t="s">
        <v>35</v>
      </c>
      <c r="AJ94" s="96"/>
    </row>
    <row r="95" spans="1:36" x14ac:dyDescent="0.15">
      <c r="A95" s="1901"/>
      <c r="B95" s="310">
        <v>44370</v>
      </c>
      <c r="C95" s="1607" t="str">
        <f t="shared" si="10"/>
        <v>(水)</v>
      </c>
      <c r="D95" s="627" t="s">
        <v>522</v>
      </c>
      <c r="E95" s="1493" t="s">
        <v>35</v>
      </c>
      <c r="F95" s="58">
        <v>22.6</v>
      </c>
      <c r="G95" s="22">
        <v>24.1</v>
      </c>
      <c r="H95" s="61">
        <v>22.9</v>
      </c>
      <c r="I95" s="22">
        <v>4.2</v>
      </c>
      <c r="J95" s="61">
        <v>3.5</v>
      </c>
      <c r="K95" s="22">
        <v>7.48</v>
      </c>
      <c r="L95" s="61">
        <v>7.51</v>
      </c>
      <c r="M95" s="22" t="s">
        <v>35</v>
      </c>
      <c r="N95" s="61">
        <v>30.5</v>
      </c>
      <c r="O95" s="49" t="s">
        <v>35</v>
      </c>
      <c r="P95" s="1199">
        <v>62.3</v>
      </c>
      <c r="Q95" s="49" t="s">
        <v>35</v>
      </c>
      <c r="R95" s="1199">
        <v>81</v>
      </c>
      <c r="S95" s="49" t="s">
        <v>35</v>
      </c>
      <c r="T95" s="1199" t="s">
        <v>35</v>
      </c>
      <c r="U95" s="49" t="s">
        <v>35</v>
      </c>
      <c r="V95" s="1229" t="s">
        <v>35</v>
      </c>
      <c r="W95" s="62" t="s">
        <v>35</v>
      </c>
      <c r="X95" s="63">
        <v>33</v>
      </c>
      <c r="Y95" s="67" t="s">
        <v>35</v>
      </c>
      <c r="Z95" s="68">
        <v>171</v>
      </c>
      <c r="AA95" s="1389" t="s">
        <v>35</v>
      </c>
      <c r="AB95" s="1724">
        <v>0.25</v>
      </c>
      <c r="AC95" s="608">
        <v>23</v>
      </c>
      <c r="AD95" s="1666">
        <v>53</v>
      </c>
      <c r="AE95" s="6" t="s">
        <v>27</v>
      </c>
      <c r="AF95" s="17" t="s">
        <v>23</v>
      </c>
      <c r="AG95" s="22" t="s">
        <v>35</v>
      </c>
      <c r="AH95" s="46">
        <v>20.6</v>
      </c>
      <c r="AI95" s="35" t="s">
        <v>35</v>
      </c>
      <c r="AJ95" s="96"/>
    </row>
    <row r="96" spans="1:36" x14ac:dyDescent="0.15">
      <c r="A96" s="1901"/>
      <c r="B96" s="310">
        <v>44371</v>
      </c>
      <c r="C96" s="1607" t="str">
        <f t="shared" si="10"/>
        <v>(木)</v>
      </c>
      <c r="D96" s="627" t="s">
        <v>522</v>
      </c>
      <c r="E96" s="1493">
        <v>0.5</v>
      </c>
      <c r="F96" s="58">
        <v>24.4</v>
      </c>
      <c r="G96" s="22">
        <v>24.3</v>
      </c>
      <c r="H96" s="61">
        <v>23</v>
      </c>
      <c r="I96" s="22">
        <v>3.9</v>
      </c>
      <c r="J96" s="61">
        <v>3.2</v>
      </c>
      <c r="K96" s="22">
        <v>7.36</v>
      </c>
      <c r="L96" s="61">
        <v>7.4</v>
      </c>
      <c r="M96" s="22" t="s">
        <v>35</v>
      </c>
      <c r="N96" s="61">
        <v>30.3</v>
      </c>
      <c r="O96" s="49" t="s">
        <v>35</v>
      </c>
      <c r="P96" s="1199">
        <v>62.2</v>
      </c>
      <c r="Q96" s="49" t="s">
        <v>35</v>
      </c>
      <c r="R96" s="1199">
        <v>80.400000000000006</v>
      </c>
      <c r="S96" s="49" t="s">
        <v>35</v>
      </c>
      <c r="T96" s="1199" t="s">
        <v>35</v>
      </c>
      <c r="U96" s="49" t="s">
        <v>35</v>
      </c>
      <c r="V96" s="1229" t="s">
        <v>35</v>
      </c>
      <c r="W96" s="62" t="s">
        <v>35</v>
      </c>
      <c r="X96" s="63">
        <v>31.7</v>
      </c>
      <c r="Y96" s="67" t="s">
        <v>35</v>
      </c>
      <c r="Z96" s="68">
        <v>193</v>
      </c>
      <c r="AA96" s="1389" t="s">
        <v>35</v>
      </c>
      <c r="AB96" s="1724">
        <v>0.21</v>
      </c>
      <c r="AC96" s="608" t="s">
        <v>35</v>
      </c>
      <c r="AD96" s="1666" t="s">
        <v>35</v>
      </c>
      <c r="AE96" s="6" t="s">
        <v>282</v>
      </c>
      <c r="AF96" s="17" t="s">
        <v>267</v>
      </c>
      <c r="AG96" s="49" t="s">
        <v>35</v>
      </c>
      <c r="AH96" s="50">
        <v>8</v>
      </c>
      <c r="AI96" s="42" t="s">
        <v>35</v>
      </c>
      <c r="AJ96" s="98"/>
    </row>
    <row r="97" spans="1:36" x14ac:dyDescent="0.15">
      <c r="A97" s="1901"/>
      <c r="B97" s="310">
        <v>44372</v>
      </c>
      <c r="C97" s="1607" t="str">
        <f t="shared" si="10"/>
        <v>(金)</v>
      </c>
      <c r="D97" s="627" t="s">
        <v>522</v>
      </c>
      <c r="E97" s="1493" t="s">
        <v>35</v>
      </c>
      <c r="F97" s="58">
        <v>24.2</v>
      </c>
      <c r="G97" s="22">
        <v>24.3</v>
      </c>
      <c r="H97" s="61">
        <v>23.1</v>
      </c>
      <c r="I97" s="22">
        <v>4.2</v>
      </c>
      <c r="J97" s="61">
        <v>3.4</v>
      </c>
      <c r="K97" s="22">
        <v>7.55</v>
      </c>
      <c r="L97" s="61">
        <v>7.58</v>
      </c>
      <c r="M97" s="22" t="s">
        <v>35</v>
      </c>
      <c r="N97" s="61">
        <v>31.6</v>
      </c>
      <c r="O97" s="49" t="s">
        <v>35</v>
      </c>
      <c r="P97" s="1199">
        <v>64.599999999999994</v>
      </c>
      <c r="Q97" s="49" t="s">
        <v>35</v>
      </c>
      <c r="R97" s="1199">
        <v>83.2</v>
      </c>
      <c r="S97" s="49" t="s">
        <v>35</v>
      </c>
      <c r="T97" s="1199" t="s">
        <v>35</v>
      </c>
      <c r="U97" s="49" t="s">
        <v>35</v>
      </c>
      <c r="V97" s="1229" t="s">
        <v>35</v>
      </c>
      <c r="W97" s="62" t="s">
        <v>35</v>
      </c>
      <c r="X97" s="63">
        <v>37.6</v>
      </c>
      <c r="Y97" s="67" t="s">
        <v>35</v>
      </c>
      <c r="Z97" s="68">
        <v>222</v>
      </c>
      <c r="AA97" s="1389" t="s">
        <v>35</v>
      </c>
      <c r="AB97" s="1724">
        <v>0.22</v>
      </c>
      <c r="AC97" s="608" t="s">
        <v>35</v>
      </c>
      <c r="AD97" s="1666" t="s">
        <v>35</v>
      </c>
      <c r="AE97" s="6" t="s">
        <v>283</v>
      </c>
      <c r="AF97" s="17" t="s">
        <v>23</v>
      </c>
      <c r="AG97" s="49" t="s">
        <v>35</v>
      </c>
      <c r="AH97" s="50">
        <v>4</v>
      </c>
      <c r="AI97" s="42" t="s">
        <v>35</v>
      </c>
      <c r="AJ97" s="98"/>
    </row>
    <row r="98" spans="1:36" x14ac:dyDescent="0.15">
      <c r="A98" s="1901"/>
      <c r="B98" s="310">
        <v>44373</v>
      </c>
      <c r="C98" s="1607" t="str">
        <f t="shared" si="10"/>
        <v>(土)</v>
      </c>
      <c r="D98" s="627" t="s">
        <v>566</v>
      </c>
      <c r="E98" s="1493" t="s">
        <v>35</v>
      </c>
      <c r="F98" s="58">
        <v>25.7</v>
      </c>
      <c r="G98" s="22">
        <v>24.4</v>
      </c>
      <c r="H98" s="61">
        <v>23.1</v>
      </c>
      <c r="I98" s="22">
        <v>2.9</v>
      </c>
      <c r="J98" s="61">
        <v>1.9</v>
      </c>
      <c r="K98" s="22">
        <v>7.42</v>
      </c>
      <c r="L98" s="61">
        <v>7.45</v>
      </c>
      <c r="M98" s="22" t="s">
        <v>35</v>
      </c>
      <c r="N98" s="61">
        <v>31.7</v>
      </c>
      <c r="O98" s="49" t="s">
        <v>35</v>
      </c>
      <c r="P98" s="1199" t="s">
        <v>35</v>
      </c>
      <c r="Q98" s="49" t="s">
        <v>35</v>
      </c>
      <c r="R98" s="1199" t="s">
        <v>35</v>
      </c>
      <c r="S98" s="49" t="s">
        <v>35</v>
      </c>
      <c r="T98" s="1199" t="s">
        <v>35</v>
      </c>
      <c r="U98" s="49" t="s">
        <v>35</v>
      </c>
      <c r="V98" s="1229" t="s">
        <v>35</v>
      </c>
      <c r="W98" s="62" t="s">
        <v>35</v>
      </c>
      <c r="X98" s="63" t="s">
        <v>35</v>
      </c>
      <c r="Y98" s="67" t="s">
        <v>35</v>
      </c>
      <c r="Z98" s="68" t="s">
        <v>35</v>
      </c>
      <c r="AA98" s="1389" t="s">
        <v>35</v>
      </c>
      <c r="AB98" s="1724" t="s">
        <v>35</v>
      </c>
      <c r="AC98" s="608" t="s">
        <v>35</v>
      </c>
      <c r="AD98" s="1666" t="s">
        <v>35</v>
      </c>
      <c r="AE98" s="18"/>
      <c r="AF98" s="8"/>
      <c r="AG98" s="19"/>
      <c r="AH98" s="7"/>
      <c r="AI98" s="7"/>
      <c r="AJ98" s="8"/>
    </row>
    <row r="99" spans="1:36" x14ac:dyDescent="0.15">
      <c r="A99" s="1901"/>
      <c r="B99" s="310">
        <v>44374</v>
      </c>
      <c r="C99" s="1607" t="str">
        <f t="shared" si="10"/>
        <v>(日)</v>
      </c>
      <c r="D99" s="627" t="s">
        <v>522</v>
      </c>
      <c r="E99" s="1493" t="s">
        <v>35</v>
      </c>
      <c r="F99" s="58">
        <v>26.5</v>
      </c>
      <c r="G99" s="22">
        <v>24.4</v>
      </c>
      <c r="H99" s="61">
        <v>23.1</v>
      </c>
      <c r="I99" s="22">
        <v>4.0999999999999996</v>
      </c>
      <c r="J99" s="61">
        <v>2.9</v>
      </c>
      <c r="K99" s="22">
        <v>7.43</v>
      </c>
      <c r="L99" s="61">
        <v>7.35</v>
      </c>
      <c r="M99" s="22" t="s">
        <v>35</v>
      </c>
      <c r="N99" s="61">
        <v>32</v>
      </c>
      <c r="O99" s="49" t="s">
        <v>35</v>
      </c>
      <c r="P99" s="1199" t="s">
        <v>35</v>
      </c>
      <c r="Q99" s="49" t="s">
        <v>35</v>
      </c>
      <c r="R99" s="1199" t="s">
        <v>35</v>
      </c>
      <c r="S99" s="49" t="s">
        <v>35</v>
      </c>
      <c r="T99" s="1199" t="s">
        <v>35</v>
      </c>
      <c r="U99" s="49" t="s">
        <v>35</v>
      </c>
      <c r="V99" s="1229" t="s">
        <v>35</v>
      </c>
      <c r="W99" s="62" t="s">
        <v>35</v>
      </c>
      <c r="X99" s="63" t="s">
        <v>35</v>
      </c>
      <c r="Y99" s="67" t="s">
        <v>35</v>
      </c>
      <c r="Z99" s="68" t="s">
        <v>35</v>
      </c>
      <c r="AA99" s="1389" t="s">
        <v>35</v>
      </c>
      <c r="AB99" s="1724" t="s">
        <v>35</v>
      </c>
      <c r="AC99" s="608" t="s">
        <v>35</v>
      </c>
      <c r="AD99" s="1666" t="s">
        <v>35</v>
      </c>
      <c r="AE99" s="18"/>
      <c r="AF99" s="8"/>
      <c r="AG99" s="19"/>
      <c r="AH99" s="7"/>
      <c r="AI99" s="7"/>
      <c r="AJ99" s="8"/>
    </row>
    <row r="100" spans="1:36" x14ac:dyDescent="0.15">
      <c r="A100" s="1901"/>
      <c r="B100" s="310">
        <v>44375</v>
      </c>
      <c r="C100" s="1607" t="str">
        <f t="shared" si="10"/>
        <v>(月)</v>
      </c>
      <c r="D100" s="627" t="s">
        <v>566</v>
      </c>
      <c r="E100" s="1493">
        <v>2</v>
      </c>
      <c r="F100" s="58">
        <v>26.9</v>
      </c>
      <c r="G100" s="22">
        <v>24.6</v>
      </c>
      <c r="H100" s="61">
        <v>23.3</v>
      </c>
      <c r="I100" s="22">
        <v>4.3</v>
      </c>
      <c r="J100" s="61">
        <v>3.4</v>
      </c>
      <c r="K100" s="22">
        <v>7.53</v>
      </c>
      <c r="L100" s="61">
        <v>7.53</v>
      </c>
      <c r="M100" s="22" t="s">
        <v>35</v>
      </c>
      <c r="N100" s="61">
        <v>31.7</v>
      </c>
      <c r="O100" s="49" t="s">
        <v>35</v>
      </c>
      <c r="P100" s="1199">
        <v>66</v>
      </c>
      <c r="Q100" s="49" t="s">
        <v>35</v>
      </c>
      <c r="R100" s="1199">
        <v>84.2</v>
      </c>
      <c r="S100" s="49" t="s">
        <v>35</v>
      </c>
      <c r="T100" s="1199" t="s">
        <v>35</v>
      </c>
      <c r="U100" s="49" t="s">
        <v>35</v>
      </c>
      <c r="V100" s="1229" t="s">
        <v>35</v>
      </c>
      <c r="W100" s="62" t="s">
        <v>35</v>
      </c>
      <c r="X100" s="63">
        <v>37.9</v>
      </c>
      <c r="Y100" s="67" t="s">
        <v>35</v>
      </c>
      <c r="Z100" s="68">
        <v>213</v>
      </c>
      <c r="AA100" s="1389" t="s">
        <v>35</v>
      </c>
      <c r="AB100" s="1724">
        <v>0.21</v>
      </c>
      <c r="AC100" s="608" t="s">
        <v>35</v>
      </c>
      <c r="AD100" s="1666" t="s">
        <v>35</v>
      </c>
      <c r="AE100" s="20"/>
      <c r="AF100" s="3"/>
      <c r="AG100" s="21"/>
      <c r="AH100" s="9"/>
      <c r="AI100" s="9"/>
      <c r="AJ100" s="3"/>
    </row>
    <row r="101" spans="1:36" x14ac:dyDescent="0.15">
      <c r="A101" s="1901"/>
      <c r="B101" s="310">
        <v>44376</v>
      </c>
      <c r="C101" s="1607" t="str">
        <f t="shared" si="10"/>
        <v>(火)</v>
      </c>
      <c r="D101" s="627" t="s">
        <v>579</v>
      </c>
      <c r="E101" s="1493">
        <v>29.5</v>
      </c>
      <c r="F101" s="58">
        <v>19.8</v>
      </c>
      <c r="G101" s="22">
        <v>24.5</v>
      </c>
      <c r="H101" s="61">
        <v>23.2</v>
      </c>
      <c r="I101" s="22">
        <v>3.9</v>
      </c>
      <c r="J101" s="61">
        <v>3.1</v>
      </c>
      <c r="K101" s="22">
        <v>7.6</v>
      </c>
      <c r="L101" s="61">
        <v>7.59</v>
      </c>
      <c r="M101" s="22" t="s">
        <v>35</v>
      </c>
      <c r="N101" s="61">
        <v>32</v>
      </c>
      <c r="O101" s="49" t="s">
        <v>35</v>
      </c>
      <c r="P101" s="1199">
        <v>65.5</v>
      </c>
      <c r="Q101" s="49" t="s">
        <v>35</v>
      </c>
      <c r="R101" s="1199">
        <v>84.2</v>
      </c>
      <c r="S101" s="49" t="s">
        <v>35</v>
      </c>
      <c r="T101" s="1199" t="s">
        <v>35</v>
      </c>
      <c r="U101" s="49" t="s">
        <v>35</v>
      </c>
      <c r="V101" s="1229" t="s">
        <v>35</v>
      </c>
      <c r="W101" s="62" t="s">
        <v>35</v>
      </c>
      <c r="X101" s="63">
        <v>36.5</v>
      </c>
      <c r="Y101" s="67" t="s">
        <v>35</v>
      </c>
      <c r="Z101" s="68">
        <v>217</v>
      </c>
      <c r="AA101" s="1389" t="s">
        <v>35</v>
      </c>
      <c r="AB101" s="1724">
        <v>0.17</v>
      </c>
      <c r="AC101" s="608" t="s">
        <v>35</v>
      </c>
      <c r="AD101" s="1666" t="s">
        <v>35</v>
      </c>
      <c r="AE101" s="28" t="s">
        <v>34</v>
      </c>
      <c r="AF101" s="2" t="s">
        <v>35</v>
      </c>
      <c r="AG101" s="2" t="s">
        <v>35</v>
      </c>
      <c r="AH101" s="2" t="s">
        <v>35</v>
      </c>
      <c r="AI101" s="2" t="s">
        <v>35</v>
      </c>
      <c r="AJ101" s="99" t="s">
        <v>35</v>
      </c>
    </row>
    <row r="102" spans="1:36" x14ac:dyDescent="0.15">
      <c r="A102" s="1901"/>
      <c r="B102" s="310">
        <v>44377</v>
      </c>
      <c r="C102" s="1607" t="str">
        <f t="shared" si="10"/>
        <v>(水)</v>
      </c>
      <c r="D102" s="628" t="s">
        <v>522</v>
      </c>
      <c r="E102" s="1499">
        <v>1.5</v>
      </c>
      <c r="F102" s="119">
        <v>20.9</v>
      </c>
      <c r="G102" s="120">
        <v>24.6</v>
      </c>
      <c r="H102" s="121">
        <v>23.3</v>
      </c>
      <c r="I102" s="120">
        <v>4</v>
      </c>
      <c r="J102" s="121">
        <v>3.1</v>
      </c>
      <c r="K102" s="120">
        <v>7.57</v>
      </c>
      <c r="L102" s="121">
        <v>7.56</v>
      </c>
      <c r="M102" s="120" t="s">
        <v>35</v>
      </c>
      <c r="N102" s="121">
        <v>31.9</v>
      </c>
      <c r="O102" s="632" t="s">
        <v>35</v>
      </c>
      <c r="P102" s="1213">
        <v>66</v>
      </c>
      <c r="Q102" s="632" t="s">
        <v>35</v>
      </c>
      <c r="R102" s="1213">
        <v>84.2</v>
      </c>
      <c r="S102" s="632" t="s">
        <v>35</v>
      </c>
      <c r="T102" s="1213" t="s">
        <v>35</v>
      </c>
      <c r="U102" s="632" t="s">
        <v>35</v>
      </c>
      <c r="V102" s="1230" t="s">
        <v>35</v>
      </c>
      <c r="W102" s="122" t="s">
        <v>35</v>
      </c>
      <c r="X102" s="123">
        <v>35.799999999999997</v>
      </c>
      <c r="Y102" s="126" t="s">
        <v>35</v>
      </c>
      <c r="Z102" s="127">
        <v>200</v>
      </c>
      <c r="AA102" s="1394" t="s">
        <v>35</v>
      </c>
      <c r="AB102" s="1727">
        <v>0.15</v>
      </c>
      <c r="AC102" s="629" t="s">
        <v>35</v>
      </c>
      <c r="AD102" s="1668" t="s">
        <v>35</v>
      </c>
      <c r="AE102" s="10" t="s">
        <v>35</v>
      </c>
      <c r="AF102" s="2"/>
      <c r="AG102" s="2"/>
      <c r="AH102" s="2"/>
      <c r="AI102" s="2"/>
      <c r="AJ102" s="99"/>
    </row>
    <row r="103" spans="1:36" s="1" customFormat="1" ht="13.5" customHeight="1" x14ac:dyDescent="0.15">
      <c r="A103" s="1901"/>
      <c r="B103" s="1743" t="s">
        <v>388</v>
      </c>
      <c r="C103" s="1744"/>
      <c r="D103" s="374"/>
      <c r="E103" s="1494">
        <f>MAX(E73:E102)</f>
        <v>29.5</v>
      </c>
      <c r="F103" s="335">
        <f t="shared" ref="F103:AB103" si="11">IF(COUNT(F73:F102)=0,"",MAX(F73:F102))</f>
        <v>28.7</v>
      </c>
      <c r="G103" s="336">
        <f t="shared" si="11"/>
        <v>24.6</v>
      </c>
      <c r="H103" s="337">
        <f t="shared" si="11"/>
        <v>23.3</v>
      </c>
      <c r="I103" s="336">
        <f t="shared" si="11"/>
        <v>4.3</v>
      </c>
      <c r="J103" s="337">
        <f t="shared" si="11"/>
        <v>3.5</v>
      </c>
      <c r="K103" s="336">
        <f t="shared" si="11"/>
        <v>7.6</v>
      </c>
      <c r="L103" s="337">
        <f t="shared" si="11"/>
        <v>7.59</v>
      </c>
      <c r="M103" s="336" t="str">
        <f t="shared" si="11"/>
        <v/>
      </c>
      <c r="N103" s="337">
        <f t="shared" si="11"/>
        <v>32.299999999999997</v>
      </c>
      <c r="O103" s="1200" t="str">
        <f t="shared" si="11"/>
        <v/>
      </c>
      <c r="P103" s="1201">
        <f t="shared" si="11"/>
        <v>66</v>
      </c>
      <c r="Q103" s="1200" t="str">
        <f t="shared" si="11"/>
        <v/>
      </c>
      <c r="R103" s="1201">
        <f t="shared" si="11"/>
        <v>84.2</v>
      </c>
      <c r="S103" s="1200" t="str">
        <f t="shared" si="11"/>
        <v/>
      </c>
      <c r="T103" s="1208">
        <f t="shared" si="11"/>
        <v>48.4</v>
      </c>
      <c r="U103" s="1200" t="str">
        <f t="shared" si="11"/>
        <v/>
      </c>
      <c r="V103" s="1208">
        <f t="shared" si="11"/>
        <v>29.6</v>
      </c>
      <c r="W103" s="338" t="str">
        <f t="shared" si="11"/>
        <v/>
      </c>
      <c r="X103" s="540">
        <f t="shared" si="11"/>
        <v>40.200000000000003</v>
      </c>
      <c r="Y103" s="1356" t="str">
        <f t="shared" si="11"/>
        <v/>
      </c>
      <c r="Z103" s="1357">
        <f t="shared" si="11"/>
        <v>223</v>
      </c>
      <c r="AA103" s="1385" t="str">
        <f t="shared" si="11"/>
        <v/>
      </c>
      <c r="AB103" s="1720">
        <f t="shared" si="11"/>
        <v>0.25</v>
      </c>
      <c r="AC103" s="794">
        <f t="shared" ref="AC103:AD103" si="12">IF(COUNT(AC73:AC102)=0,"",MAX(AC73:AC102))</f>
        <v>23</v>
      </c>
      <c r="AD103" s="1456">
        <f t="shared" si="12"/>
        <v>53</v>
      </c>
      <c r="AE103" s="10"/>
      <c r="AF103" s="2"/>
      <c r="AG103" s="2"/>
      <c r="AH103" s="2"/>
      <c r="AI103" s="2"/>
      <c r="AJ103" s="99"/>
    </row>
    <row r="104" spans="1:36" s="1" customFormat="1" ht="13.5" customHeight="1" x14ac:dyDescent="0.15">
      <c r="A104" s="1901"/>
      <c r="B104" s="1735" t="s">
        <v>389</v>
      </c>
      <c r="C104" s="1736"/>
      <c r="D104" s="376"/>
      <c r="E104" s="1503"/>
      <c r="F104" s="340">
        <f t="shared" ref="F104:AB104" si="13">IF(COUNT(F73:F102)=0,"",MIN(F73:F102))</f>
        <v>19.8</v>
      </c>
      <c r="G104" s="341">
        <f t="shared" si="13"/>
        <v>22.2</v>
      </c>
      <c r="H104" s="342">
        <f t="shared" si="13"/>
        <v>20.399999999999999</v>
      </c>
      <c r="I104" s="341">
        <f t="shared" si="13"/>
        <v>1.8</v>
      </c>
      <c r="J104" s="340">
        <f t="shared" si="13"/>
        <v>1.7</v>
      </c>
      <c r="K104" s="341">
        <f t="shared" si="13"/>
        <v>7.36</v>
      </c>
      <c r="L104" s="340">
        <f t="shared" si="13"/>
        <v>7.28</v>
      </c>
      <c r="M104" s="341" t="str">
        <f t="shared" si="13"/>
        <v/>
      </c>
      <c r="N104" s="340">
        <f t="shared" si="13"/>
        <v>30.1</v>
      </c>
      <c r="O104" s="1202" t="str">
        <f t="shared" si="13"/>
        <v/>
      </c>
      <c r="P104" s="1203">
        <f t="shared" si="13"/>
        <v>55</v>
      </c>
      <c r="Q104" s="1202" t="str">
        <f t="shared" si="13"/>
        <v/>
      </c>
      <c r="R104" s="1203">
        <f t="shared" si="13"/>
        <v>75.8</v>
      </c>
      <c r="S104" s="1202" t="str">
        <f t="shared" si="13"/>
        <v/>
      </c>
      <c r="T104" s="1203">
        <f t="shared" si="13"/>
        <v>48.4</v>
      </c>
      <c r="U104" s="1202" t="str">
        <f t="shared" si="13"/>
        <v/>
      </c>
      <c r="V104" s="1209">
        <f t="shared" si="13"/>
        <v>29.6</v>
      </c>
      <c r="W104" s="343" t="str">
        <f t="shared" si="13"/>
        <v/>
      </c>
      <c r="X104" s="653">
        <f t="shared" si="13"/>
        <v>31.7</v>
      </c>
      <c r="Y104" s="1358" t="str">
        <f t="shared" si="13"/>
        <v/>
      </c>
      <c r="Z104" s="1359">
        <f t="shared" si="13"/>
        <v>131</v>
      </c>
      <c r="AA104" s="1386" t="str">
        <f t="shared" si="13"/>
        <v/>
      </c>
      <c r="AB104" s="1721">
        <f t="shared" si="13"/>
        <v>0.11</v>
      </c>
      <c r="AC104" s="1615"/>
      <c r="AD104" s="1657"/>
      <c r="AE104" s="10"/>
      <c r="AF104" s="2"/>
      <c r="AG104" s="2"/>
      <c r="AH104" s="2"/>
      <c r="AI104" s="2"/>
      <c r="AJ104" s="99"/>
    </row>
    <row r="105" spans="1:36" s="1" customFormat="1" ht="13.5" customHeight="1" x14ac:dyDescent="0.15">
      <c r="A105" s="1901"/>
      <c r="B105" s="1735" t="s">
        <v>390</v>
      </c>
      <c r="C105" s="1736"/>
      <c r="D105" s="376"/>
      <c r="E105" s="1496"/>
      <c r="F105" s="541">
        <f t="shared" ref="F105:AB105" si="14">IF(COUNT(F73:F102)=0,"",AVERAGE(F73:F102))</f>
        <v>24.040000000000003</v>
      </c>
      <c r="G105" s="341">
        <f t="shared" si="14"/>
        <v>23.6</v>
      </c>
      <c r="H105" s="340">
        <f t="shared" si="14"/>
        <v>22.189999999999998</v>
      </c>
      <c r="I105" s="341">
        <f t="shared" si="14"/>
        <v>3.0700000000000003</v>
      </c>
      <c r="J105" s="340">
        <f t="shared" si="14"/>
        <v>2.7566666666666673</v>
      </c>
      <c r="K105" s="341">
        <f t="shared" si="14"/>
        <v>7.4820000000000002</v>
      </c>
      <c r="L105" s="340">
        <f t="shared" si="14"/>
        <v>7.4706666666666672</v>
      </c>
      <c r="M105" s="341" t="str">
        <f t="shared" si="14"/>
        <v/>
      </c>
      <c r="N105" s="340">
        <f t="shared" si="14"/>
        <v>30.93</v>
      </c>
      <c r="O105" s="1202" t="str">
        <f t="shared" si="14"/>
        <v/>
      </c>
      <c r="P105" s="1203">
        <f t="shared" si="14"/>
        <v>59.127272727272718</v>
      </c>
      <c r="Q105" s="1202" t="str">
        <f t="shared" si="14"/>
        <v/>
      </c>
      <c r="R105" s="1203">
        <f t="shared" si="14"/>
        <v>79.28181818181821</v>
      </c>
      <c r="S105" s="1202" t="str">
        <f t="shared" si="14"/>
        <v/>
      </c>
      <c r="T105" s="1203">
        <f t="shared" si="14"/>
        <v>48.4</v>
      </c>
      <c r="U105" s="1202" t="str">
        <f t="shared" si="14"/>
        <v/>
      </c>
      <c r="V105" s="1203">
        <f t="shared" si="14"/>
        <v>29.6</v>
      </c>
      <c r="W105" s="1252" t="str">
        <f t="shared" si="14"/>
        <v/>
      </c>
      <c r="X105" s="653">
        <f t="shared" si="14"/>
        <v>36.518181818181809</v>
      </c>
      <c r="Y105" s="1358" t="str">
        <f t="shared" si="14"/>
        <v/>
      </c>
      <c r="Z105" s="1359">
        <f t="shared" si="14"/>
        <v>188.27272727272728</v>
      </c>
      <c r="AA105" s="1386" t="str">
        <f t="shared" si="14"/>
        <v/>
      </c>
      <c r="AB105" s="666">
        <f t="shared" si="14"/>
        <v>0.17772727272727271</v>
      </c>
      <c r="AC105" s="1615"/>
      <c r="AD105" s="1657"/>
      <c r="AE105" s="10"/>
      <c r="AF105" s="2"/>
      <c r="AG105" s="2"/>
      <c r="AH105" s="2"/>
      <c r="AI105" s="2"/>
      <c r="AJ105" s="99"/>
    </row>
    <row r="106" spans="1:36" s="1" customFormat="1" ht="13.5" customHeight="1" x14ac:dyDescent="0.15">
      <c r="A106" s="1902"/>
      <c r="B106" s="1765" t="s">
        <v>391</v>
      </c>
      <c r="C106" s="1738"/>
      <c r="D106" s="376"/>
      <c r="E106" s="1497">
        <f>SUM(E73:E102)</f>
        <v>94.5</v>
      </c>
      <c r="F106" s="563"/>
      <c r="G106" s="1241"/>
      <c r="H106" s="1340"/>
      <c r="I106" s="1241"/>
      <c r="J106" s="1340"/>
      <c r="K106" s="1241"/>
      <c r="L106" s="1242"/>
      <c r="M106" s="1241"/>
      <c r="N106" s="1340"/>
      <c r="O106" s="1204"/>
      <c r="P106" s="1205"/>
      <c r="Q106" s="1204"/>
      <c r="R106" s="1222"/>
      <c r="S106" s="1204"/>
      <c r="T106" s="1205"/>
      <c r="U106" s="1204"/>
      <c r="V106" s="1222"/>
      <c r="W106" s="1253"/>
      <c r="X106" s="1254"/>
      <c r="Y106" s="1360"/>
      <c r="Z106" s="1361"/>
      <c r="AA106" s="1387"/>
      <c r="AB106" s="1728"/>
      <c r="AC106" s="595">
        <f>SUM(AC73:AC102)</f>
        <v>23</v>
      </c>
      <c r="AD106" s="1460">
        <f>SUM(AD73:AD102)</f>
        <v>53</v>
      </c>
      <c r="AE106" s="10"/>
      <c r="AF106" s="2"/>
      <c r="AG106" s="2"/>
      <c r="AH106" s="2"/>
      <c r="AI106" s="2"/>
      <c r="AJ106" s="99"/>
    </row>
    <row r="107" spans="1:36" ht="13.5" customHeight="1" x14ac:dyDescent="0.15">
      <c r="A107" s="1745" t="s">
        <v>311</v>
      </c>
      <c r="B107" s="677">
        <v>44378</v>
      </c>
      <c r="C107" s="856" t="str">
        <f>IF(B107="","",IF(WEEKDAY(B107)=1,"(日)",IF(WEEKDAY(B107)=2,"(月)",IF(WEEKDAY(B107)=3,"(火)",IF(WEEKDAY(B107)=4,"(水)",IF(WEEKDAY(B107)=5,"(木)",IF(WEEKDAY(B107)=6,"(金)","(土)")))))))</f>
        <v>(木)</v>
      </c>
      <c r="D107" s="626" t="s">
        <v>579</v>
      </c>
      <c r="E107" s="1492">
        <v>68.5</v>
      </c>
      <c r="F107" s="57">
        <v>19.7</v>
      </c>
      <c r="G107" s="59">
        <v>24.5</v>
      </c>
      <c r="H107" s="60">
        <v>23.2</v>
      </c>
      <c r="I107" s="59">
        <v>4.4000000000000004</v>
      </c>
      <c r="J107" s="60">
        <v>3.3</v>
      </c>
      <c r="K107" s="59">
        <v>7.6</v>
      </c>
      <c r="L107" s="60">
        <v>7.61</v>
      </c>
      <c r="M107" s="59" t="s">
        <v>35</v>
      </c>
      <c r="N107" s="60">
        <v>31</v>
      </c>
      <c r="O107" s="1197" t="s">
        <v>35</v>
      </c>
      <c r="P107" s="1198">
        <v>63.4</v>
      </c>
      <c r="Q107" s="1197" t="s">
        <v>35</v>
      </c>
      <c r="R107" s="1198">
        <v>82.8</v>
      </c>
      <c r="S107" s="1197" t="s">
        <v>35</v>
      </c>
      <c r="T107" s="1198" t="s">
        <v>35</v>
      </c>
      <c r="U107" s="1197" t="s">
        <v>35</v>
      </c>
      <c r="V107" s="1198" t="s">
        <v>35</v>
      </c>
      <c r="W107" s="53" t="s">
        <v>35</v>
      </c>
      <c r="X107" s="54">
        <v>35.299999999999997</v>
      </c>
      <c r="Y107" s="55" t="s">
        <v>35</v>
      </c>
      <c r="Z107" s="56">
        <v>225</v>
      </c>
      <c r="AA107" s="1388" t="s">
        <v>35</v>
      </c>
      <c r="AB107" s="1723">
        <v>0.16</v>
      </c>
      <c r="AC107" s="606" t="s">
        <v>35</v>
      </c>
      <c r="AD107" s="1665" t="s">
        <v>35</v>
      </c>
      <c r="AE107" s="165">
        <v>44385</v>
      </c>
      <c r="AF107" s="128" t="s">
        <v>29</v>
      </c>
      <c r="AG107" s="630">
        <v>24</v>
      </c>
      <c r="AH107" s="130" t="s">
        <v>20</v>
      </c>
      <c r="AI107" s="131"/>
      <c r="AJ107" s="132"/>
    </row>
    <row r="108" spans="1:36" x14ac:dyDescent="0.15">
      <c r="A108" s="1769"/>
      <c r="B108" s="366">
        <v>44379</v>
      </c>
      <c r="C108" s="1607" t="str">
        <f>IF(B108="","",IF(WEEKDAY(B108)=1,"(日)",IF(WEEKDAY(B108)=2,"(月)",IF(WEEKDAY(B108)=3,"(火)",IF(WEEKDAY(B108)=4,"(水)",IF(WEEKDAY(B108)=5,"(木)",IF(WEEKDAY(B108)=6,"(金)","(土)")))))))</f>
        <v>(金)</v>
      </c>
      <c r="D108" s="627" t="s">
        <v>579</v>
      </c>
      <c r="E108" s="1493">
        <v>97.5</v>
      </c>
      <c r="F108" s="58">
        <v>21.3</v>
      </c>
      <c r="G108" s="22">
        <v>24.9</v>
      </c>
      <c r="H108" s="61">
        <v>22.9</v>
      </c>
      <c r="I108" s="22">
        <v>4.3</v>
      </c>
      <c r="J108" s="61">
        <v>2.9</v>
      </c>
      <c r="K108" s="22">
        <v>7.5</v>
      </c>
      <c r="L108" s="61">
        <v>7.53</v>
      </c>
      <c r="M108" s="22" t="s">
        <v>35</v>
      </c>
      <c r="N108" s="61">
        <v>29.7</v>
      </c>
      <c r="O108" s="49" t="s">
        <v>35</v>
      </c>
      <c r="P108" s="1199">
        <v>61.4</v>
      </c>
      <c r="Q108" s="49" t="s">
        <v>35</v>
      </c>
      <c r="R108" s="1199">
        <v>80</v>
      </c>
      <c r="S108" s="49" t="s">
        <v>35</v>
      </c>
      <c r="T108" s="1199" t="s">
        <v>35</v>
      </c>
      <c r="U108" s="49" t="s">
        <v>35</v>
      </c>
      <c r="V108" s="1199" t="s">
        <v>35</v>
      </c>
      <c r="W108" s="62" t="s">
        <v>35</v>
      </c>
      <c r="X108" s="63">
        <v>34.9</v>
      </c>
      <c r="Y108" s="67" t="s">
        <v>35</v>
      </c>
      <c r="Z108" s="68">
        <v>188</v>
      </c>
      <c r="AA108" s="1389" t="s">
        <v>35</v>
      </c>
      <c r="AB108" s="1724">
        <v>0.15</v>
      </c>
      <c r="AC108" s="608" t="s">
        <v>35</v>
      </c>
      <c r="AD108" s="1666" t="s">
        <v>35</v>
      </c>
      <c r="AE108" s="11" t="s">
        <v>30</v>
      </c>
      <c r="AF108" s="12" t="s">
        <v>31</v>
      </c>
      <c r="AG108" s="13" t="s">
        <v>32</v>
      </c>
      <c r="AH108" s="14" t="s">
        <v>33</v>
      </c>
      <c r="AI108" s="15" t="s">
        <v>35</v>
      </c>
      <c r="AJ108" s="92"/>
    </row>
    <row r="109" spans="1:36" x14ac:dyDescent="0.15">
      <c r="A109" s="1769"/>
      <c r="B109" s="366">
        <v>44380</v>
      </c>
      <c r="C109" s="1607" t="str">
        <f t="shared" ref="C109:C137" si="15">IF(B109="","",IF(WEEKDAY(B109)=1,"(日)",IF(WEEKDAY(B109)=2,"(月)",IF(WEEKDAY(B109)=3,"(火)",IF(WEEKDAY(B109)=4,"(水)",IF(WEEKDAY(B109)=5,"(木)",IF(WEEKDAY(B109)=6,"(金)","(土)")))))))</f>
        <v>(土)</v>
      </c>
      <c r="D109" s="631" t="s">
        <v>579</v>
      </c>
      <c r="E109" s="1493">
        <v>135.5</v>
      </c>
      <c r="F109" s="58">
        <v>23</v>
      </c>
      <c r="G109" s="22">
        <v>24.7</v>
      </c>
      <c r="H109" s="61">
        <v>22.8</v>
      </c>
      <c r="I109" s="22">
        <v>4.5999999999999996</v>
      </c>
      <c r="J109" s="61">
        <v>3.1</v>
      </c>
      <c r="K109" s="22">
        <v>7.43</v>
      </c>
      <c r="L109" s="61">
        <v>7.42</v>
      </c>
      <c r="M109" s="22" t="s">
        <v>35</v>
      </c>
      <c r="N109" s="61">
        <v>29.1</v>
      </c>
      <c r="O109" s="49" t="s">
        <v>35</v>
      </c>
      <c r="P109" s="1199" t="s">
        <v>35</v>
      </c>
      <c r="Q109" s="49" t="s">
        <v>35</v>
      </c>
      <c r="R109" s="1199" t="s">
        <v>35</v>
      </c>
      <c r="S109" s="49" t="s">
        <v>35</v>
      </c>
      <c r="T109" s="1199" t="s">
        <v>35</v>
      </c>
      <c r="U109" s="49" t="s">
        <v>35</v>
      </c>
      <c r="V109" s="1199" t="s">
        <v>35</v>
      </c>
      <c r="W109" s="62" t="s">
        <v>35</v>
      </c>
      <c r="X109" s="63" t="s">
        <v>35</v>
      </c>
      <c r="Y109" s="67" t="s">
        <v>35</v>
      </c>
      <c r="Z109" s="68" t="s">
        <v>35</v>
      </c>
      <c r="AA109" s="1389" t="s">
        <v>35</v>
      </c>
      <c r="AB109" s="1724" t="s">
        <v>35</v>
      </c>
      <c r="AC109" s="608" t="s">
        <v>35</v>
      </c>
      <c r="AD109" s="1666" t="s">
        <v>35</v>
      </c>
      <c r="AE109" s="5" t="s">
        <v>265</v>
      </c>
      <c r="AF109" s="16" t="s">
        <v>20</v>
      </c>
      <c r="AG109" s="30">
        <v>24.4</v>
      </c>
      <c r="AH109" s="31">
        <v>22.8</v>
      </c>
      <c r="AI109" s="32" t="s">
        <v>35</v>
      </c>
      <c r="AJ109" s="93"/>
    </row>
    <row r="110" spans="1:36" x14ac:dyDescent="0.15">
      <c r="A110" s="1769"/>
      <c r="B110" s="366">
        <v>44381</v>
      </c>
      <c r="C110" s="1607" t="str">
        <f t="shared" si="15"/>
        <v>(日)</v>
      </c>
      <c r="D110" s="631" t="s">
        <v>579</v>
      </c>
      <c r="E110" s="1493">
        <v>11.5</v>
      </c>
      <c r="F110" s="58">
        <v>19.7</v>
      </c>
      <c r="G110" s="22">
        <v>24.4</v>
      </c>
      <c r="H110" s="61">
        <v>22.6</v>
      </c>
      <c r="I110" s="22">
        <v>5.2</v>
      </c>
      <c r="J110" s="61">
        <v>3.4</v>
      </c>
      <c r="K110" s="22">
        <v>7.33</v>
      </c>
      <c r="L110" s="61">
        <v>7.41</v>
      </c>
      <c r="M110" s="22" t="s">
        <v>35</v>
      </c>
      <c r="N110" s="61">
        <v>26.5</v>
      </c>
      <c r="O110" s="49" t="s">
        <v>35</v>
      </c>
      <c r="P110" s="1199" t="s">
        <v>35</v>
      </c>
      <c r="Q110" s="49" t="s">
        <v>35</v>
      </c>
      <c r="R110" s="1199" t="s">
        <v>35</v>
      </c>
      <c r="S110" s="49" t="s">
        <v>35</v>
      </c>
      <c r="T110" s="1199" t="s">
        <v>35</v>
      </c>
      <c r="U110" s="49" t="s">
        <v>35</v>
      </c>
      <c r="V110" s="1199" t="s">
        <v>35</v>
      </c>
      <c r="W110" s="62" t="s">
        <v>35</v>
      </c>
      <c r="X110" s="63" t="s">
        <v>35</v>
      </c>
      <c r="Y110" s="67" t="s">
        <v>35</v>
      </c>
      <c r="Z110" s="68" t="s">
        <v>35</v>
      </c>
      <c r="AA110" s="1389" t="s">
        <v>35</v>
      </c>
      <c r="AB110" s="1724" t="s">
        <v>35</v>
      </c>
      <c r="AC110" s="608" t="s">
        <v>35</v>
      </c>
      <c r="AD110" s="1666" t="s">
        <v>35</v>
      </c>
      <c r="AE110" s="6" t="s">
        <v>266</v>
      </c>
      <c r="AF110" s="17" t="s">
        <v>267</v>
      </c>
      <c r="AG110" s="36">
        <v>5.9</v>
      </c>
      <c r="AH110" s="34">
        <v>3.6</v>
      </c>
      <c r="AI110" s="38" t="s">
        <v>35</v>
      </c>
      <c r="AJ110" s="94"/>
    </row>
    <row r="111" spans="1:36" x14ac:dyDescent="0.15">
      <c r="A111" s="1769"/>
      <c r="B111" s="366">
        <v>44382</v>
      </c>
      <c r="C111" s="1607" t="str">
        <f t="shared" si="15"/>
        <v>(月)</v>
      </c>
      <c r="D111" s="631" t="s">
        <v>579</v>
      </c>
      <c r="E111" s="1493">
        <v>1.5</v>
      </c>
      <c r="F111" s="58">
        <v>20.9</v>
      </c>
      <c r="G111" s="22">
        <v>24.8</v>
      </c>
      <c r="H111" s="61">
        <v>22.8</v>
      </c>
      <c r="I111" s="22">
        <v>4.2</v>
      </c>
      <c r="J111" s="61">
        <v>2.6</v>
      </c>
      <c r="K111" s="22">
        <v>7.53</v>
      </c>
      <c r="L111" s="61">
        <v>7.51</v>
      </c>
      <c r="M111" s="22" t="s">
        <v>35</v>
      </c>
      <c r="N111" s="61">
        <v>28.9</v>
      </c>
      <c r="O111" s="49" t="s">
        <v>35</v>
      </c>
      <c r="P111" s="1199">
        <v>57.9</v>
      </c>
      <c r="Q111" s="49" t="s">
        <v>35</v>
      </c>
      <c r="R111" s="1199">
        <v>76.2</v>
      </c>
      <c r="S111" s="49" t="s">
        <v>35</v>
      </c>
      <c r="T111" s="1199" t="s">
        <v>35</v>
      </c>
      <c r="U111" s="49" t="s">
        <v>35</v>
      </c>
      <c r="V111" s="1199" t="s">
        <v>35</v>
      </c>
      <c r="W111" s="62" t="s">
        <v>35</v>
      </c>
      <c r="X111" s="63">
        <v>31.9</v>
      </c>
      <c r="Y111" s="67" t="s">
        <v>35</v>
      </c>
      <c r="Z111" s="68">
        <v>182</v>
      </c>
      <c r="AA111" s="1389" t="s">
        <v>35</v>
      </c>
      <c r="AB111" s="1724">
        <v>0.13</v>
      </c>
      <c r="AC111" s="608" t="s">
        <v>35</v>
      </c>
      <c r="AD111" s="1666" t="s">
        <v>35</v>
      </c>
      <c r="AE111" s="6" t="s">
        <v>21</v>
      </c>
      <c r="AF111" s="17"/>
      <c r="AG111" s="39">
        <v>7.45</v>
      </c>
      <c r="AH111" s="34">
        <v>7.42</v>
      </c>
      <c r="AI111" s="41" t="s">
        <v>35</v>
      </c>
      <c r="AJ111" s="95"/>
    </row>
    <row r="112" spans="1:36" x14ac:dyDescent="0.15">
      <c r="A112" s="1769"/>
      <c r="B112" s="366">
        <v>44383</v>
      </c>
      <c r="C112" s="1607" t="str">
        <f t="shared" si="15"/>
        <v>(火)</v>
      </c>
      <c r="D112" s="631" t="s">
        <v>522</v>
      </c>
      <c r="E112" s="1493">
        <v>0.5</v>
      </c>
      <c r="F112" s="58">
        <v>25.4</v>
      </c>
      <c r="G112" s="22">
        <v>24.3</v>
      </c>
      <c r="H112" s="61">
        <v>22.8</v>
      </c>
      <c r="I112" s="22">
        <v>6</v>
      </c>
      <c r="J112" s="61">
        <v>3.9</v>
      </c>
      <c r="K112" s="22">
        <v>7.45</v>
      </c>
      <c r="L112" s="61">
        <v>7.42</v>
      </c>
      <c r="M112" s="22" t="s">
        <v>35</v>
      </c>
      <c r="N112" s="61">
        <v>25.3</v>
      </c>
      <c r="O112" s="49" t="s">
        <v>35</v>
      </c>
      <c r="P112" s="1199">
        <v>52.8</v>
      </c>
      <c r="Q112" s="49" t="s">
        <v>35</v>
      </c>
      <c r="R112" s="1199">
        <v>69.2</v>
      </c>
      <c r="S112" s="49" t="s">
        <v>35</v>
      </c>
      <c r="T112" s="1199" t="s">
        <v>35</v>
      </c>
      <c r="U112" s="49" t="s">
        <v>35</v>
      </c>
      <c r="V112" s="1199" t="s">
        <v>35</v>
      </c>
      <c r="W112" s="62" t="s">
        <v>35</v>
      </c>
      <c r="X112" s="63">
        <v>29.3</v>
      </c>
      <c r="Y112" s="67" t="s">
        <v>35</v>
      </c>
      <c r="Z112" s="68">
        <v>184</v>
      </c>
      <c r="AA112" s="1389" t="s">
        <v>35</v>
      </c>
      <c r="AB112" s="1724">
        <v>0.25</v>
      </c>
      <c r="AC112" s="608" t="s">
        <v>35</v>
      </c>
      <c r="AD112" s="1666" t="s">
        <v>35</v>
      </c>
      <c r="AE112" s="6" t="s">
        <v>268</v>
      </c>
      <c r="AF112" s="17" t="s">
        <v>22</v>
      </c>
      <c r="AG112" s="33" t="s">
        <v>35</v>
      </c>
      <c r="AH112" s="34">
        <v>27.4</v>
      </c>
      <c r="AI112" s="35" t="s">
        <v>35</v>
      </c>
      <c r="AJ112" s="96"/>
    </row>
    <row r="113" spans="1:36" x14ac:dyDescent="0.15">
      <c r="A113" s="1769"/>
      <c r="B113" s="366">
        <v>44384</v>
      </c>
      <c r="C113" s="1607" t="str">
        <f t="shared" si="15"/>
        <v>(水)</v>
      </c>
      <c r="D113" s="631" t="s">
        <v>522</v>
      </c>
      <c r="E113" s="1493">
        <v>1</v>
      </c>
      <c r="F113" s="58">
        <v>24.3</v>
      </c>
      <c r="G113" s="22">
        <v>24.4</v>
      </c>
      <c r="H113" s="61">
        <v>22.8</v>
      </c>
      <c r="I113" s="22">
        <v>5.8</v>
      </c>
      <c r="J113" s="61">
        <v>3.6</v>
      </c>
      <c r="K113" s="22">
        <v>7.31</v>
      </c>
      <c r="L113" s="61">
        <v>7.34</v>
      </c>
      <c r="M113" s="22" t="s">
        <v>35</v>
      </c>
      <c r="N113" s="61">
        <v>26.1</v>
      </c>
      <c r="O113" s="49" t="s">
        <v>35</v>
      </c>
      <c r="P113" s="1199">
        <v>55.6</v>
      </c>
      <c r="Q113" s="49" t="s">
        <v>35</v>
      </c>
      <c r="R113" s="1199">
        <v>70</v>
      </c>
      <c r="S113" s="49" t="s">
        <v>35</v>
      </c>
      <c r="T113" s="1199" t="s">
        <v>35</v>
      </c>
      <c r="U113" s="49" t="s">
        <v>35</v>
      </c>
      <c r="V113" s="1199" t="s">
        <v>35</v>
      </c>
      <c r="W113" s="62" t="s">
        <v>35</v>
      </c>
      <c r="X113" s="63">
        <v>28</v>
      </c>
      <c r="Y113" s="67" t="s">
        <v>35</v>
      </c>
      <c r="Z113" s="68">
        <v>168</v>
      </c>
      <c r="AA113" s="1389" t="s">
        <v>35</v>
      </c>
      <c r="AB113" s="1724">
        <v>0.24</v>
      </c>
      <c r="AC113" s="608" t="s">
        <v>35</v>
      </c>
      <c r="AD113" s="1666" t="s">
        <v>35</v>
      </c>
      <c r="AE113" s="6" t="s">
        <v>269</v>
      </c>
      <c r="AF113" s="17" t="s">
        <v>23</v>
      </c>
      <c r="AG113" s="33" t="s">
        <v>35</v>
      </c>
      <c r="AH113" s="613">
        <v>59</v>
      </c>
      <c r="AI113" s="35" t="s">
        <v>35</v>
      </c>
      <c r="AJ113" s="96"/>
    </row>
    <row r="114" spans="1:36" x14ac:dyDescent="0.15">
      <c r="A114" s="1769"/>
      <c r="B114" s="366">
        <v>44385</v>
      </c>
      <c r="C114" s="1607" t="str">
        <f t="shared" si="15"/>
        <v>(木)</v>
      </c>
      <c r="D114" s="631" t="s">
        <v>522</v>
      </c>
      <c r="E114" s="1493">
        <v>0.5</v>
      </c>
      <c r="F114" s="58">
        <v>24</v>
      </c>
      <c r="G114" s="22">
        <v>24.4</v>
      </c>
      <c r="H114" s="61">
        <v>22.8</v>
      </c>
      <c r="I114" s="22">
        <v>5.9</v>
      </c>
      <c r="J114" s="61">
        <v>3.6</v>
      </c>
      <c r="K114" s="22">
        <v>7.45</v>
      </c>
      <c r="L114" s="61">
        <v>7.42</v>
      </c>
      <c r="M114" s="22" t="s">
        <v>35</v>
      </c>
      <c r="N114" s="61">
        <v>27.4</v>
      </c>
      <c r="O114" s="49" t="s">
        <v>35</v>
      </c>
      <c r="P114" s="1199">
        <v>59</v>
      </c>
      <c r="Q114" s="49" t="s">
        <v>35</v>
      </c>
      <c r="R114" s="1199">
        <v>76</v>
      </c>
      <c r="S114" s="49" t="s">
        <v>35</v>
      </c>
      <c r="T114" s="1199">
        <v>46.4</v>
      </c>
      <c r="U114" s="49" t="s">
        <v>35</v>
      </c>
      <c r="V114" s="1199">
        <v>29.6</v>
      </c>
      <c r="W114" s="62" t="s">
        <v>35</v>
      </c>
      <c r="X114" s="63">
        <v>26.8</v>
      </c>
      <c r="Y114" s="67" t="s">
        <v>35</v>
      </c>
      <c r="Z114" s="68">
        <v>170</v>
      </c>
      <c r="AA114" s="1389" t="s">
        <v>35</v>
      </c>
      <c r="AB114" s="1724">
        <v>0.24</v>
      </c>
      <c r="AC114" s="608" t="s">
        <v>35</v>
      </c>
      <c r="AD114" s="1666" t="s">
        <v>35</v>
      </c>
      <c r="AE114" s="6" t="s">
        <v>270</v>
      </c>
      <c r="AF114" s="17" t="s">
        <v>23</v>
      </c>
      <c r="AG114" s="33" t="s">
        <v>35</v>
      </c>
      <c r="AH114" s="613">
        <v>76</v>
      </c>
      <c r="AI114" s="35" t="s">
        <v>35</v>
      </c>
      <c r="AJ114" s="96"/>
    </row>
    <row r="115" spans="1:36" x14ac:dyDescent="0.15">
      <c r="A115" s="1769"/>
      <c r="B115" s="366">
        <v>44386</v>
      </c>
      <c r="C115" s="1607" t="str">
        <f t="shared" si="15"/>
        <v>(金)</v>
      </c>
      <c r="D115" s="631" t="s">
        <v>579</v>
      </c>
      <c r="E115" s="1493">
        <v>1.5</v>
      </c>
      <c r="F115" s="58">
        <v>24.3</v>
      </c>
      <c r="G115" s="22">
        <v>24.6</v>
      </c>
      <c r="H115" s="61">
        <v>23</v>
      </c>
      <c r="I115" s="22">
        <v>3.9</v>
      </c>
      <c r="J115" s="61">
        <v>2.6</v>
      </c>
      <c r="K115" s="22">
        <v>7.44</v>
      </c>
      <c r="L115" s="61">
        <v>7.45</v>
      </c>
      <c r="M115" s="22" t="s">
        <v>35</v>
      </c>
      <c r="N115" s="61">
        <v>29.1</v>
      </c>
      <c r="O115" s="49" t="s">
        <v>35</v>
      </c>
      <c r="P115" s="1199">
        <v>61.2</v>
      </c>
      <c r="Q115" s="49" t="s">
        <v>35</v>
      </c>
      <c r="R115" s="1199">
        <v>78</v>
      </c>
      <c r="S115" s="49" t="s">
        <v>35</v>
      </c>
      <c r="T115" s="1199" t="s">
        <v>35</v>
      </c>
      <c r="U115" s="49" t="s">
        <v>35</v>
      </c>
      <c r="V115" s="1199" t="s">
        <v>35</v>
      </c>
      <c r="W115" s="62" t="s">
        <v>35</v>
      </c>
      <c r="X115" s="63">
        <v>32.9</v>
      </c>
      <c r="Y115" s="67" t="s">
        <v>35</v>
      </c>
      <c r="Z115" s="68">
        <v>190</v>
      </c>
      <c r="AA115" s="1389" t="s">
        <v>35</v>
      </c>
      <c r="AB115" s="1724">
        <v>0.15</v>
      </c>
      <c r="AC115" s="608" t="s">
        <v>35</v>
      </c>
      <c r="AD115" s="1666" t="s">
        <v>35</v>
      </c>
      <c r="AE115" s="6" t="s">
        <v>271</v>
      </c>
      <c r="AF115" s="17" t="s">
        <v>23</v>
      </c>
      <c r="AG115" s="33" t="s">
        <v>35</v>
      </c>
      <c r="AH115" s="613">
        <v>46.4</v>
      </c>
      <c r="AI115" s="35" t="s">
        <v>35</v>
      </c>
      <c r="AJ115" s="96"/>
    </row>
    <row r="116" spans="1:36" x14ac:dyDescent="0.15">
      <c r="A116" s="1769"/>
      <c r="B116" s="366">
        <v>44387</v>
      </c>
      <c r="C116" s="1607" t="str">
        <f t="shared" si="15"/>
        <v>(土)</v>
      </c>
      <c r="D116" s="631" t="s">
        <v>566</v>
      </c>
      <c r="E116" s="1493" t="s">
        <v>35</v>
      </c>
      <c r="F116" s="58">
        <v>32.1</v>
      </c>
      <c r="G116" s="22">
        <v>25</v>
      </c>
      <c r="H116" s="61">
        <v>23.3</v>
      </c>
      <c r="I116" s="22">
        <v>4.5999999999999996</v>
      </c>
      <c r="J116" s="61">
        <v>2.9</v>
      </c>
      <c r="K116" s="22">
        <v>7.28</v>
      </c>
      <c r="L116" s="61">
        <v>7.21</v>
      </c>
      <c r="M116" s="22" t="s">
        <v>35</v>
      </c>
      <c r="N116" s="61">
        <v>29.5</v>
      </c>
      <c r="O116" s="49" t="s">
        <v>35</v>
      </c>
      <c r="P116" s="1199" t="s">
        <v>35</v>
      </c>
      <c r="Q116" s="49" t="s">
        <v>35</v>
      </c>
      <c r="R116" s="1199" t="s">
        <v>35</v>
      </c>
      <c r="S116" s="49" t="s">
        <v>35</v>
      </c>
      <c r="T116" s="1199" t="s">
        <v>35</v>
      </c>
      <c r="U116" s="49" t="s">
        <v>35</v>
      </c>
      <c r="V116" s="1199" t="s">
        <v>35</v>
      </c>
      <c r="W116" s="62" t="s">
        <v>35</v>
      </c>
      <c r="X116" s="63" t="s">
        <v>35</v>
      </c>
      <c r="Y116" s="67" t="s">
        <v>35</v>
      </c>
      <c r="Z116" s="68" t="s">
        <v>35</v>
      </c>
      <c r="AA116" s="1389" t="s">
        <v>35</v>
      </c>
      <c r="AB116" s="1724" t="s">
        <v>35</v>
      </c>
      <c r="AC116" s="608" t="s">
        <v>35</v>
      </c>
      <c r="AD116" s="1666" t="s">
        <v>35</v>
      </c>
      <c r="AE116" s="6" t="s">
        <v>272</v>
      </c>
      <c r="AF116" s="17" t="s">
        <v>23</v>
      </c>
      <c r="AG116" s="33" t="s">
        <v>35</v>
      </c>
      <c r="AH116" s="613">
        <v>29.6</v>
      </c>
      <c r="AI116" s="35" t="s">
        <v>35</v>
      </c>
      <c r="AJ116" s="96"/>
    </row>
    <row r="117" spans="1:36" x14ac:dyDescent="0.15">
      <c r="A117" s="1769"/>
      <c r="B117" s="366">
        <v>44388</v>
      </c>
      <c r="C117" s="1607" t="str">
        <f t="shared" si="15"/>
        <v>(日)</v>
      </c>
      <c r="D117" s="631" t="s">
        <v>566</v>
      </c>
      <c r="E117" s="1493">
        <v>0.5</v>
      </c>
      <c r="F117" s="58">
        <v>30.6</v>
      </c>
      <c r="G117" s="22">
        <v>24.8</v>
      </c>
      <c r="H117" s="61">
        <v>23.3</v>
      </c>
      <c r="I117" s="22">
        <v>5.0999999999999996</v>
      </c>
      <c r="J117" s="61">
        <v>3.1</v>
      </c>
      <c r="K117" s="22">
        <v>7.34</v>
      </c>
      <c r="L117" s="61">
        <v>7.35</v>
      </c>
      <c r="M117" s="22" t="s">
        <v>35</v>
      </c>
      <c r="N117" s="61">
        <v>29.8</v>
      </c>
      <c r="O117" s="49" t="s">
        <v>35</v>
      </c>
      <c r="P117" s="1199" t="s">
        <v>35</v>
      </c>
      <c r="Q117" s="49" t="s">
        <v>35</v>
      </c>
      <c r="R117" s="1199" t="s">
        <v>35</v>
      </c>
      <c r="S117" s="49" t="s">
        <v>35</v>
      </c>
      <c r="T117" s="1199" t="s">
        <v>35</v>
      </c>
      <c r="U117" s="49" t="s">
        <v>35</v>
      </c>
      <c r="V117" s="1199" t="s">
        <v>35</v>
      </c>
      <c r="W117" s="62" t="s">
        <v>35</v>
      </c>
      <c r="X117" s="63" t="s">
        <v>35</v>
      </c>
      <c r="Y117" s="67" t="s">
        <v>35</v>
      </c>
      <c r="Z117" s="68" t="s">
        <v>35</v>
      </c>
      <c r="AA117" s="1389" t="s">
        <v>35</v>
      </c>
      <c r="AB117" s="1724" t="s">
        <v>35</v>
      </c>
      <c r="AC117" s="608" t="s">
        <v>35</v>
      </c>
      <c r="AD117" s="1666" t="s">
        <v>35</v>
      </c>
      <c r="AE117" s="6" t="s">
        <v>273</v>
      </c>
      <c r="AF117" s="17" t="s">
        <v>23</v>
      </c>
      <c r="AG117" s="36" t="s">
        <v>35</v>
      </c>
      <c r="AH117" s="37">
        <v>26.8</v>
      </c>
      <c r="AI117" s="38" t="s">
        <v>35</v>
      </c>
      <c r="AJ117" s="94"/>
    </row>
    <row r="118" spans="1:36" x14ac:dyDescent="0.15">
      <c r="A118" s="1769"/>
      <c r="B118" s="366">
        <v>44389</v>
      </c>
      <c r="C118" s="1607" t="str">
        <f t="shared" si="15"/>
        <v>(月)</v>
      </c>
      <c r="D118" s="631" t="s">
        <v>566</v>
      </c>
      <c r="E118" s="1493" t="s">
        <v>35</v>
      </c>
      <c r="F118" s="58">
        <v>31.1</v>
      </c>
      <c r="G118" s="22">
        <v>25.1</v>
      </c>
      <c r="H118" s="61">
        <v>23.4</v>
      </c>
      <c r="I118" s="22">
        <v>4.9000000000000004</v>
      </c>
      <c r="J118" s="61">
        <v>2.8</v>
      </c>
      <c r="K118" s="22">
        <v>7.44</v>
      </c>
      <c r="L118" s="61">
        <v>7.43</v>
      </c>
      <c r="M118" s="22" t="s">
        <v>35</v>
      </c>
      <c r="N118" s="61">
        <v>29.7</v>
      </c>
      <c r="O118" s="49" t="s">
        <v>35</v>
      </c>
      <c r="P118" s="1199">
        <v>62.8</v>
      </c>
      <c r="Q118" s="49" t="s">
        <v>35</v>
      </c>
      <c r="R118" s="1199">
        <v>81.2</v>
      </c>
      <c r="S118" s="49" t="s">
        <v>35</v>
      </c>
      <c r="T118" s="1199" t="s">
        <v>35</v>
      </c>
      <c r="U118" s="49" t="s">
        <v>35</v>
      </c>
      <c r="V118" s="1199" t="s">
        <v>35</v>
      </c>
      <c r="W118" s="62" t="s">
        <v>35</v>
      </c>
      <c r="X118" s="63">
        <v>34.700000000000003</v>
      </c>
      <c r="Y118" s="67" t="s">
        <v>35</v>
      </c>
      <c r="Z118" s="68">
        <v>191</v>
      </c>
      <c r="AA118" s="1389" t="s">
        <v>35</v>
      </c>
      <c r="AB118" s="1724">
        <v>0.17</v>
      </c>
      <c r="AC118" s="608" t="s">
        <v>35</v>
      </c>
      <c r="AD118" s="1666" t="s">
        <v>35</v>
      </c>
      <c r="AE118" s="6" t="s">
        <v>274</v>
      </c>
      <c r="AF118" s="17" t="s">
        <v>23</v>
      </c>
      <c r="AG118" s="47" t="s">
        <v>35</v>
      </c>
      <c r="AH118" s="48">
        <v>170</v>
      </c>
      <c r="AI118" s="24" t="s">
        <v>35</v>
      </c>
      <c r="AJ118" s="25"/>
    </row>
    <row r="119" spans="1:36" x14ac:dyDescent="0.15">
      <c r="A119" s="1769"/>
      <c r="B119" s="366">
        <v>44390</v>
      </c>
      <c r="C119" s="1607" t="str">
        <f t="shared" si="15"/>
        <v>(火)</v>
      </c>
      <c r="D119" s="631" t="s">
        <v>522</v>
      </c>
      <c r="E119" s="1493" t="s">
        <v>35</v>
      </c>
      <c r="F119" s="58">
        <v>26.5</v>
      </c>
      <c r="G119" s="22">
        <v>25.1</v>
      </c>
      <c r="H119" s="61">
        <v>23.5</v>
      </c>
      <c r="I119" s="22">
        <v>3.8</v>
      </c>
      <c r="J119" s="61">
        <v>2.4</v>
      </c>
      <c r="K119" s="22">
        <v>7.48</v>
      </c>
      <c r="L119" s="61">
        <v>7.44</v>
      </c>
      <c r="M119" s="22" t="s">
        <v>35</v>
      </c>
      <c r="N119" s="61">
        <v>29.3</v>
      </c>
      <c r="O119" s="49" t="s">
        <v>35</v>
      </c>
      <c r="P119" s="1199">
        <v>60.8</v>
      </c>
      <c r="Q119" s="49" t="s">
        <v>35</v>
      </c>
      <c r="R119" s="1199">
        <v>79</v>
      </c>
      <c r="S119" s="49" t="s">
        <v>35</v>
      </c>
      <c r="T119" s="1199" t="s">
        <v>35</v>
      </c>
      <c r="U119" s="49" t="s">
        <v>35</v>
      </c>
      <c r="V119" s="1199" t="s">
        <v>35</v>
      </c>
      <c r="W119" s="62" t="s">
        <v>35</v>
      </c>
      <c r="X119" s="63">
        <v>34.700000000000003</v>
      </c>
      <c r="Y119" s="67" t="s">
        <v>35</v>
      </c>
      <c r="Z119" s="68">
        <v>193</v>
      </c>
      <c r="AA119" s="1389" t="s">
        <v>35</v>
      </c>
      <c r="AB119" s="1724">
        <v>0.13</v>
      </c>
      <c r="AC119" s="608" t="s">
        <v>35</v>
      </c>
      <c r="AD119" s="1666" t="s">
        <v>35</v>
      </c>
      <c r="AE119" s="6" t="s">
        <v>275</v>
      </c>
      <c r="AF119" s="17" t="s">
        <v>23</v>
      </c>
      <c r="AG119" s="39" t="s">
        <v>35</v>
      </c>
      <c r="AH119" s="40">
        <v>0.24</v>
      </c>
      <c r="AI119" s="41" t="s">
        <v>35</v>
      </c>
      <c r="AJ119" s="95"/>
    </row>
    <row r="120" spans="1:36" x14ac:dyDescent="0.15">
      <c r="A120" s="1769"/>
      <c r="B120" s="366">
        <v>44391</v>
      </c>
      <c r="C120" s="1607" t="str">
        <f t="shared" si="15"/>
        <v>(水)</v>
      </c>
      <c r="D120" s="631" t="s">
        <v>522</v>
      </c>
      <c r="E120" s="1493" t="s">
        <v>35</v>
      </c>
      <c r="F120" s="58">
        <v>25.6</v>
      </c>
      <c r="G120" s="22">
        <v>25.1</v>
      </c>
      <c r="H120" s="61">
        <v>23.6</v>
      </c>
      <c r="I120" s="22">
        <v>3.5</v>
      </c>
      <c r="J120" s="61">
        <v>2.4</v>
      </c>
      <c r="K120" s="22">
        <v>7.48</v>
      </c>
      <c r="L120" s="61">
        <v>7.49</v>
      </c>
      <c r="M120" s="22" t="s">
        <v>35</v>
      </c>
      <c r="N120" s="61">
        <v>29.3</v>
      </c>
      <c r="O120" s="49" t="s">
        <v>35</v>
      </c>
      <c r="P120" s="1199">
        <v>59.1</v>
      </c>
      <c r="Q120" s="49" t="s">
        <v>35</v>
      </c>
      <c r="R120" s="1199">
        <v>76.8</v>
      </c>
      <c r="S120" s="49" t="s">
        <v>35</v>
      </c>
      <c r="T120" s="1199" t="s">
        <v>35</v>
      </c>
      <c r="U120" s="49" t="s">
        <v>35</v>
      </c>
      <c r="V120" s="1199" t="s">
        <v>35</v>
      </c>
      <c r="W120" s="62" t="s">
        <v>35</v>
      </c>
      <c r="X120" s="63">
        <v>34.200000000000003</v>
      </c>
      <c r="Y120" s="67" t="s">
        <v>35</v>
      </c>
      <c r="Z120" s="68">
        <v>201</v>
      </c>
      <c r="AA120" s="1389" t="s">
        <v>35</v>
      </c>
      <c r="AB120" s="1724">
        <v>0.16</v>
      </c>
      <c r="AC120" s="608">
        <v>49</v>
      </c>
      <c r="AD120" s="1666">
        <v>45</v>
      </c>
      <c r="AE120" s="6" t="s">
        <v>24</v>
      </c>
      <c r="AF120" s="17" t="s">
        <v>23</v>
      </c>
      <c r="AG120" s="22" t="s">
        <v>35</v>
      </c>
      <c r="AH120" s="46">
        <v>3.5</v>
      </c>
      <c r="AI120" s="134" t="s">
        <v>35</v>
      </c>
      <c r="AJ120" s="95"/>
    </row>
    <row r="121" spans="1:36" x14ac:dyDescent="0.15">
      <c r="A121" s="1769"/>
      <c r="B121" s="366">
        <v>44392</v>
      </c>
      <c r="C121" s="1607" t="str">
        <f t="shared" si="15"/>
        <v>(木)</v>
      </c>
      <c r="D121" s="631" t="s">
        <v>522</v>
      </c>
      <c r="E121" s="1493">
        <v>1</v>
      </c>
      <c r="F121" s="58">
        <v>28</v>
      </c>
      <c r="G121" s="22">
        <v>25.3</v>
      </c>
      <c r="H121" s="61">
        <v>23.8</v>
      </c>
      <c r="I121" s="22">
        <v>3</v>
      </c>
      <c r="J121" s="61">
        <v>1.8</v>
      </c>
      <c r="K121" s="22">
        <v>7.35</v>
      </c>
      <c r="L121" s="61">
        <v>7.37</v>
      </c>
      <c r="M121" s="22" t="s">
        <v>35</v>
      </c>
      <c r="N121" s="61">
        <v>29</v>
      </c>
      <c r="O121" s="49" t="s">
        <v>35</v>
      </c>
      <c r="P121" s="1199">
        <v>59.8</v>
      </c>
      <c r="Q121" s="49" t="s">
        <v>35</v>
      </c>
      <c r="R121" s="1199">
        <v>77.8</v>
      </c>
      <c r="S121" s="49" t="s">
        <v>35</v>
      </c>
      <c r="T121" s="1199" t="s">
        <v>35</v>
      </c>
      <c r="U121" s="49" t="s">
        <v>35</v>
      </c>
      <c r="V121" s="1199" t="s">
        <v>35</v>
      </c>
      <c r="W121" s="62" t="s">
        <v>35</v>
      </c>
      <c r="X121" s="63">
        <v>32.799999999999997</v>
      </c>
      <c r="Y121" s="67" t="s">
        <v>35</v>
      </c>
      <c r="Z121" s="68">
        <v>198</v>
      </c>
      <c r="AA121" s="1389" t="s">
        <v>35</v>
      </c>
      <c r="AB121" s="1724">
        <v>0.15</v>
      </c>
      <c r="AC121" s="608" t="s">
        <v>35</v>
      </c>
      <c r="AD121" s="1666" t="s">
        <v>35</v>
      </c>
      <c r="AE121" s="6" t="s">
        <v>25</v>
      </c>
      <c r="AF121" s="17" t="s">
        <v>23</v>
      </c>
      <c r="AG121" s="22" t="s">
        <v>35</v>
      </c>
      <c r="AH121" s="46">
        <v>0.5</v>
      </c>
      <c r="AI121" s="35" t="s">
        <v>35</v>
      </c>
      <c r="AJ121" s="95"/>
    </row>
    <row r="122" spans="1:36" x14ac:dyDescent="0.15">
      <c r="A122" s="1769"/>
      <c r="B122" s="366">
        <v>44393</v>
      </c>
      <c r="C122" s="1607" t="str">
        <f t="shared" si="15"/>
        <v>(金)</v>
      </c>
      <c r="D122" s="631" t="s">
        <v>566</v>
      </c>
      <c r="E122" s="1493" t="s">
        <v>35</v>
      </c>
      <c r="F122" s="58">
        <v>30.3</v>
      </c>
      <c r="G122" s="22">
        <v>25.5</v>
      </c>
      <c r="H122" s="61">
        <v>24</v>
      </c>
      <c r="I122" s="22">
        <v>4.0999999999999996</v>
      </c>
      <c r="J122" s="61">
        <v>2.9</v>
      </c>
      <c r="K122" s="22">
        <v>7.46</v>
      </c>
      <c r="L122" s="61">
        <v>7.47</v>
      </c>
      <c r="M122" s="22" t="s">
        <v>35</v>
      </c>
      <c r="N122" s="61">
        <v>27.8</v>
      </c>
      <c r="O122" s="49" t="s">
        <v>35</v>
      </c>
      <c r="P122" s="1199">
        <v>59</v>
      </c>
      <c r="Q122" s="49" t="s">
        <v>35</v>
      </c>
      <c r="R122" s="1199">
        <v>75.400000000000006</v>
      </c>
      <c r="S122" s="49" t="s">
        <v>35</v>
      </c>
      <c r="T122" s="1199" t="s">
        <v>35</v>
      </c>
      <c r="U122" s="49" t="s">
        <v>35</v>
      </c>
      <c r="V122" s="1199" t="s">
        <v>35</v>
      </c>
      <c r="W122" s="62" t="s">
        <v>35</v>
      </c>
      <c r="X122" s="63">
        <v>32.5</v>
      </c>
      <c r="Y122" s="67" t="s">
        <v>35</v>
      </c>
      <c r="Z122" s="68">
        <v>181</v>
      </c>
      <c r="AA122" s="1389" t="s">
        <v>35</v>
      </c>
      <c r="AB122" s="1724">
        <v>0.19</v>
      </c>
      <c r="AC122" s="608" t="s">
        <v>35</v>
      </c>
      <c r="AD122" s="1666" t="s">
        <v>35</v>
      </c>
      <c r="AE122" s="6" t="s">
        <v>276</v>
      </c>
      <c r="AF122" s="17" t="s">
        <v>23</v>
      </c>
      <c r="AG122" s="22" t="s">
        <v>35</v>
      </c>
      <c r="AH122" s="46">
        <v>8.3000000000000007</v>
      </c>
      <c r="AI122" s="35" t="s">
        <v>35</v>
      </c>
      <c r="AJ122" s="95"/>
    </row>
    <row r="123" spans="1:36" x14ac:dyDescent="0.15">
      <c r="A123" s="1769"/>
      <c r="B123" s="366">
        <v>44394</v>
      </c>
      <c r="C123" s="1607" t="str">
        <f t="shared" si="15"/>
        <v>(土)</v>
      </c>
      <c r="D123" s="631" t="s">
        <v>566</v>
      </c>
      <c r="E123" s="1493" t="s">
        <v>35</v>
      </c>
      <c r="F123" s="58">
        <v>30.1</v>
      </c>
      <c r="G123" s="22">
        <v>25.6</v>
      </c>
      <c r="H123" s="61">
        <v>24</v>
      </c>
      <c r="I123" s="22">
        <v>3.2</v>
      </c>
      <c r="J123" s="61">
        <v>2.2999999999999998</v>
      </c>
      <c r="K123" s="22">
        <v>7.36</v>
      </c>
      <c r="L123" s="61">
        <v>7.26</v>
      </c>
      <c r="M123" s="22" t="s">
        <v>35</v>
      </c>
      <c r="N123" s="61">
        <v>27.5</v>
      </c>
      <c r="O123" s="49" t="s">
        <v>35</v>
      </c>
      <c r="P123" s="1199" t="s">
        <v>35</v>
      </c>
      <c r="Q123" s="49" t="s">
        <v>35</v>
      </c>
      <c r="R123" s="1199" t="s">
        <v>35</v>
      </c>
      <c r="S123" s="49" t="s">
        <v>35</v>
      </c>
      <c r="T123" s="1199" t="s">
        <v>35</v>
      </c>
      <c r="U123" s="49" t="s">
        <v>35</v>
      </c>
      <c r="V123" s="1199" t="s">
        <v>35</v>
      </c>
      <c r="W123" s="62" t="s">
        <v>35</v>
      </c>
      <c r="X123" s="63" t="s">
        <v>35</v>
      </c>
      <c r="Y123" s="67" t="s">
        <v>35</v>
      </c>
      <c r="Z123" s="68" t="s">
        <v>35</v>
      </c>
      <c r="AA123" s="1389" t="s">
        <v>35</v>
      </c>
      <c r="AB123" s="1724" t="s">
        <v>35</v>
      </c>
      <c r="AC123" s="608" t="s">
        <v>35</v>
      </c>
      <c r="AD123" s="1666" t="s">
        <v>35</v>
      </c>
      <c r="AE123" s="6" t="s">
        <v>277</v>
      </c>
      <c r="AF123" s="17" t="s">
        <v>23</v>
      </c>
      <c r="AG123" s="44" t="s">
        <v>35</v>
      </c>
      <c r="AH123" s="43">
        <v>8.3000000000000004E-2</v>
      </c>
      <c r="AI123" s="45" t="s">
        <v>35</v>
      </c>
      <c r="AJ123" s="97"/>
    </row>
    <row r="124" spans="1:36" x14ac:dyDescent="0.15">
      <c r="A124" s="1769"/>
      <c r="B124" s="366">
        <v>44395</v>
      </c>
      <c r="C124" s="1607" t="str">
        <f t="shared" si="15"/>
        <v>(日)</v>
      </c>
      <c r="D124" s="631" t="s">
        <v>566</v>
      </c>
      <c r="E124" s="1493" t="s">
        <v>35</v>
      </c>
      <c r="F124" s="58">
        <v>32.200000000000003</v>
      </c>
      <c r="G124" s="22">
        <v>26</v>
      </c>
      <c r="H124" s="61">
        <v>24.3</v>
      </c>
      <c r="I124" s="22">
        <v>3.1</v>
      </c>
      <c r="J124" s="61">
        <v>2.2000000000000002</v>
      </c>
      <c r="K124" s="22">
        <v>7.29</v>
      </c>
      <c r="L124" s="61">
        <v>7.34</v>
      </c>
      <c r="M124" s="22" t="s">
        <v>35</v>
      </c>
      <c r="N124" s="61">
        <v>28.1</v>
      </c>
      <c r="O124" s="49" t="s">
        <v>35</v>
      </c>
      <c r="P124" s="1199" t="s">
        <v>35</v>
      </c>
      <c r="Q124" s="49" t="s">
        <v>35</v>
      </c>
      <c r="R124" s="1199" t="s">
        <v>35</v>
      </c>
      <c r="S124" s="49" t="s">
        <v>35</v>
      </c>
      <c r="T124" s="1199" t="s">
        <v>35</v>
      </c>
      <c r="U124" s="49" t="s">
        <v>35</v>
      </c>
      <c r="V124" s="1199" t="s">
        <v>35</v>
      </c>
      <c r="W124" s="62" t="s">
        <v>35</v>
      </c>
      <c r="X124" s="63" t="s">
        <v>35</v>
      </c>
      <c r="Y124" s="67" t="s">
        <v>35</v>
      </c>
      <c r="Z124" s="68" t="s">
        <v>35</v>
      </c>
      <c r="AA124" s="1389" t="s">
        <v>35</v>
      </c>
      <c r="AB124" s="1724" t="s">
        <v>35</v>
      </c>
      <c r="AC124" s="608" t="s">
        <v>35</v>
      </c>
      <c r="AD124" s="1666" t="s">
        <v>35</v>
      </c>
      <c r="AE124" s="6" t="s">
        <v>284</v>
      </c>
      <c r="AF124" s="17" t="s">
        <v>23</v>
      </c>
      <c r="AG124" s="23" t="s">
        <v>35</v>
      </c>
      <c r="AH124" s="43">
        <v>1.65</v>
      </c>
      <c r="AI124" s="41" t="s">
        <v>35</v>
      </c>
      <c r="AJ124" s="95"/>
    </row>
    <row r="125" spans="1:36" x14ac:dyDescent="0.15">
      <c r="A125" s="1769"/>
      <c r="B125" s="366">
        <v>44396</v>
      </c>
      <c r="C125" s="1607" t="str">
        <f t="shared" si="15"/>
        <v>(月)</v>
      </c>
      <c r="D125" s="631" t="s">
        <v>522</v>
      </c>
      <c r="E125" s="1493" t="s">
        <v>35</v>
      </c>
      <c r="F125" s="58">
        <v>29.8</v>
      </c>
      <c r="G125" s="22">
        <v>26.1</v>
      </c>
      <c r="H125" s="61">
        <v>24.5</v>
      </c>
      <c r="I125" s="22">
        <v>2.9</v>
      </c>
      <c r="J125" s="61">
        <v>2</v>
      </c>
      <c r="K125" s="22">
        <v>7.51</v>
      </c>
      <c r="L125" s="61">
        <v>7.49</v>
      </c>
      <c r="M125" s="22" t="s">
        <v>35</v>
      </c>
      <c r="N125" s="61">
        <v>28.5</v>
      </c>
      <c r="O125" s="49" t="s">
        <v>35</v>
      </c>
      <c r="P125" s="1199">
        <v>59.7</v>
      </c>
      <c r="Q125" s="49" t="s">
        <v>35</v>
      </c>
      <c r="R125" s="1199">
        <v>77</v>
      </c>
      <c r="S125" s="49" t="s">
        <v>35</v>
      </c>
      <c r="T125" s="1199" t="s">
        <v>35</v>
      </c>
      <c r="U125" s="49" t="s">
        <v>35</v>
      </c>
      <c r="V125" s="1199" t="s">
        <v>35</v>
      </c>
      <c r="W125" s="62" t="s">
        <v>35</v>
      </c>
      <c r="X125" s="63">
        <v>31.7</v>
      </c>
      <c r="Y125" s="67" t="s">
        <v>35</v>
      </c>
      <c r="Z125" s="68">
        <v>165</v>
      </c>
      <c r="AA125" s="1389" t="s">
        <v>35</v>
      </c>
      <c r="AB125" s="1724">
        <v>0.14000000000000001</v>
      </c>
      <c r="AC125" s="608" t="s">
        <v>35</v>
      </c>
      <c r="AD125" s="1666" t="s">
        <v>35</v>
      </c>
      <c r="AE125" s="6" t="s">
        <v>278</v>
      </c>
      <c r="AF125" s="17" t="s">
        <v>23</v>
      </c>
      <c r="AG125" s="23" t="s">
        <v>35</v>
      </c>
      <c r="AH125" s="43">
        <v>2.08</v>
      </c>
      <c r="AI125" s="41" t="s">
        <v>35</v>
      </c>
      <c r="AJ125" s="95"/>
    </row>
    <row r="126" spans="1:36" x14ac:dyDescent="0.15">
      <c r="A126" s="1769"/>
      <c r="B126" s="366">
        <v>44397</v>
      </c>
      <c r="C126" s="1607" t="str">
        <f t="shared" si="15"/>
        <v>(火)</v>
      </c>
      <c r="D126" s="631" t="s">
        <v>566</v>
      </c>
      <c r="E126" s="1493" t="s">
        <v>35</v>
      </c>
      <c r="F126" s="58">
        <v>30.9</v>
      </c>
      <c r="G126" s="22">
        <v>26.4</v>
      </c>
      <c r="H126" s="61">
        <v>24.7</v>
      </c>
      <c r="I126" s="22">
        <v>2.7</v>
      </c>
      <c r="J126" s="61">
        <v>1.9</v>
      </c>
      <c r="K126" s="22">
        <v>7.51</v>
      </c>
      <c r="L126" s="61">
        <v>7.51</v>
      </c>
      <c r="M126" s="22" t="s">
        <v>35</v>
      </c>
      <c r="N126" s="61">
        <v>28.8</v>
      </c>
      <c r="O126" s="49" t="s">
        <v>35</v>
      </c>
      <c r="P126" s="1199">
        <v>59.5</v>
      </c>
      <c r="Q126" s="49" t="s">
        <v>35</v>
      </c>
      <c r="R126" s="1199">
        <v>77.2</v>
      </c>
      <c r="S126" s="49" t="s">
        <v>35</v>
      </c>
      <c r="T126" s="1199" t="s">
        <v>35</v>
      </c>
      <c r="U126" s="49" t="s">
        <v>35</v>
      </c>
      <c r="V126" s="1199" t="s">
        <v>35</v>
      </c>
      <c r="W126" s="62" t="s">
        <v>35</v>
      </c>
      <c r="X126" s="63">
        <v>29.3</v>
      </c>
      <c r="Y126" s="67" t="s">
        <v>35</v>
      </c>
      <c r="Z126" s="68">
        <v>164</v>
      </c>
      <c r="AA126" s="1389" t="s">
        <v>35</v>
      </c>
      <c r="AB126" s="1724">
        <v>0.13</v>
      </c>
      <c r="AC126" s="608" t="s">
        <v>35</v>
      </c>
      <c r="AD126" s="1666" t="s">
        <v>35</v>
      </c>
      <c r="AE126" s="6" t="s">
        <v>279</v>
      </c>
      <c r="AF126" s="17" t="s">
        <v>23</v>
      </c>
      <c r="AG126" s="44" t="s">
        <v>35</v>
      </c>
      <c r="AH126" s="43">
        <v>0.11600000000000001</v>
      </c>
      <c r="AI126" s="45" t="s">
        <v>35</v>
      </c>
      <c r="AJ126" s="97"/>
    </row>
    <row r="127" spans="1:36" x14ac:dyDescent="0.15">
      <c r="A127" s="1769"/>
      <c r="B127" s="366">
        <v>44398</v>
      </c>
      <c r="C127" s="1607" t="str">
        <f t="shared" si="15"/>
        <v>(水)</v>
      </c>
      <c r="D127" s="631" t="s">
        <v>566</v>
      </c>
      <c r="E127" s="1493" t="s">
        <v>35</v>
      </c>
      <c r="F127" s="58">
        <v>31.5</v>
      </c>
      <c r="G127" s="22">
        <v>26.5</v>
      </c>
      <c r="H127" s="61">
        <v>24.8</v>
      </c>
      <c r="I127" s="22">
        <v>1.7</v>
      </c>
      <c r="J127" s="61">
        <v>1</v>
      </c>
      <c r="K127" s="22">
        <v>7.41</v>
      </c>
      <c r="L127" s="61">
        <v>7.41</v>
      </c>
      <c r="M127" s="22" t="s">
        <v>35</v>
      </c>
      <c r="N127" s="61">
        <v>28.6</v>
      </c>
      <c r="O127" s="49" t="s">
        <v>35</v>
      </c>
      <c r="P127" s="1199">
        <v>59.5</v>
      </c>
      <c r="Q127" s="49" t="s">
        <v>35</v>
      </c>
      <c r="R127" s="1199">
        <v>77.2</v>
      </c>
      <c r="S127" s="49" t="s">
        <v>35</v>
      </c>
      <c r="T127" s="1199" t="s">
        <v>35</v>
      </c>
      <c r="U127" s="49" t="s">
        <v>35</v>
      </c>
      <c r="V127" s="1199" t="s">
        <v>35</v>
      </c>
      <c r="W127" s="62" t="s">
        <v>35</v>
      </c>
      <c r="X127" s="63">
        <v>30.9</v>
      </c>
      <c r="Y127" s="67" t="s">
        <v>35</v>
      </c>
      <c r="Z127" s="68">
        <v>187</v>
      </c>
      <c r="AA127" s="1389" t="s">
        <v>35</v>
      </c>
      <c r="AB127" s="1724">
        <v>0.13</v>
      </c>
      <c r="AC127" s="608" t="s">
        <v>35</v>
      </c>
      <c r="AD127" s="1666" t="s">
        <v>35</v>
      </c>
      <c r="AE127" s="6" t="s">
        <v>280</v>
      </c>
      <c r="AF127" s="17" t="s">
        <v>23</v>
      </c>
      <c r="AG127" s="23" t="s">
        <v>35</v>
      </c>
      <c r="AH127" s="203" t="s">
        <v>523</v>
      </c>
      <c r="AI127" s="41" t="s">
        <v>35</v>
      </c>
      <c r="AJ127" s="95"/>
    </row>
    <row r="128" spans="1:36" x14ac:dyDescent="0.15">
      <c r="A128" s="1769"/>
      <c r="B128" s="366">
        <v>44399</v>
      </c>
      <c r="C128" s="1607" t="str">
        <f t="shared" si="15"/>
        <v>(木)</v>
      </c>
      <c r="D128" s="631" t="s">
        <v>566</v>
      </c>
      <c r="E128" s="1493" t="s">
        <v>35</v>
      </c>
      <c r="F128" s="58">
        <v>30.4</v>
      </c>
      <c r="G128" s="22">
        <v>26.7</v>
      </c>
      <c r="H128" s="61">
        <v>25</v>
      </c>
      <c r="I128" s="22">
        <v>2.1</v>
      </c>
      <c r="J128" s="61">
        <v>1.5</v>
      </c>
      <c r="K128" s="22">
        <v>7.36</v>
      </c>
      <c r="L128" s="61">
        <v>7.21</v>
      </c>
      <c r="M128" s="22" t="s">
        <v>35</v>
      </c>
      <c r="N128" s="61">
        <v>28.3</v>
      </c>
      <c r="O128" s="49" t="s">
        <v>35</v>
      </c>
      <c r="P128" s="1199" t="s">
        <v>35</v>
      </c>
      <c r="Q128" s="49" t="s">
        <v>35</v>
      </c>
      <c r="R128" s="1199" t="s">
        <v>35</v>
      </c>
      <c r="S128" s="49" t="s">
        <v>35</v>
      </c>
      <c r="T128" s="1199" t="s">
        <v>35</v>
      </c>
      <c r="U128" s="49" t="s">
        <v>35</v>
      </c>
      <c r="V128" s="1199" t="s">
        <v>35</v>
      </c>
      <c r="W128" s="62" t="s">
        <v>35</v>
      </c>
      <c r="X128" s="63" t="s">
        <v>35</v>
      </c>
      <c r="Y128" s="67" t="s">
        <v>35</v>
      </c>
      <c r="Z128" s="68" t="s">
        <v>35</v>
      </c>
      <c r="AA128" s="1389" t="s">
        <v>35</v>
      </c>
      <c r="AB128" s="1724" t="s">
        <v>35</v>
      </c>
      <c r="AC128" s="608" t="s">
        <v>35</v>
      </c>
      <c r="AD128" s="1666" t="s">
        <v>35</v>
      </c>
      <c r="AE128" s="6" t="s">
        <v>281</v>
      </c>
      <c r="AF128" s="17" t="s">
        <v>23</v>
      </c>
      <c r="AG128" s="22" t="s">
        <v>35</v>
      </c>
      <c r="AH128" s="46">
        <v>17.5</v>
      </c>
      <c r="AI128" s="35" t="s">
        <v>35</v>
      </c>
      <c r="AJ128" s="96"/>
    </row>
    <row r="129" spans="1:41" x14ac:dyDescent="0.15">
      <c r="A129" s="1769"/>
      <c r="B129" s="366">
        <v>44400</v>
      </c>
      <c r="C129" s="1607" t="str">
        <f t="shared" si="15"/>
        <v>(金)</v>
      </c>
      <c r="D129" s="631" t="s">
        <v>566</v>
      </c>
      <c r="E129" s="1493" t="s">
        <v>35</v>
      </c>
      <c r="F129" s="58">
        <v>31.9</v>
      </c>
      <c r="G129" s="22">
        <v>27</v>
      </c>
      <c r="H129" s="61">
        <v>25.2</v>
      </c>
      <c r="I129" s="22">
        <v>2.2000000000000002</v>
      </c>
      <c r="J129" s="61">
        <v>1.7</v>
      </c>
      <c r="K129" s="22">
        <v>7.44</v>
      </c>
      <c r="L129" s="61">
        <v>7.43</v>
      </c>
      <c r="M129" s="22" t="s">
        <v>35</v>
      </c>
      <c r="N129" s="61">
        <v>28.1</v>
      </c>
      <c r="O129" s="49" t="s">
        <v>35</v>
      </c>
      <c r="P129" s="1199" t="s">
        <v>35</v>
      </c>
      <c r="Q129" s="49" t="s">
        <v>35</v>
      </c>
      <c r="R129" s="1199" t="s">
        <v>35</v>
      </c>
      <c r="S129" s="49" t="s">
        <v>35</v>
      </c>
      <c r="T129" s="1199" t="s">
        <v>35</v>
      </c>
      <c r="U129" s="49" t="s">
        <v>35</v>
      </c>
      <c r="V129" s="1199" t="s">
        <v>35</v>
      </c>
      <c r="W129" s="62" t="s">
        <v>35</v>
      </c>
      <c r="X129" s="63" t="s">
        <v>35</v>
      </c>
      <c r="Y129" s="67" t="s">
        <v>35</v>
      </c>
      <c r="Z129" s="68" t="s">
        <v>35</v>
      </c>
      <c r="AA129" s="1389" t="s">
        <v>35</v>
      </c>
      <c r="AB129" s="1724" t="s">
        <v>35</v>
      </c>
      <c r="AC129" s="608" t="s">
        <v>35</v>
      </c>
      <c r="AD129" s="1666" t="s">
        <v>35</v>
      </c>
      <c r="AE129" s="6" t="s">
        <v>27</v>
      </c>
      <c r="AF129" s="17" t="s">
        <v>23</v>
      </c>
      <c r="AG129" s="22" t="s">
        <v>35</v>
      </c>
      <c r="AH129" s="46">
        <v>22.7</v>
      </c>
      <c r="AI129" s="35" t="s">
        <v>35</v>
      </c>
      <c r="AJ129" s="96"/>
    </row>
    <row r="130" spans="1:41" x14ac:dyDescent="0.15">
      <c r="A130" s="1769"/>
      <c r="B130" s="366">
        <v>44401</v>
      </c>
      <c r="C130" s="1607" t="str">
        <f t="shared" si="15"/>
        <v>(土)</v>
      </c>
      <c r="D130" s="631" t="s">
        <v>566</v>
      </c>
      <c r="E130" s="1493" t="s">
        <v>35</v>
      </c>
      <c r="F130" s="58">
        <v>30.8</v>
      </c>
      <c r="G130" s="22">
        <v>27.2</v>
      </c>
      <c r="H130" s="61">
        <v>25.4</v>
      </c>
      <c r="I130" s="22">
        <v>1.6</v>
      </c>
      <c r="J130" s="61">
        <v>1</v>
      </c>
      <c r="K130" s="22">
        <v>7.42</v>
      </c>
      <c r="L130" s="61">
        <v>7.49</v>
      </c>
      <c r="M130" s="22" t="s">
        <v>35</v>
      </c>
      <c r="N130" s="61">
        <v>28.5</v>
      </c>
      <c r="O130" s="49" t="s">
        <v>35</v>
      </c>
      <c r="P130" s="1199" t="s">
        <v>35</v>
      </c>
      <c r="Q130" s="49" t="s">
        <v>35</v>
      </c>
      <c r="R130" s="1199" t="s">
        <v>35</v>
      </c>
      <c r="S130" s="49" t="s">
        <v>35</v>
      </c>
      <c r="T130" s="1199" t="s">
        <v>35</v>
      </c>
      <c r="U130" s="49" t="s">
        <v>35</v>
      </c>
      <c r="V130" s="1199" t="s">
        <v>35</v>
      </c>
      <c r="W130" s="62" t="s">
        <v>35</v>
      </c>
      <c r="X130" s="63" t="s">
        <v>35</v>
      </c>
      <c r="Y130" s="67" t="s">
        <v>35</v>
      </c>
      <c r="Z130" s="68" t="s">
        <v>35</v>
      </c>
      <c r="AA130" s="1389" t="s">
        <v>35</v>
      </c>
      <c r="AB130" s="1724" t="s">
        <v>35</v>
      </c>
      <c r="AC130" s="608" t="s">
        <v>35</v>
      </c>
      <c r="AD130" s="1666" t="s">
        <v>35</v>
      </c>
      <c r="AE130" s="6" t="s">
        <v>282</v>
      </c>
      <c r="AF130" s="17" t="s">
        <v>267</v>
      </c>
      <c r="AG130" s="49" t="s">
        <v>35</v>
      </c>
      <c r="AH130" s="50">
        <v>13</v>
      </c>
      <c r="AI130" s="42" t="s">
        <v>35</v>
      </c>
      <c r="AJ130" s="98"/>
    </row>
    <row r="131" spans="1:41" x14ac:dyDescent="0.15">
      <c r="A131" s="1769"/>
      <c r="B131" s="366">
        <v>44402</v>
      </c>
      <c r="C131" s="1607" t="str">
        <f t="shared" si="15"/>
        <v>(日)</v>
      </c>
      <c r="D131" s="631" t="s">
        <v>566</v>
      </c>
      <c r="E131" s="1493" t="s">
        <v>35</v>
      </c>
      <c r="F131" s="58">
        <v>30.2</v>
      </c>
      <c r="G131" s="22">
        <v>27.4</v>
      </c>
      <c r="H131" s="61">
        <v>25.6</v>
      </c>
      <c r="I131" s="22">
        <v>1.5</v>
      </c>
      <c r="J131" s="61">
        <v>1</v>
      </c>
      <c r="K131" s="22">
        <v>7.56</v>
      </c>
      <c r="L131" s="61">
        <v>7.47</v>
      </c>
      <c r="M131" s="22" t="s">
        <v>35</v>
      </c>
      <c r="N131" s="61">
        <v>28.3</v>
      </c>
      <c r="O131" s="49" t="s">
        <v>35</v>
      </c>
      <c r="P131" s="1199" t="s">
        <v>35</v>
      </c>
      <c r="Q131" s="49" t="s">
        <v>35</v>
      </c>
      <c r="R131" s="1199" t="s">
        <v>35</v>
      </c>
      <c r="S131" s="49" t="s">
        <v>35</v>
      </c>
      <c r="T131" s="1199" t="s">
        <v>35</v>
      </c>
      <c r="U131" s="49" t="s">
        <v>35</v>
      </c>
      <c r="V131" s="1199" t="s">
        <v>35</v>
      </c>
      <c r="W131" s="62" t="s">
        <v>35</v>
      </c>
      <c r="X131" s="63" t="s">
        <v>35</v>
      </c>
      <c r="Y131" s="67" t="s">
        <v>35</v>
      </c>
      <c r="Z131" s="68" t="s">
        <v>35</v>
      </c>
      <c r="AA131" s="1389" t="s">
        <v>35</v>
      </c>
      <c r="AB131" s="1724" t="s">
        <v>35</v>
      </c>
      <c r="AC131" s="608" t="s">
        <v>35</v>
      </c>
      <c r="AD131" s="1666" t="s">
        <v>35</v>
      </c>
      <c r="AE131" s="6" t="s">
        <v>283</v>
      </c>
      <c r="AF131" s="17" t="s">
        <v>23</v>
      </c>
      <c r="AG131" s="49" t="s">
        <v>35</v>
      </c>
      <c r="AH131" s="50">
        <v>8</v>
      </c>
      <c r="AI131" s="42" t="s">
        <v>35</v>
      </c>
      <c r="AJ131" s="98"/>
    </row>
    <row r="132" spans="1:41" x14ac:dyDescent="0.15">
      <c r="A132" s="1769"/>
      <c r="B132" s="366">
        <v>44403</v>
      </c>
      <c r="C132" s="1607" t="str">
        <f t="shared" si="15"/>
        <v>(月)</v>
      </c>
      <c r="D132" s="631" t="s">
        <v>522</v>
      </c>
      <c r="E132" s="1493">
        <v>2</v>
      </c>
      <c r="F132" s="58">
        <v>27.2</v>
      </c>
      <c r="G132" s="22">
        <v>27.6</v>
      </c>
      <c r="H132" s="61">
        <v>25.8</v>
      </c>
      <c r="I132" s="22">
        <v>2.2000000000000002</v>
      </c>
      <c r="J132" s="61">
        <v>1.7</v>
      </c>
      <c r="K132" s="22">
        <v>7.72</v>
      </c>
      <c r="L132" s="61">
        <v>7.68</v>
      </c>
      <c r="M132" s="22" t="s">
        <v>35</v>
      </c>
      <c r="N132" s="61">
        <v>28.6</v>
      </c>
      <c r="O132" s="49" t="s">
        <v>35</v>
      </c>
      <c r="P132" s="1199">
        <v>60.2</v>
      </c>
      <c r="Q132" s="49" t="s">
        <v>35</v>
      </c>
      <c r="R132" s="1199">
        <v>77.8</v>
      </c>
      <c r="S132" s="49" t="s">
        <v>35</v>
      </c>
      <c r="T132" s="1199" t="s">
        <v>35</v>
      </c>
      <c r="U132" s="49" t="s">
        <v>35</v>
      </c>
      <c r="V132" s="1199" t="s">
        <v>35</v>
      </c>
      <c r="W132" s="62" t="s">
        <v>35</v>
      </c>
      <c r="X132" s="63">
        <v>29.3</v>
      </c>
      <c r="Y132" s="67" t="s">
        <v>35</v>
      </c>
      <c r="Z132" s="68">
        <v>196</v>
      </c>
      <c r="AA132" s="1389" t="s">
        <v>35</v>
      </c>
      <c r="AB132" s="1724">
        <v>0.14000000000000001</v>
      </c>
      <c r="AC132" s="608" t="s">
        <v>35</v>
      </c>
      <c r="AD132" s="1666" t="s">
        <v>35</v>
      </c>
      <c r="AE132" s="18"/>
      <c r="AF132" s="8"/>
      <c r="AG132" s="19"/>
      <c r="AH132" s="7"/>
      <c r="AI132" s="7"/>
      <c r="AJ132" s="8"/>
    </row>
    <row r="133" spans="1:41" x14ac:dyDescent="0.15">
      <c r="A133" s="1769"/>
      <c r="B133" s="366">
        <v>44404</v>
      </c>
      <c r="C133" s="1607" t="str">
        <f t="shared" si="15"/>
        <v>(火)</v>
      </c>
      <c r="D133" s="631" t="s">
        <v>579</v>
      </c>
      <c r="E133" s="1493">
        <v>24</v>
      </c>
      <c r="F133" s="58">
        <v>22.5</v>
      </c>
      <c r="G133" s="22">
        <v>27.6</v>
      </c>
      <c r="H133" s="61">
        <v>25.8</v>
      </c>
      <c r="I133" s="22">
        <v>1.9</v>
      </c>
      <c r="J133" s="61">
        <v>1.7</v>
      </c>
      <c r="K133" s="22">
        <v>7.73</v>
      </c>
      <c r="L133" s="61">
        <v>7.73</v>
      </c>
      <c r="M133" s="22" t="s">
        <v>35</v>
      </c>
      <c r="N133" s="61">
        <v>28.7</v>
      </c>
      <c r="O133" s="49" t="s">
        <v>35</v>
      </c>
      <c r="P133" s="1199">
        <v>61.9</v>
      </c>
      <c r="Q133" s="49" t="s">
        <v>35</v>
      </c>
      <c r="R133" s="1199">
        <v>77.400000000000006</v>
      </c>
      <c r="S133" s="49" t="s">
        <v>35</v>
      </c>
      <c r="T133" s="1199" t="s">
        <v>35</v>
      </c>
      <c r="U133" s="49" t="s">
        <v>35</v>
      </c>
      <c r="V133" s="1199" t="s">
        <v>35</v>
      </c>
      <c r="W133" s="62" t="s">
        <v>35</v>
      </c>
      <c r="X133" s="63">
        <v>31.7</v>
      </c>
      <c r="Y133" s="67" t="s">
        <v>35</v>
      </c>
      <c r="Z133" s="68">
        <v>180</v>
      </c>
      <c r="AA133" s="1389" t="s">
        <v>35</v>
      </c>
      <c r="AB133" s="66">
        <v>0.1</v>
      </c>
      <c r="AC133" s="608" t="s">
        <v>35</v>
      </c>
      <c r="AD133" s="1666" t="s">
        <v>35</v>
      </c>
      <c r="AE133" s="18"/>
      <c r="AF133" s="8"/>
      <c r="AG133" s="19"/>
      <c r="AH133" s="7"/>
      <c r="AI133" s="7"/>
      <c r="AJ133" s="8"/>
    </row>
    <row r="134" spans="1:41" x14ac:dyDescent="0.15">
      <c r="A134" s="1769"/>
      <c r="B134" s="366">
        <v>44405</v>
      </c>
      <c r="C134" s="1607" t="str">
        <f t="shared" si="15"/>
        <v>(水)</v>
      </c>
      <c r="D134" s="631" t="s">
        <v>566</v>
      </c>
      <c r="E134" s="1493">
        <v>1.5</v>
      </c>
      <c r="F134" s="58">
        <v>29.8</v>
      </c>
      <c r="G134" s="22">
        <v>28.2</v>
      </c>
      <c r="H134" s="61">
        <v>26.2</v>
      </c>
      <c r="I134" s="22">
        <v>1.6</v>
      </c>
      <c r="J134" s="61">
        <v>1.4</v>
      </c>
      <c r="K134" s="22">
        <v>7.52</v>
      </c>
      <c r="L134" s="61">
        <v>7.57</v>
      </c>
      <c r="M134" s="22" t="s">
        <v>35</v>
      </c>
      <c r="N134" s="61">
        <v>28.4</v>
      </c>
      <c r="O134" s="49" t="s">
        <v>35</v>
      </c>
      <c r="P134" s="1199">
        <v>59.7</v>
      </c>
      <c r="Q134" s="49" t="s">
        <v>35</v>
      </c>
      <c r="R134" s="1199">
        <v>76</v>
      </c>
      <c r="S134" s="49" t="s">
        <v>35</v>
      </c>
      <c r="T134" s="1199" t="s">
        <v>35</v>
      </c>
      <c r="U134" s="49" t="s">
        <v>35</v>
      </c>
      <c r="V134" s="1199" t="s">
        <v>35</v>
      </c>
      <c r="W134" s="62" t="s">
        <v>35</v>
      </c>
      <c r="X134" s="63">
        <v>28.8</v>
      </c>
      <c r="Y134" s="67" t="s">
        <v>35</v>
      </c>
      <c r="Z134" s="68">
        <v>152</v>
      </c>
      <c r="AA134" s="1389" t="s">
        <v>35</v>
      </c>
      <c r="AB134" s="1724">
        <v>0.12</v>
      </c>
      <c r="AC134" s="608" t="s">
        <v>35</v>
      </c>
      <c r="AD134" s="1666" t="s">
        <v>35</v>
      </c>
      <c r="AE134" s="20"/>
      <c r="AF134" s="3"/>
      <c r="AG134" s="21"/>
      <c r="AH134" s="9"/>
      <c r="AI134" s="9"/>
      <c r="AJ134" s="3"/>
    </row>
    <row r="135" spans="1:41" x14ac:dyDescent="0.15">
      <c r="A135" s="1769"/>
      <c r="B135" s="366">
        <v>44406</v>
      </c>
      <c r="C135" s="1607" t="str">
        <f t="shared" si="15"/>
        <v>(木)</v>
      </c>
      <c r="D135" s="631" t="s">
        <v>522</v>
      </c>
      <c r="E135" s="1493" t="s">
        <v>35</v>
      </c>
      <c r="F135" s="58">
        <v>29.8</v>
      </c>
      <c r="G135" s="22">
        <v>28.1</v>
      </c>
      <c r="H135" s="61">
        <v>26.2</v>
      </c>
      <c r="I135" s="22">
        <v>2.2000000000000002</v>
      </c>
      <c r="J135" s="61">
        <v>2</v>
      </c>
      <c r="K135" s="22">
        <v>7.64</v>
      </c>
      <c r="L135" s="61">
        <v>7.57</v>
      </c>
      <c r="M135" s="22" t="s">
        <v>35</v>
      </c>
      <c r="N135" s="61">
        <v>28.2</v>
      </c>
      <c r="O135" s="49" t="s">
        <v>35</v>
      </c>
      <c r="P135" s="1199">
        <v>58.6</v>
      </c>
      <c r="Q135" s="49" t="s">
        <v>35</v>
      </c>
      <c r="R135" s="1199">
        <v>75.8</v>
      </c>
      <c r="S135" s="49" t="s">
        <v>35</v>
      </c>
      <c r="T135" s="1199" t="s">
        <v>35</v>
      </c>
      <c r="U135" s="49" t="s">
        <v>35</v>
      </c>
      <c r="V135" s="1199" t="s">
        <v>35</v>
      </c>
      <c r="W135" s="62" t="s">
        <v>35</v>
      </c>
      <c r="X135" s="63">
        <v>31.2</v>
      </c>
      <c r="Y135" s="67" t="s">
        <v>35</v>
      </c>
      <c r="Z135" s="68">
        <v>187</v>
      </c>
      <c r="AA135" s="1389" t="s">
        <v>35</v>
      </c>
      <c r="AB135" s="66">
        <v>0.1</v>
      </c>
      <c r="AC135" s="608" t="s">
        <v>35</v>
      </c>
      <c r="AD135" s="1666" t="s">
        <v>35</v>
      </c>
      <c r="AE135" s="28" t="s">
        <v>34</v>
      </c>
      <c r="AF135" s="2" t="s">
        <v>35</v>
      </c>
      <c r="AG135" s="2" t="s">
        <v>35</v>
      </c>
      <c r="AH135" s="2" t="s">
        <v>35</v>
      </c>
      <c r="AI135" s="2" t="s">
        <v>35</v>
      </c>
      <c r="AJ135" s="99" t="s">
        <v>35</v>
      </c>
    </row>
    <row r="136" spans="1:41" x14ac:dyDescent="0.15">
      <c r="A136" s="1769"/>
      <c r="B136" s="366">
        <v>44407</v>
      </c>
      <c r="C136" s="1607" t="str">
        <f t="shared" si="15"/>
        <v>(金)</v>
      </c>
      <c r="D136" s="631" t="s">
        <v>522</v>
      </c>
      <c r="E136" s="1493">
        <v>1.5</v>
      </c>
      <c r="F136" s="58">
        <v>31.8</v>
      </c>
      <c r="G136" s="22">
        <v>28</v>
      </c>
      <c r="H136" s="61">
        <v>26.1</v>
      </c>
      <c r="I136" s="22">
        <v>2.7</v>
      </c>
      <c r="J136" s="61">
        <v>2.2999999999999998</v>
      </c>
      <c r="K136" s="22">
        <v>7.51</v>
      </c>
      <c r="L136" s="61">
        <v>7.51</v>
      </c>
      <c r="M136" s="22" t="s">
        <v>35</v>
      </c>
      <c r="N136" s="61">
        <v>27.5</v>
      </c>
      <c r="O136" s="49" t="s">
        <v>35</v>
      </c>
      <c r="P136" s="1199">
        <v>57.9</v>
      </c>
      <c r="Q136" s="49" t="s">
        <v>35</v>
      </c>
      <c r="R136" s="1199">
        <v>75.400000000000006</v>
      </c>
      <c r="S136" s="49" t="s">
        <v>35</v>
      </c>
      <c r="T136" s="1199" t="s">
        <v>35</v>
      </c>
      <c r="U136" s="49" t="s">
        <v>35</v>
      </c>
      <c r="V136" s="1199" t="s">
        <v>35</v>
      </c>
      <c r="W136" s="62" t="s">
        <v>35</v>
      </c>
      <c r="X136" s="63">
        <v>27.7</v>
      </c>
      <c r="Y136" s="67" t="s">
        <v>35</v>
      </c>
      <c r="Z136" s="68">
        <v>127</v>
      </c>
      <c r="AA136" s="1389" t="s">
        <v>35</v>
      </c>
      <c r="AB136" s="1724">
        <v>0.16</v>
      </c>
      <c r="AC136" s="608" t="s">
        <v>35</v>
      </c>
      <c r="AD136" s="1666" t="s">
        <v>35</v>
      </c>
      <c r="AE136" s="10" t="s">
        <v>35</v>
      </c>
      <c r="AF136" s="2" t="s">
        <v>35</v>
      </c>
      <c r="AG136" s="2" t="s">
        <v>35</v>
      </c>
      <c r="AH136" s="2" t="s">
        <v>35</v>
      </c>
      <c r="AI136" s="2" t="s">
        <v>35</v>
      </c>
      <c r="AJ136" s="99" t="s">
        <v>35</v>
      </c>
    </row>
    <row r="137" spans="1:41" x14ac:dyDescent="0.15">
      <c r="A137" s="1769"/>
      <c r="B137" s="366">
        <v>44408</v>
      </c>
      <c r="C137" s="1607" t="str">
        <f t="shared" si="15"/>
        <v>(土)</v>
      </c>
      <c r="D137" s="135" t="s">
        <v>566</v>
      </c>
      <c r="E137" s="1499" t="s">
        <v>35</v>
      </c>
      <c r="F137" s="119">
        <v>28.2</v>
      </c>
      <c r="G137" s="120">
        <v>28</v>
      </c>
      <c r="H137" s="121">
        <v>26.2</v>
      </c>
      <c r="I137" s="120">
        <v>2.6</v>
      </c>
      <c r="J137" s="121">
        <v>2.2999999999999998</v>
      </c>
      <c r="K137" s="120">
        <v>7.32</v>
      </c>
      <c r="L137" s="121">
        <v>7.23</v>
      </c>
      <c r="M137" s="120" t="s">
        <v>35</v>
      </c>
      <c r="N137" s="121">
        <v>27.4</v>
      </c>
      <c r="O137" s="632" t="s">
        <v>35</v>
      </c>
      <c r="P137" s="1213" t="s">
        <v>35</v>
      </c>
      <c r="Q137" s="632" t="s">
        <v>35</v>
      </c>
      <c r="R137" s="1213" t="s">
        <v>35</v>
      </c>
      <c r="S137" s="632" t="s">
        <v>35</v>
      </c>
      <c r="T137" s="1213" t="s">
        <v>35</v>
      </c>
      <c r="U137" s="632" t="s">
        <v>35</v>
      </c>
      <c r="V137" s="1213" t="s">
        <v>35</v>
      </c>
      <c r="W137" s="122" t="s">
        <v>35</v>
      </c>
      <c r="X137" s="123" t="s">
        <v>35</v>
      </c>
      <c r="Y137" s="126" t="s">
        <v>35</v>
      </c>
      <c r="Z137" s="127" t="s">
        <v>35</v>
      </c>
      <c r="AA137" s="1394" t="s">
        <v>35</v>
      </c>
      <c r="AB137" s="1727" t="s">
        <v>35</v>
      </c>
      <c r="AC137" s="694" t="s">
        <v>35</v>
      </c>
      <c r="AD137" s="1667" t="s">
        <v>35</v>
      </c>
      <c r="AE137" s="10" t="s">
        <v>35</v>
      </c>
      <c r="AF137" s="2" t="s">
        <v>35</v>
      </c>
      <c r="AG137" s="2" t="s">
        <v>35</v>
      </c>
      <c r="AH137" s="2" t="s">
        <v>35</v>
      </c>
      <c r="AI137" s="2" t="s">
        <v>35</v>
      </c>
      <c r="AJ137" s="99" t="s">
        <v>35</v>
      </c>
    </row>
    <row r="138" spans="1:41" s="1" customFormat="1" ht="13.5" customHeight="1" x14ac:dyDescent="0.15">
      <c r="A138" s="1769"/>
      <c r="B138" s="1748" t="s">
        <v>388</v>
      </c>
      <c r="C138" s="1744"/>
      <c r="D138" s="374"/>
      <c r="E138" s="1494">
        <f>MAX(E107:E137)</f>
        <v>135.5</v>
      </c>
      <c r="F138" s="335">
        <f t="shared" ref="F138:AB138" si="16">IF(COUNT(F107:F137)=0,"",MAX(F107:F137))</f>
        <v>32.200000000000003</v>
      </c>
      <c r="G138" s="336">
        <f t="shared" si="16"/>
        <v>28.2</v>
      </c>
      <c r="H138" s="337">
        <f t="shared" si="16"/>
        <v>26.2</v>
      </c>
      <c r="I138" s="336">
        <f t="shared" si="16"/>
        <v>6</v>
      </c>
      <c r="J138" s="337">
        <f t="shared" si="16"/>
        <v>3.9</v>
      </c>
      <c r="K138" s="336">
        <f t="shared" si="16"/>
        <v>7.73</v>
      </c>
      <c r="L138" s="337">
        <f t="shared" si="16"/>
        <v>7.73</v>
      </c>
      <c r="M138" s="336" t="str">
        <f t="shared" si="16"/>
        <v/>
      </c>
      <c r="N138" s="337">
        <f t="shared" si="16"/>
        <v>31</v>
      </c>
      <c r="O138" s="1200" t="str">
        <f t="shared" si="16"/>
        <v/>
      </c>
      <c r="P138" s="1208">
        <f t="shared" si="16"/>
        <v>63.4</v>
      </c>
      <c r="Q138" s="1200" t="str">
        <f t="shared" si="16"/>
        <v/>
      </c>
      <c r="R138" s="1208">
        <f t="shared" si="16"/>
        <v>82.8</v>
      </c>
      <c r="S138" s="1200" t="str">
        <f t="shared" si="16"/>
        <v/>
      </c>
      <c r="T138" s="1208">
        <f t="shared" si="16"/>
        <v>46.4</v>
      </c>
      <c r="U138" s="1200" t="str">
        <f t="shared" si="16"/>
        <v/>
      </c>
      <c r="V138" s="1208">
        <f t="shared" si="16"/>
        <v>29.6</v>
      </c>
      <c r="W138" s="338" t="str">
        <f t="shared" si="16"/>
        <v/>
      </c>
      <c r="X138" s="540">
        <f t="shared" si="16"/>
        <v>35.299999999999997</v>
      </c>
      <c r="Y138" s="1356" t="str">
        <f t="shared" si="16"/>
        <v/>
      </c>
      <c r="Z138" s="1357">
        <f t="shared" si="16"/>
        <v>225</v>
      </c>
      <c r="AA138" s="1385" t="str">
        <f t="shared" si="16"/>
        <v/>
      </c>
      <c r="AB138" s="1720">
        <f t="shared" si="16"/>
        <v>0.25</v>
      </c>
      <c r="AC138" s="651">
        <f t="shared" ref="AC138:AD138" si="17">IF(COUNT(AC107:AC137)=0,"",MAX(AC107:AC137))</f>
        <v>49</v>
      </c>
      <c r="AD138" s="1456">
        <f t="shared" si="17"/>
        <v>45</v>
      </c>
      <c r="AE138" s="10"/>
      <c r="AF138" s="2"/>
      <c r="AG138" s="2"/>
      <c r="AH138" s="2"/>
      <c r="AI138" s="2"/>
      <c r="AJ138" s="99"/>
    </row>
    <row r="139" spans="1:41" s="1" customFormat="1" ht="13.5" customHeight="1" x14ac:dyDescent="0.15">
      <c r="A139" s="1769"/>
      <c r="B139" s="1749" t="s">
        <v>389</v>
      </c>
      <c r="C139" s="1736"/>
      <c r="D139" s="376"/>
      <c r="E139" s="1503"/>
      <c r="F139" s="340">
        <f t="shared" ref="F139:AB139" si="18">IF(COUNT(F107:F137)=0,"",MIN(F107:F137))</f>
        <v>19.7</v>
      </c>
      <c r="G139" s="341">
        <f t="shared" si="18"/>
        <v>24.3</v>
      </c>
      <c r="H139" s="342">
        <f t="shared" si="18"/>
        <v>22.6</v>
      </c>
      <c r="I139" s="341">
        <f t="shared" si="18"/>
        <v>1.5</v>
      </c>
      <c r="J139" s="342">
        <f t="shared" si="18"/>
        <v>1</v>
      </c>
      <c r="K139" s="341">
        <f t="shared" si="18"/>
        <v>7.28</v>
      </c>
      <c r="L139" s="342">
        <f t="shared" si="18"/>
        <v>7.21</v>
      </c>
      <c r="M139" s="341" t="str">
        <f t="shared" si="18"/>
        <v/>
      </c>
      <c r="N139" s="342">
        <f t="shared" si="18"/>
        <v>25.3</v>
      </c>
      <c r="O139" s="1202" t="str">
        <f t="shared" si="18"/>
        <v/>
      </c>
      <c r="P139" s="1209">
        <f t="shared" si="18"/>
        <v>52.8</v>
      </c>
      <c r="Q139" s="1202" t="str">
        <f t="shared" si="18"/>
        <v/>
      </c>
      <c r="R139" s="1209">
        <f t="shared" si="18"/>
        <v>69.2</v>
      </c>
      <c r="S139" s="1202" t="str">
        <f t="shared" si="18"/>
        <v/>
      </c>
      <c r="T139" s="1209">
        <f t="shared" si="18"/>
        <v>46.4</v>
      </c>
      <c r="U139" s="1202" t="str">
        <f t="shared" si="18"/>
        <v/>
      </c>
      <c r="V139" s="1209">
        <f t="shared" si="18"/>
        <v>29.6</v>
      </c>
      <c r="W139" s="343" t="str">
        <f t="shared" si="18"/>
        <v/>
      </c>
      <c r="X139" s="653">
        <f t="shared" si="18"/>
        <v>26.8</v>
      </c>
      <c r="Y139" s="1362" t="str">
        <f t="shared" si="18"/>
        <v/>
      </c>
      <c r="Z139" s="1363">
        <f t="shared" si="18"/>
        <v>127</v>
      </c>
      <c r="AA139" s="1386" t="str">
        <f t="shared" si="18"/>
        <v/>
      </c>
      <c r="AB139" s="666">
        <f t="shared" si="18"/>
        <v>0.1</v>
      </c>
      <c r="AC139" s="1620"/>
      <c r="AD139" s="1659"/>
      <c r="AE139" s="10"/>
      <c r="AF139" s="2"/>
      <c r="AG139" s="2"/>
      <c r="AH139" s="2"/>
      <c r="AI139" s="2"/>
      <c r="AJ139" s="99"/>
    </row>
    <row r="140" spans="1:41" s="1" customFormat="1" ht="13.5" customHeight="1" x14ac:dyDescent="0.15">
      <c r="A140" s="1769"/>
      <c r="B140" s="1749" t="s">
        <v>390</v>
      </c>
      <c r="C140" s="1736"/>
      <c r="D140" s="376"/>
      <c r="E140" s="1496"/>
      <c r="F140" s="541">
        <f t="shared" ref="F140:AB140" si="19">IF(COUNT(F107:F137)=0,"",AVERAGE(F107:F137))</f>
        <v>27.545161290322579</v>
      </c>
      <c r="G140" s="542">
        <f t="shared" si="19"/>
        <v>25.91290322580646</v>
      </c>
      <c r="H140" s="543">
        <f t="shared" si="19"/>
        <v>24.206451612903233</v>
      </c>
      <c r="I140" s="542">
        <f t="shared" si="19"/>
        <v>3.4677419354838706</v>
      </c>
      <c r="J140" s="543">
        <f t="shared" si="19"/>
        <v>2.3645161290322578</v>
      </c>
      <c r="K140" s="542">
        <f t="shared" si="19"/>
        <v>7.4570967741935474</v>
      </c>
      <c r="L140" s="543">
        <f t="shared" si="19"/>
        <v>7.444193548387096</v>
      </c>
      <c r="M140" s="542" t="str">
        <f t="shared" si="19"/>
        <v/>
      </c>
      <c r="N140" s="543">
        <f t="shared" si="19"/>
        <v>28.419354838709676</v>
      </c>
      <c r="O140" s="1210" t="str">
        <f t="shared" si="19"/>
        <v/>
      </c>
      <c r="P140" s="1211">
        <f t="shared" si="19"/>
        <v>59.489999999999995</v>
      </c>
      <c r="Q140" s="1210" t="str">
        <f t="shared" si="19"/>
        <v/>
      </c>
      <c r="R140" s="1211">
        <f t="shared" si="19"/>
        <v>76.81</v>
      </c>
      <c r="S140" s="1210" t="str">
        <f t="shared" si="19"/>
        <v/>
      </c>
      <c r="T140" s="1211">
        <f t="shared" si="19"/>
        <v>46.4</v>
      </c>
      <c r="U140" s="1210" t="str">
        <f t="shared" si="19"/>
        <v/>
      </c>
      <c r="V140" s="1211">
        <f t="shared" si="19"/>
        <v>29.6</v>
      </c>
      <c r="W140" s="1255" t="str">
        <f t="shared" si="19"/>
        <v/>
      </c>
      <c r="X140" s="658">
        <f t="shared" si="19"/>
        <v>31.43</v>
      </c>
      <c r="Y140" s="1364" t="str">
        <f t="shared" si="19"/>
        <v/>
      </c>
      <c r="Z140" s="1365">
        <f t="shared" si="19"/>
        <v>181.45</v>
      </c>
      <c r="AA140" s="1391" t="str">
        <f t="shared" si="19"/>
        <v/>
      </c>
      <c r="AB140" s="696">
        <f t="shared" si="19"/>
        <v>0.157</v>
      </c>
      <c r="AC140" s="1621"/>
      <c r="AD140" s="1660"/>
      <c r="AE140" s="10"/>
      <c r="AF140" s="2"/>
      <c r="AG140" s="2"/>
      <c r="AH140" s="2"/>
      <c r="AI140" s="2"/>
      <c r="AJ140" s="99"/>
    </row>
    <row r="141" spans="1:41" s="1" customFormat="1" ht="13.5" customHeight="1" x14ac:dyDescent="0.15">
      <c r="A141" s="1770"/>
      <c r="B141" s="1737" t="s">
        <v>391</v>
      </c>
      <c r="C141" s="1738"/>
      <c r="D141" s="376"/>
      <c r="E141" s="1497">
        <f>SUM(E107:E137)</f>
        <v>348.5</v>
      </c>
      <c r="F141" s="563"/>
      <c r="G141" s="1341"/>
      <c r="H141" s="1342"/>
      <c r="I141" s="1341"/>
      <c r="J141" s="1342"/>
      <c r="K141" s="1241"/>
      <c r="L141" s="1242"/>
      <c r="M141" s="1341"/>
      <c r="N141" s="1342"/>
      <c r="O141" s="1205"/>
      <c r="P141" s="1212"/>
      <c r="Q141" s="1223"/>
      <c r="R141" s="1212"/>
      <c r="S141" s="1204"/>
      <c r="T141" s="1205"/>
      <c r="U141" s="1204"/>
      <c r="V141" s="1222"/>
      <c r="W141" s="1256"/>
      <c r="X141" s="1257"/>
      <c r="Y141" s="1361"/>
      <c r="Z141" s="1366"/>
      <c r="AA141" s="1392"/>
      <c r="AB141" s="1393"/>
      <c r="AC141" s="648">
        <f>SUM(AC107:AC137)</f>
        <v>49</v>
      </c>
      <c r="AD141" s="1105">
        <f>SUM(AD107:AD137)</f>
        <v>45</v>
      </c>
      <c r="AE141" s="205"/>
      <c r="AF141" s="207"/>
      <c r="AG141" s="207"/>
      <c r="AH141" s="207"/>
      <c r="AI141" s="207"/>
      <c r="AJ141" s="206"/>
    </row>
    <row r="142" spans="1:41" ht="13.5" customHeight="1" x14ac:dyDescent="0.15">
      <c r="A142" s="1896" t="s">
        <v>312</v>
      </c>
      <c r="B142" s="677">
        <v>44409</v>
      </c>
      <c r="C142" s="856" t="str">
        <f>IF(B142="","",IF(WEEKDAY(B142)=1,"(日)",IF(WEEKDAY(B142)=2,"(月)",IF(WEEKDAY(B142)=3,"(火)",IF(WEEKDAY(B142)=4,"(水)",IF(WEEKDAY(B142)=5,"(木)",IF(WEEKDAY(B142)=6,"(金)","(土)")))))))</f>
        <v>(日)</v>
      </c>
      <c r="D142" s="626" t="s">
        <v>621</v>
      </c>
      <c r="E142" s="1492"/>
      <c r="F142" s="57">
        <v>31.9</v>
      </c>
      <c r="G142" s="59">
        <v>28.4</v>
      </c>
      <c r="H142" s="60">
        <v>26.4</v>
      </c>
      <c r="I142" s="59">
        <v>2.62</v>
      </c>
      <c r="J142" s="60">
        <v>2.6</v>
      </c>
      <c r="K142" s="59">
        <v>7.41</v>
      </c>
      <c r="L142" s="60">
        <v>7.39</v>
      </c>
      <c r="M142" s="59"/>
      <c r="N142" s="60">
        <v>27.7</v>
      </c>
      <c r="O142" s="1197"/>
      <c r="P142" s="1198"/>
      <c r="Q142" s="1197"/>
      <c r="R142" s="1198"/>
      <c r="S142" s="1197"/>
      <c r="T142" s="1198"/>
      <c r="U142" s="1197"/>
      <c r="V142" s="1198"/>
      <c r="W142" s="53"/>
      <c r="X142" s="54"/>
      <c r="Y142" s="55"/>
      <c r="Z142" s="56"/>
      <c r="AA142" s="1388"/>
      <c r="AB142" s="1723"/>
      <c r="AC142" s="606"/>
      <c r="AD142" s="1665"/>
      <c r="AE142" s="208">
        <v>44413</v>
      </c>
      <c r="AF142" s="128" t="s">
        <v>29</v>
      </c>
      <c r="AG142" s="129">
        <v>35.5</v>
      </c>
      <c r="AH142" s="130" t="s">
        <v>20</v>
      </c>
      <c r="AI142" s="131"/>
      <c r="AJ142" s="132"/>
      <c r="AK142" s="1"/>
      <c r="AL142" s="1"/>
      <c r="AM142" s="1"/>
      <c r="AN142" s="1"/>
      <c r="AO142" s="1"/>
    </row>
    <row r="143" spans="1:41" x14ac:dyDescent="0.15">
      <c r="A143" s="1897"/>
      <c r="B143" s="366">
        <v>44410</v>
      </c>
      <c r="C143" s="1607" t="str">
        <f>IF(B143="","",IF(WEEKDAY(B143)=1,"(日)",IF(WEEKDAY(B143)=2,"(月)",IF(WEEKDAY(B143)=3,"(火)",IF(WEEKDAY(B143)=4,"(水)",IF(WEEKDAY(B143)=5,"(木)",IF(WEEKDAY(B143)=6,"(金)","(土)")))))))</f>
        <v>(月)</v>
      </c>
      <c r="D143" s="730" t="s">
        <v>621</v>
      </c>
      <c r="E143" s="1493"/>
      <c r="F143" s="58">
        <v>31.8</v>
      </c>
      <c r="G143" s="22">
        <v>28.6</v>
      </c>
      <c r="H143" s="61">
        <v>26.6</v>
      </c>
      <c r="I143" s="22">
        <v>2.4</v>
      </c>
      <c r="J143" s="61">
        <v>2.6</v>
      </c>
      <c r="K143" s="22">
        <v>7.58</v>
      </c>
      <c r="L143" s="61">
        <v>7.51</v>
      </c>
      <c r="M143" s="22"/>
      <c r="N143" s="61">
        <v>28.2</v>
      </c>
      <c r="O143" s="49"/>
      <c r="P143" s="1199">
        <v>59.7</v>
      </c>
      <c r="Q143" s="49"/>
      <c r="R143" s="1199">
        <v>77</v>
      </c>
      <c r="S143" s="49"/>
      <c r="T143" s="1199"/>
      <c r="U143" s="49"/>
      <c r="V143" s="1199"/>
      <c r="W143" s="62"/>
      <c r="X143" s="63">
        <v>29.4</v>
      </c>
      <c r="Y143" s="67"/>
      <c r="Z143" s="68">
        <v>189</v>
      </c>
      <c r="AA143" s="1389"/>
      <c r="AB143" s="1724">
        <v>7.0000000000000007E-2</v>
      </c>
      <c r="AC143" s="608"/>
      <c r="AD143" s="1666"/>
      <c r="AE143" s="11" t="s">
        <v>30</v>
      </c>
      <c r="AF143" s="12" t="s">
        <v>31</v>
      </c>
      <c r="AG143" s="13" t="s">
        <v>32</v>
      </c>
      <c r="AH143" s="14" t="s">
        <v>33</v>
      </c>
      <c r="AI143" s="15" t="s">
        <v>35</v>
      </c>
      <c r="AJ143" s="92"/>
      <c r="AK143" s="1"/>
      <c r="AL143" s="1"/>
      <c r="AM143" s="1"/>
      <c r="AN143" s="1"/>
      <c r="AO143" s="1"/>
    </row>
    <row r="144" spans="1:41" x14ac:dyDescent="0.15">
      <c r="A144" s="1897"/>
      <c r="B144" s="366">
        <v>44411</v>
      </c>
      <c r="C144" s="1607" t="str">
        <f t="shared" ref="C144:C172" si="20">IF(B144="","",IF(WEEKDAY(B144)=1,"(日)",IF(WEEKDAY(B144)=2,"(月)",IF(WEEKDAY(B144)=3,"(火)",IF(WEEKDAY(B144)=4,"(水)",IF(WEEKDAY(B144)=5,"(木)",IF(WEEKDAY(B144)=6,"(金)","(土)")))))))</f>
        <v>(火)</v>
      </c>
      <c r="D144" s="730" t="s">
        <v>622</v>
      </c>
      <c r="E144" s="1493"/>
      <c r="F144" s="58">
        <v>29.2</v>
      </c>
      <c r="G144" s="22">
        <v>28.1</v>
      </c>
      <c r="H144" s="61">
        <v>26.8</v>
      </c>
      <c r="I144" s="22">
        <v>1.8</v>
      </c>
      <c r="J144" s="61">
        <v>2.2999999999999998</v>
      </c>
      <c r="K144" s="22">
        <v>7.63</v>
      </c>
      <c r="L144" s="61">
        <v>7.59</v>
      </c>
      <c r="M144" s="22"/>
      <c r="N144" s="61">
        <v>28.5</v>
      </c>
      <c r="O144" s="49"/>
      <c r="P144" s="1199">
        <v>58.8</v>
      </c>
      <c r="Q144" s="49"/>
      <c r="R144" s="1199">
        <v>77</v>
      </c>
      <c r="S144" s="49"/>
      <c r="T144" s="1199"/>
      <c r="U144" s="49"/>
      <c r="V144" s="1199"/>
      <c r="W144" s="62"/>
      <c r="X144" s="63">
        <v>29.7</v>
      </c>
      <c r="Y144" s="67"/>
      <c r="Z144" s="68">
        <v>179</v>
      </c>
      <c r="AA144" s="1389"/>
      <c r="AB144" s="1724">
        <v>0.13</v>
      </c>
      <c r="AC144" s="608"/>
      <c r="AD144" s="1666"/>
      <c r="AE144" s="5" t="s">
        <v>265</v>
      </c>
      <c r="AF144" s="16" t="s">
        <v>20</v>
      </c>
      <c r="AG144" s="30">
        <v>28.4</v>
      </c>
      <c r="AH144" s="31">
        <v>26.8</v>
      </c>
      <c r="AI144" s="32" t="s">
        <v>35</v>
      </c>
      <c r="AJ144" s="93"/>
      <c r="AK144" s="1"/>
      <c r="AL144" s="1"/>
      <c r="AM144" s="1"/>
      <c r="AN144" s="1"/>
      <c r="AO144" s="1"/>
    </row>
    <row r="145" spans="1:41" x14ac:dyDescent="0.15">
      <c r="A145" s="1897"/>
      <c r="B145" s="366">
        <v>44412</v>
      </c>
      <c r="C145" s="1607" t="str">
        <f t="shared" si="20"/>
        <v>(水)</v>
      </c>
      <c r="D145" s="730" t="s">
        <v>623</v>
      </c>
      <c r="E145" s="1493"/>
      <c r="F145" s="58">
        <v>31.9</v>
      </c>
      <c r="G145" s="22">
        <v>28.3</v>
      </c>
      <c r="H145" s="61">
        <v>26.8</v>
      </c>
      <c r="I145" s="22">
        <v>2</v>
      </c>
      <c r="J145" s="61">
        <v>2.4</v>
      </c>
      <c r="K145" s="22">
        <v>7.42</v>
      </c>
      <c r="L145" s="61">
        <v>7.31</v>
      </c>
      <c r="M145" s="22"/>
      <c r="N145" s="61">
        <v>28.1</v>
      </c>
      <c r="O145" s="49"/>
      <c r="P145" s="1199">
        <v>60.7</v>
      </c>
      <c r="Q145" s="49"/>
      <c r="R145" s="1199">
        <v>77.400000000000006</v>
      </c>
      <c r="S145" s="49"/>
      <c r="T145" s="1199"/>
      <c r="U145" s="49"/>
      <c r="V145" s="1199"/>
      <c r="W145" s="62"/>
      <c r="X145" s="63">
        <v>29.8</v>
      </c>
      <c r="Y145" s="67"/>
      <c r="Z145" s="68">
        <v>194</v>
      </c>
      <c r="AA145" s="1389"/>
      <c r="AB145" s="66">
        <v>0.1</v>
      </c>
      <c r="AC145" s="608"/>
      <c r="AD145" s="1666"/>
      <c r="AE145" s="6" t="s">
        <v>266</v>
      </c>
      <c r="AF145" s="17" t="s">
        <v>267</v>
      </c>
      <c r="AG145" s="36">
        <v>1.7</v>
      </c>
      <c r="AH145" s="34">
        <v>1.9</v>
      </c>
      <c r="AI145" s="38" t="s">
        <v>35</v>
      </c>
      <c r="AJ145" s="94"/>
      <c r="AK145" s="1"/>
      <c r="AL145" s="1"/>
      <c r="AM145" s="1"/>
      <c r="AN145" s="1"/>
      <c r="AO145" s="1"/>
    </row>
    <row r="146" spans="1:41" x14ac:dyDescent="0.15">
      <c r="A146" s="1897"/>
      <c r="B146" s="366">
        <v>44413</v>
      </c>
      <c r="C146" s="1607" t="str">
        <f t="shared" si="20"/>
        <v>(木)</v>
      </c>
      <c r="D146" s="730" t="s">
        <v>623</v>
      </c>
      <c r="E146" s="1493"/>
      <c r="F146" s="58">
        <v>35.5</v>
      </c>
      <c r="G146" s="22">
        <v>28.4</v>
      </c>
      <c r="H146" s="61">
        <v>26.8</v>
      </c>
      <c r="I146" s="22">
        <v>1.7</v>
      </c>
      <c r="J146" s="61">
        <v>1.9</v>
      </c>
      <c r="K146" s="22">
        <v>7.47</v>
      </c>
      <c r="L146" s="61">
        <v>7.5</v>
      </c>
      <c r="M146" s="22"/>
      <c r="N146" s="61">
        <v>28.4</v>
      </c>
      <c r="O146" s="49"/>
      <c r="P146" s="1199">
        <v>60</v>
      </c>
      <c r="Q146" s="49"/>
      <c r="R146" s="1199">
        <v>77.2</v>
      </c>
      <c r="S146" s="49"/>
      <c r="T146" s="1199">
        <v>47.2</v>
      </c>
      <c r="U146" s="49"/>
      <c r="V146" s="1199">
        <v>30</v>
      </c>
      <c r="W146" s="62"/>
      <c r="X146" s="63">
        <v>28.2</v>
      </c>
      <c r="Y146" s="67"/>
      <c r="Z146" s="68">
        <v>198</v>
      </c>
      <c r="AA146" s="1389"/>
      <c r="AB146" s="1724">
        <v>0.12</v>
      </c>
      <c r="AC146" s="608"/>
      <c r="AD146" s="1666"/>
      <c r="AE146" s="6" t="s">
        <v>21</v>
      </c>
      <c r="AF146" s="17"/>
      <c r="AG146" s="39">
        <v>7.47</v>
      </c>
      <c r="AH146" s="34">
        <v>7.5</v>
      </c>
      <c r="AI146" s="41" t="s">
        <v>35</v>
      </c>
      <c r="AJ146" s="95"/>
      <c r="AK146" s="1"/>
      <c r="AL146" s="1"/>
      <c r="AM146" s="1"/>
      <c r="AN146" s="1"/>
      <c r="AO146" s="1"/>
    </row>
    <row r="147" spans="1:41" x14ac:dyDescent="0.15">
      <c r="A147" s="1897"/>
      <c r="B147" s="366">
        <v>44414</v>
      </c>
      <c r="C147" s="1607" t="str">
        <f t="shared" si="20"/>
        <v>(金)</v>
      </c>
      <c r="D147" s="730" t="s">
        <v>621</v>
      </c>
      <c r="E147" s="1493"/>
      <c r="F147" s="58">
        <v>28.9</v>
      </c>
      <c r="G147" s="22">
        <v>28.4</v>
      </c>
      <c r="H147" s="61">
        <v>27.1</v>
      </c>
      <c r="I147" s="22">
        <v>2.1</v>
      </c>
      <c r="J147" s="61">
        <v>2.1</v>
      </c>
      <c r="K147" s="22">
        <v>7.65</v>
      </c>
      <c r="L147" s="61">
        <v>7.7</v>
      </c>
      <c r="M147" s="22"/>
      <c r="N147" s="61">
        <v>28.4</v>
      </c>
      <c r="O147" s="49"/>
      <c r="P147" s="1199">
        <v>60.4</v>
      </c>
      <c r="Q147" s="49"/>
      <c r="R147" s="1199">
        <v>79</v>
      </c>
      <c r="S147" s="49"/>
      <c r="T147" s="1199"/>
      <c r="U147" s="49"/>
      <c r="V147" s="1199"/>
      <c r="W147" s="62"/>
      <c r="X147" s="63">
        <v>28.9</v>
      </c>
      <c r="Y147" s="67"/>
      <c r="Z147" s="68">
        <v>169</v>
      </c>
      <c r="AA147" s="1389"/>
      <c r="AB147" s="1724">
        <v>0.03</v>
      </c>
      <c r="AC147" s="608"/>
      <c r="AD147" s="1666"/>
      <c r="AE147" s="6" t="s">
        <v>268</v>
      </c>
      <c r="AF147" s="17" t="s">
        <v>22</v>
      </c>
      <c r="AG147" s="33" t="s">
        <v>35</v>
      </c>
      <c r="AH147" s="34">
        <v>28.4</v>
      </c>
      <c r="AI147" s="35" t="s">
        <v>35</v>
      </c>
      <c r="AJ147" s="96"/>
      <c r="AK147" s="1"/>
      <c r="AL147" s="1"/>
      <c r="AM147" s="1"/>
      <c r="AN147" s="1"/>
      <c r="AO147" s="1"/>
    </row>
    <row r="148" spans="1:41" x14ac:dyDescent="0.15">
      <c r="A148" s="1897"/>
      <c r="B148" s="366">
        <v>44415</v>
      </c>
      <c r="C148" s="1607" t="str">
        <f t="shared" si="20"/>
        <v>(土)</v>
      </c>
      <c r="D148" s="730" t="s">
        <v>622</v>
      </c>
      <c r="E148" s="1493">
        <v>2</v>
      </c>
      <c r="F148" s="58">
        <v>28.6</v>
      </c>
      <c r="G148" s="22">
        <v>28.4</v>
      </c>
      <c r="H148" s="61">
        <v>27</v>
      </c>
      <c r="I148" s="22">
        <v>1.4</v>
      </c>
      <c r="J148" s="61">
        <v>0.7</v>
      </c>
      <c r="K148" s="22">
        <v>7.47</v>
      </c>
      <c r="L148" s="61">
        <v>7.54</v>
      </c>
      <c r="M148" s="22"/>
      <c r="N148" s="61">
        <v>28.3</v>
      </c>
      <c r="O148" s="49"/>
      <c r="P148" s="1199"/>
      <c r="Q148" s="49"/>
      <c r="R148" s="1199"/>
      <c r="S148" s="49"/>
      <c r="T148" s="1199"/>
      <c r="U148" s="49"/>
      <c r="V148" s="1199"/>
      <c r="W148" s="62"/>
      <c r="X148" s="63"/>
      <c r="Y148" s="67"/>
      <c r="Z148" s="68"/>
      <c r="AA148" s="1389"/>
      <c r="AB148" s="1724"/>
      <c r="AC148" s="608"/>
      <c r="AD148" s="1666"/>
      <c r="AE148" s="6" t="s">
        <v>269</v>
      </c>
      <c r="AF148" s="17" t="s">
        <v>23</v>
      </c>
      <c r="AG148" s="33" t="s">
        <v>35</v>
      </c>
      <c r="AH148" s="613">
        <v>60</v>
      </c>
      <c r="AI148" s="35" t="s">
        <v>35</v>
      </c>
      <c r="AJ148" s="96"/>
      <c r="AK148" s="1"/>
      <c r="AL148" s="1"/>
      <c r="AM148" s="1"/>
      <c r="AN148" s="1"/>
      <c r="AO148" s="1"/>
    </row>
    <row r="149" spans="1:41" x14ac:dyDescent="0.15">
      <c r="A149" s="1897"/>
      <c r="B149" s="366">
        <v>44416</v>
      </c>
      <c r="C149" s="1607" t="str">
        <f t="shared" si="20"/>
        <v>(日)</v>
      </c>
      <c r="D149" s="730" t="s">
        <v>622</v>
      </c>
      <c r="E149" s="1493">
        <v>124.5</v>
      </c>
      <c r="F149" s="58">
        <v>24.6</v>
      </c>
      <c r="G149" s="22">
        <v>28.3</v>
      </c>
      <c r="H149" s="61">
        <v>27</v>
      </c>
      <c r="I149" s="22">
        <v>2.1</v>
      </c>
      <c r="J149" s="61">
        <v>1.4</v>
      </c>
      <c r="K149" s="22">
        <v>7.55</v>
      </c>
      <c r="L149" s="61">
        <v>7.55</v>
      </c>
      <c r="M149" s="22"/>
      <c r="N149" s="61">
        <v>28.1</v>
      </c>
      <c r="O149" s="49"/>
      <c r="P149" s="1199"/>
      <c r="Q149" s="49"/>
      <c r="R149" s="1199"/>
      <c r="S149" s="49"/>
      <c r="T149" s="1199"/>
      <c r="U149" s="49"/>
      <c r="V149" s="1199"/>
      <c r="W149" s="62"/>
      <c r="X149" s="63"/>
      <c r="Y149" s="67"/>
      <c r="Z149" s="68"/>
      <c r="AA149" s="1389"/>
      <c r="AB149" s="1724"/>
      <c r="AC149" s="608"/>
      <c r="AD149" s="1666"/>
      <c r="AE149" s="6" t="s">
        <v>270</v>
      </c>
      <c r="AF149" s="17" t="s">
        <v>23</v>
      </c>
      <c r="AG149" s="33" t="s">
        <v>35</v>
      </c>
      <c r="AH149" s="613">
        <v>77.2</v>
      </c>
      <c r="AI149" s="35" t="s">
        <v>35</v>
      </c>
      <c r="AJ149" s="96"/>
      <c r="AK149" s="1"/>
      <c r="AL149" s="1"/>
      <c r="AM149" s="1"/>
      <c r="AN149" s="1"/>
      <c r="AO149" s="1"/>
    </row>
    <row r="150" spans="1:41" x14ac:dyDescent="0.15">
      <c r="A150" s="1897"/>
      <c r="B150" s="366">
        <v>44417</v>
      </c>
      <c r="C150" s="1607" t="str">
        <f t="shared" si="20"/>
        <v>(月)</v>
      </c>
      <c r="D150" s="730" t="s">
        <v>624</v>
      </c>
      <c r="E150" s="1493">
        <v>2</v>
      </c>
      <c r="F150" s="58">
        <v>29.9</v>
      </c>
      <c r="G150" s="22">
        <v>28.8</v>
      </c>
      <c r="H150" s="61">
        <v>27.3</v>
      </c>
      <c r="I150" s="22">
        <v>1.8</v>
      </c>
      <c r="J150" s="61">
        <v>1.04</v>
      </c>
      <c r="K150" s="22">
        <v>7.54</v>
      </c>
      <c r="L150" s="61">
        <v>7.41</v>
      </c>
      <c r="M150" s="22"/>
      <c r="N150" s="61">
        <v>27.7</v>
      </c>
      <c r="O150" s="49"/>
      <c r="P150" s="1199"/>
      <c r="Q150" s="49"/>
      <c r="R150" s="1199"/>
      <c r="S150" s="49"/>
      <c r="T150" s="1199"/>
      <c r="U150" s="49"/>
      <c r="V150" s="1199"/>
      <c r="W150" s="62"/>
      <c r="X150" s="63"/>
      <c r="Y150" s="67"/>
      <c r="Z150" s="68"/>
      <c r="AA150" s="1389"/>
      <c r="AB150" s="1724"/>
      <c r="AC150" s="608"/>
      <c r="AD150" s="1666"/>
      <c r="AE150" s="6" t="s">
        <v>271</v>
      </c>
      <c r="AF150" s="17" t="s">
        <v>23</v>
      </c>
      <c r="AG150" s="33" t="s">
        <v>35</v>
      </c>
      <c r="AH150" s="613">
        <v>47.2</v>
      </c>
      <c r="AI150" s="35" t="s">
        <v>35</v>
      </c>
      <c r="AJ150" s="96"/>
      <c r="AK150" s="1"/>
      <c r="AL150" s="1"/>
      <c r="AM150" s="1"/>
      <c r="AN150" s="1"/>
      <c r="AO150" s="1"/>
    </row>
    <row r="151" spans="1:41" x14ac:dyDescent="0.15">
      <c r="A151" s="1897"/>
      <c r="B151" s="366">
        <v>44418</v>
      </c>
      <c r="C151" s="1607" t="str">
        <f t="shared" si="20"/>
        <v>(火)</v>
      </c>
      <c r="D151" s="730" t="s">
        <v>621</v>
      </c>
      <c r="E151" s="1493"/>
      <c r="F151" s="58">
        <v>30</v>
      </c>
      <c r="G151" s="22">
        <v>28.7</v>
      </c>
      <c r="H151" s="61">
        <v>27.2</v>
      </c>
      <c r="I151" s="22">
        <v>2.9</v>
      </c>
      <c r="J151" s="61">
        <v>1.9</v>
      </c>
      <c r="K151" s="22">
        <v>7.66</v>
      </c>
      <c r="L151" s="61">
        <v>7.64</v>
      </c>
      <c r="M151" s="22"/>
      <c r="N151" s="61">
        <v>26.6</v>
      </c>
      <c r="O151" s="49"/>
      <c r="P151" s="1199">
        <v>56.2</v>
      </c>
      <c r="Q151" s="49"/>
      <c r="R151" s="1199">
        <v>74</v>
      </c>
      <c r="S151" s="49"/>
      <c r="T151" s="1199"/>
      <c r="U151" s="49"/>
      <c r="V151" s="1199"/>
      <c r="W151" s="62"/>
      <c r="X151" s="63">
        <v>26.1</v>
      </c>
      <c r="Y151" s="67"/>
      <c r="Z151" s="68">
        <v>160</v>
      </c>
      <c r="AA151" s="1389"/>
      <c r="AB151" s="1724">
        <v>0.04</v>
      </c>
      <c r="AC151" s="608"/>
      <c r="AD151" s="1666"/>
      <c r="AE151" s="6" t="s">
        <v>272</v>
      </c>
      <c r="AF151" s="17" t="s">
        <v>23</v>
      </c>
      <c r="AG151" s="33" t="s">
        <v>35</v>
      </c>
      <c r="AH151" s="613">
        <v>30</v>
      </c>
      <c r="AI151" s="35" t="s">
        <v>35</v>
      </c>
      <c r="AJ151" s="96"/>
      <c r="AK151" s="1"/>
      <c r="AL151" s="1"/>
      <c r="AM151" s="1"/>
      <c r="AN151" s="1"/>
      <c r="AO151" s="1"/>
    </row>
    <row r="152" spans="1:41" x14ac:dyDescent="0.15">
      <c r="A152" s="1897"/>
      <c r="B152" s="366">
        <v>44419</v>
      </c>
      <c r="C152" s="1607" t="str">
        <f t="shared" si="20"/>
        <v>(水)</v>
      </c>
      <c r="D152" s="730" t="s">
        <v>621</v>
      </c>
      <c r="E152" s="1493"/>
      <c r="F152" s="58">
        <v>30.9</v>
      </c>
      <c r="G152" s="22">
        <v>28.6</v>
      </c>
      <c r="H152" s="61">
        <v>27.3</v>
      </c>
      <c r="I152" s="22">
        <v>2.2999999999999998</v>
      </c>
      <c r="J152" s="61">
        <v>1.9</v>
      </c>
      <c r="K152" s="22">
        <v>7.69</v>
      </c>
      <c r="L152" s="61">
        <v>7.62</v>
      </c>
      <c r="M152" s="22"/>
      <c r="N152" s="61">
        <v>27</v>
      </c>
      <c r="O152" s="49"/>
      <c r="P152" s="1199">
        <v>57.5</v>
      </c>
      <c r="Q152" s="49"/>
      <c r="R152" s="1199">
        <v>73.2</v>
      </c>
      <c r="S152" s="49"/>
      <c r="T152" s="1199"/>
      <c r="U152" s="49"/>
      <c r="V152" s="1199"/>
      <c r="W152" s="62"/>
      <c r="X152" s="63">
        <v>28.2</v>
      </c>
      <c r="Y152" s="67"/>
      <c r="Z152" s="68">
        <v>154</v>
      </c>
      <c r="AA152" s="1389"/>
      <c r="AB152" s="1724">
        <v>0.02</v>
      </c>
      <c r="AC152" s="608">
        <v>62</v>
      </c>
      <c r="AD152" s="1666">
        <v>42</v>
      </c>
      <c r="AE152" s="6" t="s">
        <v>273</v>
      </c>
      <c r="AF152" s="17" t="s">
        <v>23</v>
      </c>
      <c r="AG152" s="36" t="s">
        <v>35</v>
      </c>
      <c r="AH152" s="37">
        <v>28.2</v>
      </c>
      <c r="AI152" s="38" t="s">
        <v>35</v>
      </c>
      <c r="AJ152" s="94"/>
      <c r="AK152" s="1"/>
      <c r="AL152" s="1"/>
      <c r="AM152" s="1"/>
      <c r="AN152" s="1"/>
      <c r="AO152" s="1"/>
    </row>
    <row r="153" spans="1:41" x14ac:dyDescent="0.15">
      <c r="A153" s="1897"/>
      <c r="B153" s="366">
        <v>44420</v>
      </c>
      <c r="C153" s="1607" t="str">
        <f t="shared" si="20"/>
        <v>(木)</v>
      </c>
      <c r="D153" s="730" t="s">
        <v>624</v>
      </c>
      <c r="E153" s="1493"/>
      <c r="F153" s="58">
        <v>25.9</v>
      </c>
      <c r="G153" s="22">
        <v>28.2</v>
      </c>
      <c r="H153" s="61">
        <v>27</v>
      </c>
      <c r="I153" s="22">
        <v>3.2</v>
      </c>
      <c r="J153" s="61">
        <v>2.7</v>
      </c>
      <c r="K153" s="22">
        <v>7.57</v>
      </c>
      <c r="L153" s="61">
        <v>7.51</v>
      </c>
      <c r="M153" s="22"/>
      <c r="N153" s="61">
        <v>24.3</v>
      </c>
      <c r="O153" s="49"/>
      <c r="P153" s="1199">
        <v>52.1</v>
      </c>
      <c r="Q153" s="49"/>
      <c r="R153" s="1199">
        <v>68.2</v>
      </c>
      <c r="S153" s="49"/>
      <c r="T153" s="1199"/>
      <c r="U153" s="49"/>
      <c r="V153" s="1199"/>
      <c r="W153" s="62"/>
      <c r="X153" s="63">
        <v>23.4</v>
      </c>
      <c r="Y153" s="67"/>
      <c r="Z153" s="68">
        <v>163</v>
      </c>
      <c r="AA153" s="1389"/>
      <c r="AB153" s="66">
        <v>0.1</v>
      </c>
      <c r="AC153" s="608"/>
      <c r="AD153" s="1666"/>
      <c r="AE153" s="6" t="s">
        <v>274</v>
      </c>
      <c r="AF153" s="17" t="s">
        <v>23</v>
      </c>
      <c r="AG153" s="47" t="s">
        <v>35</v>
      </c>
      <c r="AH153" s="48">
        <v>198</v>
      </c>
      <c r="AI153" s="24" t="s">
        <v>35</v>
      </c>
      <c r="AJ153" s="25"/>
      <c r="AK153" s="1"/>
      <c r="AL153" s="1"/>
      <c r="AM153" s="1"/>
      <c r="AN153" s="1"/>
      <c r="AO153" s="1"/>
    </row>
    <row r="154" spans="1:41" x14ac:dyDescent="0.15">
      <c r="A154" s="1897"/>
      <c r="B154" s="366">
        <v>44421</v>
      </c>
      <c r="C154" s="1607" t="str">
        <f t="shared" si="20"/>
        <v>(金)</v>
      </c>
      <c r="D154" s="730" t="s">
        <v>622</v>
      </c>
      <c r="E154" s="1493">
        <v>12</v>
      </c>
      <c r="F154" s="58">
        <v>23</v>
      </c>
      <c r="G154" s="22">
        <v>28.1</v>
      </c>
      <c r="H154" s="61">
        <v>26.9</v>
      </c>
      <c r="I154" s="22">
        <v>3.3</v>
      </c>
      <c r="J154" s="61">
        <v>3</v>
      </c>
      <c r="K154" s="22">
        <v>7.54</v>
      </c>
      <c r="L154" s="61">
        <v>7.52</v>
      </c>
      <c r="M154" s="22"/>
      <c r="N154" s="61">
        <v>25.7</v>
      </c>
      <c r="O154" s="49"/>
      <c r="P154" s="1199">
        <v>55.3</v>
      </c>
      <c r="Q154" s="49"/>
      <c r="R154" s="1199">
        <v>72.2</v>
      </c>
      <c r="S154" s="49"/>
      <c r="T154" s="1199"/>
      <c r="U154" s="49"/>
      <c r="V154" s="1199"/>
      <c r="W154" s="62"/>
      <c r="X154" s="63">
        <v>26</v>
      </c>
      <c r="Y154" s="67"/>
      <c r="Z154" s="68">
        <v>155</v>
      </c>
      <c r="AA154" s="1389"/>
      <c r="AB154" s="66">
        <v>0.1</v>
      </c>
      <c r="AC154" s="608"/>
      <c r="AD154" s="1666"/>
      <c r="AE154" s="6" t="s">
        <v>275</v>
      </c>
      <c r="AF154" s="17" t="s">
        <v>23</v>
      </c>
      <c r="AG154" s="40" t="s">
        <v>35</v>
      </c>
      <c r="AH154" s="40">
        <v>0.12</v>
      </c>
      <c r="AI154" s="41" t="s">
        <v>35</v>
      </c>
      <c r="AJ154" s="95"/>
      <c r="AK154" s="1"/>
      <c r="AL154" s="1"/>
      <c r="AM154" s="1"/>
      <c r="AN154" s="1"/>
      <c r="AO154" s="1"/>
    </row>
    <row r="155" spans="1:41" x14ac:dyDescent="0.15">
      <c r="A155" s="1897"/>
      <c r="B155" s="366">
        <v>44422</v>
      </c>
      <c r="C155" s="1607" t="str">
        <f t="shared" si="20"/>
        <v>(土)</v>
      </c>
      <c r="D155" s="730" t="s">
        <v>622</v>
      </c>
      <c r="E155" s="1493">
        <v>24</v>
      </c>
      <c r="F155" s="58">
        <v>26.5</v>
      </c>
      <c r="G155" s="22">
        <v>28.1</v>
      </c>
      <c r="H155" s="61">
        <v>27</v>
      </c>
      <c r="I155" s="22">
        <v>3.3</v>
      </c>
      <c r="J155" s="61">
        <v>3.1</v>
      </c>
      <c r="K155" s="22">
        <v>7.45</v>
      </c>
      <c r="L155" s="61">
        <v>7.43</v>
      </c>
      <c r="M155" s="22"/>
      <c r="N155" s="61">
        <v>27.6</v>
      </c>
      <c r="O155" s="49"/>
      <c r="P155" s="1199"/>
      <c r="Q155" s="49"/>
      <c r="R155" s="1199"/>
      <c r="S155" s="49"/>
      <c r="T155" s="1199"/>
      <c r="U155" s="49"/>
      <c r="V155" s="1199"/>
      <c r="W155" s="62"/>
      <c r="X155" s="63"/>
      <c r="Y155" s="67"/>
      <c r="Z155" s="68"/>
      <c r="AA155" s="1389"/>
      <c r="AB155" s="1724"/>
      <c r="AC155" s="608"/>
      <c r="AD155" s="1666"/>
      <c r="AE155" s="6" t="s">
        <v>24</v>
      </c>
      <c r="AF155" s="17" t="s">
        <v>23</v>
      </c>
      <c r="AG155" s="22"/>
      <c r="AH155" s="46">
        <v>2.6</v>
      </c>
      <c r="AI155" s="134" t="s">
        <v>35</v>
      </c>
      <c r="AJ155" s="95"/>
    </row>
    <row r="156" spans="1:41" x14ac:dyDescent="0.15">
      <c r="A156" s="1897"/>
      <c r="B156" s="366">
        <v>44423</v>
      </c>
      <c r="C156" s="1607" t="str">
        <f t="shared" si="20"/>
        <v>(日)</v>
      </c>
      <c r="D156" s="627" t="s">
        <v>622</v>
      </c>
      <c r="E156" s="1493">
        <v>72.5</v>
      </c>
      <c r="F156" s="58">
        <v>19.2</v>
      </c>
      <c r="G156" s="22">
        <v>27.6</v>
      </c>
      <c r="H156" s="61">
        <v>26.6</v>
      </c>
      <c r="I156" s="22">
        <v>2.9</v>
      </c>
      <c r="J156" s="61">
        <v>2.7</v>
      </c>
      <c r="K156" s="22">
        <v>7.38</v>
      </c>
      <c r="L156" s="61">
        <v>7.51</v>
      </c>
      <c r="M156" s="22"/>
      <c r="N156" s="61">
        <v>27.9</v>
      </c>
      <c r="O156" s="49"/>
      <c r="P156" s="1199"/>
      <c r="Q156" s="49"/>
      <c r="R156" s="1199"/>
      <c r="S156" s="49"/>
      <c r="T156" s="1199"/>
      <c r="U156" s="49"/>
      <c r="V156" s="1199"/>
      <c r="W156" s="62"/>
      <c r="X156" s="63"/>
      <c r="Y156" s="67"/>
      <c r="Z156" s="68"/>
      <c r="AA156" s="1389"/>
      <c r="AB156" s="1724"/>
      <c r="AC156" s="608"/>
      <c r="AD156" s="1666"/>
      <c r="AE156" s="6" t="s">
        <v>25</v>
      </c>
      <c r="AF156" s="17" t="s">
        <v>23</v>
      </c>
      <c r="AG156" s="22"/>
      <c r="AH156" s="46">
        <v>0.5</v>
      </c>
      <c r="AI156" s="35" t="s">
        <v>35</v>
      </c>
      <c r="AJ156" s="95"/>
    </row>
    <row r="157" spans="1:41" x14ac:dyDescent="0.15">
      <c r="A157" s="1897"/>
      <c r="B157" s="366">
        <v>44424</v>
      </c>
      <c r="C157" s="1607" t="str">
        <f t="shared" si="20"/>
        <v>(月)</v>
      </c>
      <c r="D157" s="730" t="s">
        <v>624</v>
      </c>
      <c r="E157" s="1493">
        <v>2.5</v>
      </c>
      <c r="F157" s="58">
        <v>20.7</v>
      </c>
      <c r="G157" s="22">
        <v>27</v>
      </c>
      <c r="H157" s="61">
        <v>26.1</v>
      </c>
      <c r="I157" s="22">
        <v>3.9</v>
      </c>
      <c r="J157" s="61">
        <v>3.7</v>
      </c>
      <c r="K157" s="22">
        <v>7.55</v>
      </c>
      <c r="L157" s="61">
        <v>7.53</v>
      </c>
      <c r="M157" s="22"/>
      <c r="N157" s="61">
        <v>26.7</v>
      </c>
      <c r="O157" s="49"/>
      <c r="P157" s="1199">
        <v>57.2</v>
      </c>
      <c r="Q157" s="49"/>
      <c r="R157" s="1199">
        <v>74.2</v>
      </c>
      <c r="S157" s="49"/>
      <c r="T157" s="1199"/>
      <c r="U157" s="49"/>
      <c r="V157" s="1199"/>
      <c r="W157" s="62"/>
      <c r="X157" s="63">
        <v>26</v>
      </c>
      <c r="Y157" s="67"/>
      <c r="Z157" s="68">
        <v>183</v>
      </c>
      <c r="AA157" s="1389"/>
      <c r="AB157" s="1724">
        <v>0.13</v>
      </c>
      <c r="AC157" s="608"/>
      <c r="AD157" s="1666"/>
      <c r="AE157" s="6" t="s">
        <v>276</v>
      </c>
      <c r="AF157" s="17" t="s">
        <v>23</v>
      </c>
      <c r="AG157" s="22"/>
      <c r="AH157" s="46">
        <v>7.6</v>
      </c>
      <c r="AI157" s="35" t="s">
        <v>35</v>
      </c>
      <c r="AJ157" s="95"/>
    </row>
    <row r="158" spans="1:41" x14ac:dyDescent="0.15">
      <c r="A158" s="1897"/>
      <c r="B158" s="366">
        <v>44425</v>
      </c>
      <c r="C158" s="1607" t="str">
        <f t="shared" si="20"/>
        <v>(火)</v>
      </c>
      <c r="D158" s="730" t="s">
        <v>624</v>
      </c>
      <c r="E158" s="1493">
        <v>0.5</v>
      </c>
      <c r="F158" s="58">
        <v>24.3</v>
      </c>
      <c r="G158" s="22">
        <v>26.7</v>
      </c>
      <c r="H158" s="61">
        <v>25.8</v>
      </c>
      <c r="I158" s="22">
        <v>3.9</v>
      </c>
      <c r="J158" s="61">
        <v>3.9</v>
      </c>
      <c r="K158" s="22">
        <v>7.51</v>
      </c>
      <c r="L158" s="61">
        <v>7.48</v>
      </c>
      <c r="M158" s="22"/>
      <c r="N158" s="61">
        <v>24.8</v>
      </c>
      <c r="O158" s="49"/>
      <c r="P158" s="1199">
        <v>54.3</v>
      </c>
      <c r="Q158" s="49"/>
      <c r="R158" s="1199">
        <v>70.8</v>
      </c>
      <c r="S158" s="49"/>
      <c r="T158" s="1199"/>
      <c r="U158" s="49"/>
      <c r="V158" s="1199"/>
      <c r="W158" s="62"/>
      <c r="X158" s="63">
        <v>25.2</v>
      </c>
      <c r="Y158" s="67"/>
      <c r="Z158" s="68">
        <v>201</v>
      </c>
      <c r="AA158" s="1389"/>
      <c r="AB158" s="1724">
        <v>0.09</v>
      </c>
      <c r="AC158" s="608">
        <v>8</v>
      </c>
      <c r="AD158" s="1666">
        <v>23</v>
      </c>
      <c r="AE158" s="6" t="s">
        <v>277</v>
      </c>
      <c r="AF158" s="17" t="s">
        <v>23</v>
      </c>
      <c r="AG158" s="44"/>
      <c r="AH158" s="43">
        <v>3.1E-2</v>
      </c>
      <c r="AI158" s="45" t="s">
        <v>35</v>
      </c>
      <c r="AJ158" s="97"/>
    </row>
    <row r="159" spans="1:41" x14ac:dyDescent="0.15">
      <c r="A159" s="1897"/>
      <c r="B159" s="366">
        <v>44426</v>
      </c>
      <c r="C159" s="1607" t="str">
        <f t="shared" si="20"/>
        <v>(水)</v>
      </c>
      <c r="D159" s="730" t="s">
        <v>621</v>
      </c>
      <c r="E159" s="1493"/>
      <c r="F159" s="58">
        <v>30.2</v>
      </c>
      <c r="G159" s="22">
        <v>26.4</v>
      </c>
      <c r="H159" s="61">
        <v>25.6</v>
      </c>
      <c r="I159" s="22">
        <v>4.7</v>
      </c>
      <c r="J159" s="61">
        <v>4.4000000000000004</v>
      </c>
      <c r="K159" s="22">
        <v>7.38</v>
      </c>
      <c r="L159" s="61">
        <v>7.41</v>
      </c>
      <c r="M159" s="22"/>
      <c r="N159" s="61">
        <v>23.2</v>
      </c>
      <c r="O159" s="49"/>
      <c r="P159" s="1199">
        <v>51.5</v>
      </c>
      <c r="Q159" s="49"/>
      <c r="R159" s="1199">
        <v>66.400000000000006</v>
      </c>
      <c r="S159" s="49"/>
      <c r="T159" s="1199"/>
      <c r="U159" s="49"/>
      <c r="V159" s="1199"/>
      <c r="W159" s="62"/>
      <c r="X159" s="63">
        <v>21.7</v>
      </c>
      <c r="Y159" s="67"/>
      <c r="Z159" s="68">
        <v>188</v>
      </c>
      <c r="AA159" s="1389"/>
      <c r="AB159" s="1724">
        <v>0.17</v>
      </c>
      <c r="AC159" s="608"/>
      <c r="AD159" s="1666"/>
      <c r="AE159" s="6" t="s">
        <v>284</v>
      </c>
      <c r="AF159" s="17" t="s">
        <v>23</v>
      </c>
      <c r="AG159" s="23"/>
      <c r="AH159" s="43">
        <v>1.58</v>
      </c>
      <c r="AI159" s="41" t="s">
        <v>35</v>
      </c>
      <c r="AJ159" s="95"/>
    </row>
    <row r="160" spans="1:41" x14ac:dyDescent="0.15">
      <c r="A160" s="1897"/>
      <c r="B160" s="366">
        <v>44427</v>
      </c>
      <c r="C160" s="1607" t="str">
        <f t="shared" si="20"/>
        <v>(木)</v>
      </c>
      <c r="D160" s="730" t="s">
        <v>621</v>
      </c>
      <c r="E160" s="1493">
        <v>1</v>
      </c>
      <c r="F160" s="58">
        <v>31.4</v>
      </c>
      <c r="G160" s="22">
        <v>26.6</v>
      </c>
      <c r="H160" s="61">
        <v>25.8</v>
      </c>
      <c r="I160" s="22">
        <v>4.7</v>
      </c>
      <c r="J160" s="61">
        <v>4.2</v>
      </c>
      <c r="K160" s="22">
        <v>7.53</v>
      </c>
      <c r="L160" s="61">
        <v>7.48</v>
      </c>
      <c r="M160" s="22"/>
      <c r="N160" s="61">
        <v>25.6</v>
      </c>
      <c r="O160" s="49"/>
      <c r="P160" s="1199">
        <v>56.3</v>
      </c>
      <c r="Q160" s="49"/>
      <c r="R160" s="1199">
        <v>75.400000000000006</v>
      </c>
      <c r="S160" s="49"/>
      <c r="T160" s="1199"/>
      <c r="U160" s="49"/>
      <c r="V160" s="1199"/>
      <c r="W160" s="62"/>
      <c r="X160" s="63">
        <v>24.3</v>
      </c>
      <c r="Y160" s="67"/>
      <c r="Z160" s="68">
        <v>196</v>
      </c>
      <c r="AA160" s="1389"/>
      <c r="AB160" s="1724">
        <v>0.16</v>
      </c>
      <c r="AC160" s="608"/>
      <c r="AD160" s="1666"/>
      <c r="AE160" s="6" t="s">
        <v>278</v>
      </c>
      <c r="AF160" s="17" t="s">
        <v>23</v>
      </c>
      <c r="AG160" s="23"/>
      <c r="AH160" s="43">
        <v>2.17</v>
      </c>
      <c r="AI160" s="41" t="s">
        <v>35</v>
      </c>
      <c r="AJ160" s="95"/>
    </row>
    <row r="161" spans="1:36" x14ac:dyDescent="0.15">
      <c r="A161" s="1897"/>
      <c r="B161" s="366">
        <v>44428</v>
      </c>
      <c r="C161" s="1607" t="str">
        <f t="shared" si="20"/>
        <v>(金)</v>
      </c>
      <c r="D161" s="730" t="s">
        <v>621</v>
      </c>
      <c r="E161" s="1493"/>
      <c r="F161" s="58">
        <v>30.3</v>
      </c>
      <c r="G161" s="22">
        <v>26.7</v>
      </c>
      <c r="H161" s="61">
        <v>26</v>
      </c>
      <c r="I161" s="22">
        <v>4.7</v>
      </c>
      <c r="J161" s="61">
        <v>4</v>
      </c>
      <c r="K161" s="22">
        <v>7.55</v>
      </c>
      <c r="L161" s="61">
        <v>7.55</v>
      </c>
      <c r="M161" s="22"/>
      <c r="N161" s="61">
        <v>26.6</v>
      </c>
      <c r="O161" s="49"/>
      <c r="P161" s="1199">
        <v>52</v>
      </c>
      <c r="Q161" s="49"/>
      <c r="R161" s="1199">
        <v>76</v>
      </c>
      <c r="S161" s="49"/>
      <c r="T161" s="1199"/>
      <c r="U161" s="49"/>
      <c r="V161" s="1199"/>
      <c r="W161" s="62"/>
      <c r="X161" s="63">
        <v>23.8</v>
      </c>
      <c r="Y161" s="67"/>
      <c r="Z161" s="68">
        <v>178</v>
      </c>
      <c r="AA161" s="1389"/>
      <c r="AB161" s="1724">
        <v>0.23</v>
      </c>
      <c r="AC161" s="608"/>
      <c r="AD161" s="1666"/>
      <c r="AE161" s="6" t="s">
        <v>279</v>
      </c>
      <c r="AF161" s="17" t="s">
        <v>23</v>
      </c>
      <c r="AG161" s="44"/>
      <c r="AH161" s="43">
        <v>0.10299999999999999</v>
      </c>
      <c r="AI161" s="45" t="s">
        <v>35</v>
      </c>
      <c r="AJ161" s="97"/>
    </row>
    <row r="162" spans="1:36" x14ac:dyDescent="0.15">
      <c r="A162" s="1897"/>
      <c r="B162" s="366">
        <v>44429</v>
      </c>
      <c r="C162" s="1607" t="str">
        <f t="shared" si="20"/>
        <v>(土)</v>
      </c>
      <c r="D162" s="730" t="s">
        <v>621</v>
      </c>
      <c r="E162" s="1493"/>
      <c r="F162" s="58">
        <v>30</v>
      </c>
      <c r="G162" s="22">
        <v>27.1</v>
      </c>
      <c r="H162" s="61">
        <v>26.1</v>
      </c>
      <c r="I162" s="22">
        <v>3.3</v>
      </c>
      <c r="J162" s="61">
        <v>3</v>
      </c>
      <c r="K162" s="22">
        <v>7.5</v>
      </c>
      <c r="L162" s="61">
        <v>7.42</v>
      </c>
      <c r="M162" s="22"/>
      <c r="N162" s="61">
        <v>27</v>
      </c>
      <c r="O162" s="49"/>
      <c r="P162" s="1199"/>
      <c r="Q162" s="49"/>
      <c r="R162" s="1199"/>
      <c r="S162" s="49"/>
      <c r="T162" s="1199"/>
      <c r="U162" s="49"/>
      <c r="V162" s="1199"/>
      <c r="W162" s="62"/>
      <c r="X162" s="63"/>
      <c r="Y162" s="67"/>
      <c r="Z162" s="68"/>
      <c r="AA162" s="1389"/>
      <c r="AB162" s="1724"/>
      <c r="AC162" s="608"/>
      <c r="AD162" s="1666"/>
      <c r="AE162" s="6" t="s">
        <v>280</v>
      </c>
      <c r="AF162" s="17" t="s">
        <v>23</v>
      </c>
      <c r="AG162" s="23"/>
      <c r="AH162" s="203" t="s">
        <v>523</v>
      </c>
      <c r="AI162" s="41" t="s">
        <v>35</v>
      </c>
      <c r="AJ162" s="95"/>
    </row>
    <row r="163" spans="1:36" x14ac:dyDescent="0.15">
      <c r="A163" s="1897"/>
      <c r="B163" s="366">
        <v>44430</v>
      </c>
      <c r="C163" s="1607" t="str">
        <f t="shared" si="20"/>
        <v>(日)</v>
      </c>
      <c r="D163" s="730" t="s">
        <v>624</v>
      </c>
      <c r="E163" s="1493"/>
      <c r="F163" s="58">
        <v>29.7</v>
      </c>
      <c r="G163" s="22">
        <v>27.3</v>
      </c>
      <c r="H163" s="61">
        <v>26.2</v>
      </c>
      <c r="I163" s="22">
        <v>3.5</v>
      </c>
      <c r="J163" s="61">
        <v>3.1</v>
      </c>
      <c r="K163" s="22">
        <v>7.48</v>
      </c>
      <c r="L163" s="61">
        <v>7.51</v>
      </c>
      <c r="M163" s="22"/>
      <c r="N163" s="61">
        <v>27.7</v>
      </c>
      <c r="O163" s="49"/>
      <c r="P163" s="1199"/>
      <c r="Q163" s="49"/>
      <c r="R163" s="1199"/>
      <c r="S163" s="49"/>
      <c r="T163" s="1199"/>
      <c r="U163" s="49"/>
      <c r="V163" s="1199"/>
      <c r="W163" s="62"/>
      <c r="X163" s="63"/>
      <c r="Y163" s="67"/>
      <c r="Z163" s="68"/>
      <c r="AA163" s="1389"/>
      <c r="AB163" s="1724"/>
      <c r="AC163" s="608"/>
      <c r="AD163" s="1666"/>
      <c r="AE163" s="6" t="s">
        <v>281</v>
      </c>
      <c r="AF163" s="17" t="s">
        <v>23</v>
      </c>
      <c r="AG163" s="22"/>
      <c r="AH163" s="46">
        <v>19.7</v>
      </c>
      <c r="AI163" s="35" t="s">
        <v>35</v>
      </c>
      <c r="AJ163" s="96"/>
    </row>
    <row r="164" spans="1:36" x14ac:dyDescent="0.15">
      <c r="A164" s="1897"/>
      <c r="B164" s="366">
        <v>44431</v>
      </c>
      <c r="C164" s="1607" t="str">
        <f t="shared" si="20"/>
        <v>(月)</v>
      </c>
      <c r="D164" s="730" t="s">
        <v>624</v>
      </c>
      <c r="E164" s="1493"/>
      <c r="F164" s="58">
        <v>26.6</v>
      </c>
      <c r="G164" s="22">
        <v>27.4</v>
      </c>
      <c r="H164" s="61">
        <v>26.4</v>
      </c>
      <c r="I164" s="22">
        <v>3.8</v>
      </c>
      <c r="J164" s="61">
        <v>3.2</v>
      </c>
      <c r="K164" s="22">
        <v>7.59</v>
      </c>
      <c r="L164" s="61">
        <v>7.54</v>
      </c>
      <c r="M164" s="22"/>
      <c r="N164" s="61">
        <v>28.3</v>
      </c>
      <c r="O164" s="49"/>
      <c r="P164" s="1199">
        <v>60.5</v>
      </c>
      <c r="Q164" s="49"/>
      <c r="R164" s="1199">
        <v>79.8</v>
      </c>
      <c r="S164" s="49"/>
      <c r="T164" s="1199"/>
      <c r="U164" s="49"/>
      <c r="V164" s="1199"/>
      <c r="W164" s="62"/>
      <c r="X164" s="63">
        <v>25.7</v>
      </c>
      <c r="Y164" s="67"/>
      <c r="Z164" s="68">
        <v>167</v>
      </c>
      <c r="AA164" s="1389"/>
      <c r="AB164" s="1724">
        <v>0.15</v>
      </c>
      <c r="AC164" s="608"/>
      <c r="AD164" s="1666"/>
      <c r="AE164" s="6" t="s">
        <v>27</v>
      </c>
      <c r="AF164" s="17" t="s">
        <v>23</v>
      </c>
      <c r="AG164" s="22"/>
      <c r="AH164" s="46">
        <v>23.8</v>
      </c>
      <c r="AI164" s="35" t="s">
        <v>35</v>
      </c>
      <c r="AJ164" s="96"/>
    </row>
    <row r="165" spans="1:36" x14ac:dyDescent="0.15">
      <c r="A165" s="1897"/>
      <c r="B165" s="366">
        <v>44432</v>
      </c>
      <c r="C165" s="1607" t="str">
        <f t="shared" si="20"/>
        <v>(火)</v>
      </c>
      <c r="D165" s="730" t="s">
        <v>624</v>
      </c>
      <c r="E165" s="1493"/>
      <c r="F165" s="58">
        <v>29.3</v>
      </c>
      <c r="G165" s="22">
        <v>27.4</v>
      </c>
      <c r="H165" s="61">
        <v>26.2</v>
      </c>
      <c r="I165" s="22">
        <v>2.9</v>
      </c>
      <c r="J165" s="61">
        <v>2.2999999999999998</v>
      </c>
      <c r="K165" s="22">
        <v>7.46</v>
      </c>
      <c r="L165" s="61">
        <v>7.46</v>
      </c>
      <c r="M165" s="22"/>
      <c r="N165" s="61">
        <v>28.3</v>
      </c>
      <c r="O165" s="49"/>
      <c r="P165" s="1199">
        <v>60.2</v>
      </c>
      <c r="Q165" s="49"/>
      <c r="R165" s="1199">
        <v>80.2</v>
      </c>
      <c r="S165" s="49"/>
      <c r="T165" s="1199"/>
      <c r="U165" s="49"/>
      <c r="V165" s="1199"/>
      <c r="W165" s="62"/>
      <c r="X165" s="63">
        <v>25.3</v>
      </c>
      <c r="Y165" s="67"/>
      <c r="Z165" s="68">
        <v>179</v>
      </c>
      <c r="AA165" s="1389"/>
      <c r="AB165" s="1724">
        <v>0.13</v>
      </c>
      <c r="AC165" s="608"/>
      <c r="AD165" s="1666"/>
      <c r="AE165" s="6" t="s">
        <v>282</v>
      </c>
      <c r="AF165" s="17" t="s">
        <v>267</v>
      </c>
      <c r="AG165" s="49"/>
      <c r="AH165" s="50">
        <v>6</v>
      </c>
      <c r="AI165" s="42" t="s">
        <v>35</v>
      </c>
      <c r="AJ165" s="98"/>
    </row>
    <row r="166" spans="1:36" x14ac:dyDescent="0.15">
      <c r="A166" s="1897"/>
      <c r="B166" s="366">
        <v>44433</v>
      </c>
      <c r="C166" s="1607" t="str">
        <f t="shared" si="20"/>
        <v>(水)</v>
      </c>
      <c r="D166" s="730" t="s">
        <v>621</v>
      </c>
      <c r="E166" s="1493"/>
      <c r="F166" s="58">
        <v>31</v>
      </c>
      <c r="G166" s="22">
        <v>27.5</v>
      </c>
      <c r="H166" s="61">
        <v>26.4</v>
      </c>
      <c r="I166" s="22">
        <v>3</v>
      </c>
      <c r="J166" s="61">
        <v>2.2999999999999998</v>
      </c>
      <c r="K166" s="22">
        <v>7.49</v>
      </c>
      <c r="L166" s="61">
        <v>7.51</v>
      </c>
      <c r="M166" s="22"/>
      <c r="N166" s="61">
        <v>28.1</v>
      </c>
      <c r="O166" s="49"/>
      <c r="P166" s="1199">
        <v>59.5</v>
      </c>
      <c r="Q166" s="49"/>
      <c r="R166" s="1199">
        <v>79.400000000000006</v>
      </c>
      <c r="S166" s="49"/>
      <c r="T166" s="1199"/>
      <c r="U166" s="49"/>
      <c r="V166" s="1199"/>
      <c r="W166" s="62"/>
      <c r="X166" s="63">
        <v>27.1</v>
      </c>
      <c r="Y166" s="67"/>
      <c r="Z166" s="68">
        <v>161</v>
      </c>
      <c r="AA166" s="1389"/>
      <c r="AB166" s="1724">
        <v>0.13</v>
      </c>
      <c r="AC166" s="608"/>
      <c r="AD166" s="1666"/>
      <c r="AE166" s="6" t="s">
        <v>283</v>
      </c>
      <c r="AF166" s="17" t="s">
        <v>23</v>
      </c>
      <c r="AG166" s="49"/>
      <c r="AH166" s="50">
        <v>1</v>
      </c>
      <c r="AI166" s="42" t="s">
        <v>35</v>
      </c>
      <c r="AJ166" s="98"/>
    </row>
    <row r="167" spans="1:36" x14ac:dyDescent="0.15">
      <c r="A167" s="1897"/>
      <c r="B167" s="366">
        <v>44434</v>
      </c>
      <c r="C167" s="1607" t="str">
        <f t="shared" si="20"/>
        <v>(木)</v>
      </c>
      <c r="D167" s="730" t="s">
        <v>621</v>
      </c>
      <c r="E167" s="1493"/>
      <c r="F167" s="58">
        <v>29.7</v>
      </c>
      <c r="G167" s="22">
        <v>27.5</v>
      </c>
      <c r="H167" s="61">
        <v>26.4</v>
      </c>
      <c r="I167" s="22">
        <v>3.8</v>
      </c>
      <c r="J167" s="61">
        <v>2.8</v>
      </c>
      <c r="K167" s="22">
        <v>7.6</v>
      </c>
      <c r="L167" s="61">
        <v>7.55</v>
      </c>
      <c r="M167" s="22"/>
      <c r="N167" s="61">
        <v>28.2</v>
      </c>
      <c r="O167" s="49"/>
      <c r="P167" s="1199">
        <v>60.2</v>
      </c>
      <c r="Q167" s="49"/>
      <c r="R167" s="1199">
        <v>79.8</v>
      </c>
      <c r="S167" s="49"/>
      <c r="T167" s="1199"/>
      <c r="U167" s="49"/>
      <c r="V167" s="1199"/>
      <c r="W167" s="62"/>
      <c r="X167" s="63">
        <v>24.7</v>
      </c>
      <c r="Y167" s="67"/>
      <c r="Z167" s="68">
        <v>160</v>
      </c>
      <c r="AA167" s="1389"/>
      <c r="AB167" s="1724">
        <v>0.13</v>
      </c>
      <c r="AC167" s="608"/>
      <c r="AD167" s="1666"/>
      <c r="AE167" s="18"/>
      <c r="AF167" s="8"/>
      <c r="AG167" s="19"/>
      <c r="AH167" s="7"/>
      <c r="AI167" s="7"/>
      <c r="AJ167" s="8"/>
    </row>
    <row r="168" spans="1:36" x14ac:dyDescent="0.15">
      <c r="A168" s="1897"/>
      <c r="B168" s="366">
        <v>44435</v>
      </c>
      <c r="C168" s="1607" t="str">
        <f t="shared" si="20"/>
        <v>(金)</v>
      </c>
      <c r="D168" s="730" t="s">
        <v>621</v>
      </c>
      <c r="E168" s="1493"/>
      <c r="F168" s="58">
        <v>30.5</v>
      </c>
      <c r="G168" s="22">
        <v>27.6</v>
      </c>
      <c r="H168" s="61">
        <v>26.5</v>
      </c>
      <c r="I168" s="22">
        <v>3.2</v>
      </c>
      <c r="J168" s="61">
        <v>2.4</v>
      </c>
      <c r="K168" s="22">
        <v>7.65</v>
      </c>
      <c r="L168" s="61">
        <v>7.61</v>
      </c>
      <c r="M168" s="22"/>
      <c r="N168" s="61">
        <v>28.5</v>
      </c>
      <c r="O168" s="49"/>
      <c r="P168" s="1199">
        <v>60.9</v>
      </c>
      <c r="Q168" s="49"/>
      <c r="R168" s="1199">
        <v>80.2</v>
      </c>
      <c r="S168" s="49"/>
      <c r="T168" s="1199"/>
      <c r="U168" s="49"/>
      <c r="V168" s="1199"/>
      <c r="W168" s="62"/>
      <c r="X168" s="63">
        <v>25.1</v>
      </c>
      <c r="Y168" s="67"/>
      <c r="Z168" s="68">
        <v>180</v>
      </c>
      <c r="AA168" s="1389"/>
      <c r="AB168" s="1724">
        <v>0.13</v>
      </c>
      <c r="AC168" s="608"/>
      <c r="AD168" s="1666"/>
      <c r="AE168" s="18"/>
      <c r="AF168" s="8"/>
      <c r="AG168" s="19"/>
      <c r="AH168" s="7"/>
      <c r="AI168" s="7"/>
      <c r="AJ168" s="8"/>
    </row>
    <row r="169" spans="1:36" x14ac:dyDescent="0.15">
      <c r="A169" s="1897"/>
      <c r="B169" s="366">
        <v>44436</v>
      </c>
      <c r="C169" s="1607" t="str">
        <f t="shared" si="20"/>
        <v>(土)</v>
      </c>
      <c r="D169" s="730" t="s">
        <v>624</v>
      </c>
      <c r="E169" s="1493"/>
      <c r="F169" s="58">
        <v>31.1</v>
      </c>
      <c r="G169" s="22">
        <v>27.7</v>
      </c>
      <c r="H169" s="61">
        <v>26.7</v>
      </c>
      <c r="I169" s="22">
        <v>3</v>
      </c>
      <c r="J169" s="61">
        <v>2</v>
      </c>
      <c r="K169" s="22">
        <v>7.57</v>
      </c>
      <c r="L169" s="61">
        <v>7.47</v>
      </c>
      <c r="M169" s="22"/>
      <c r="N169" s="61">
        <v>28.2</v>
      </c>
      <c r="O169" s="49"/>
      <c r="P169" s="1199"/>
      <c r="Q169" s="49"/>
      <c r="R169" s="1199"/>
      <c r="S169" s="49"/>
      <c r="T169" s="1199"/>
      <c r="U169" s="49"/>
      <c r="V169" s="1199"/>
      <c r="W169" s="62"/>
      <c r="X169" s="63"/>
      <c r="Y169" s="67"/>
      <c r="Z169" s="68"/>
      <c r="AA169" s="1389"/>
      <c r="AB169" s="1724"/>
      <c r="AC169" s="608"/>
      <c r="AD169" s="1666"/>
      <c r="AE169" s="20"/>
      <c r="AF169" s="3"/>
      <c r="AG169" s="21"/>
      <c r="AH169" s="9"/>
      <c r="AI169" s="9"/>
      <c r="AJ169" s="3"/>
    </row>
    <row r="170" spans="1:36" x14ac:dyDescent="0.15">
      <c r="A170" s="1897"/>
      <c r="B170" s="366">
        <v>44437</v>
      </c>
      <c r="C170" s="1607" t="str">
        <f t="shared" si="20"/>
        <v>(日)</v>
      </c>
      <c r="D170" s="730" t="s">
        <v>621</v>
      </c>
      <c r="E170" s="1493"/>
      <c r="F170" s="58">
        <v>29</v>
      </c>
      <c r="G170" s="22">
        <v>28.1</v>
      </c>
      <c r="H170" s="61">
        <v>26.9</v>
      </c>
      <c r="I170" s="22">
        <v>3.2</v>
      </c>
      <c r="J170" s="61">
        <v>2.2000000000000002</v>
      </c>
      <c r="K170" s="22">
        <v>7.5</v>
      </c>
      <c r="L170" s="61">
        <v>7.48</v>
      </c>
      <c r="M170" s="22"/>
      <c r="N170" s="61">
        <v>28.3</v>
      </c>
      <c r="O170" s="49"/>
      <c r="P170" s="1199"/>
      <c r="Q170" s="49"/>
      <c r="R170" s="1199"/>
      <c r="S170" s="49"/>
      <c r="T170" s="1199"/>
      <c r="U170" s="49"/>
      <c r="V170" s="1199"/>
      <c r="W170" s="62"/>
      <c r="X170" s="63"/>
      <c r="Y170" s="67"/>
      <c r="Z170" s="68"/>
      <c r="AA170" s="1389"/>
      <c r="AB170" s="1724"/>
      <c r="AC170" s="608"/>
      <c r="AD170" s="1666"/>
      <c r="AE170" s="28" t="s">
        <v>34</v>
      </c>
      <c r="AF170" s="2" t="s">
        <v>35</v>
      </c>
      <c r="AG170" s="2" t="s">
        <v>35</v>
      </c>
      <c r="AH170" s="2" t="s">
        <v>35</v>
      </c>
      <c r="AI170" s="2" t="s">
        <v>35</v>
      </c>
      <c r="AJ170" s="99" t="s">
        <v>35</v>
      </c>
    </row>
    <row r="171" spans="1:36" x14ac:dyDescent="0.15">
      <c r="A171" s="1897"/>
      <c r="B171" s="366">
        <v>44438</v>
      </c>
      <c r="C171" s="1607" t="str">
        <f t="shared" si="20"/>
        <v>(月)</v>
      </c>
      <c r="D171" s="730" t="s">
        <v>621</v>
      </c>
      <c r="E171" s="1493"/>
      <c r="F171" s="58">
        <v>30.6</v>
      </c>
      <c r="G171" s="22">
        <v>28.3</v>
      </c>
      <c r="H171" s="61">
        <v>27</v>
      </c>
      <c r="I171" s="22">
        <v>3.4</v>
      </c>
      <c r="J171" s="61">
        <v>2.2000000000000002</v>
      </c>
      <c r="K171" s="22">
        <v>7.64</v>
      </c>
      <c r="L171" s="61">
        <v>7.61</v>
      </c>
      <c r="M171" s="22"/>
      <c r="N171" s="61">
        <v>28.5</v>
      </c>
      <c r="O171" s="49"/>
      <c r="P171" s="1199">
        <v>60.2</v>
      </c>
      <c r="Q171" s="49"/>
      <c r="R171" s="1199">
        <v>80.400000000000006</v>
      </c>
      <c r="S171" s="49"/>
      <c r="T171" s="1199"/>
      <c r="U171" s="49"/>
      <c r="V171" s="1199"/>
      <c r="W171" s="62"/>
      <c r="X171" s="63">
        <v>26.3</v>
      </c>
      <c r="Y171" s="67"/>
      <c r="Z171" s="68">
        <v>163</v>
      </c>
      <c r="AA171" s="1389"/>
      <c r="AB171" s="1724">
        <v>0.13</v>
      </c>
      <c r="AC171" s="608"/>
      <c r="AD171" s="1666"/>
      <c r="AE171" s="10" t="s">
        <v>35</v>
      </c>
      <c r="AF171" s="2" t="s">
        <v>35</v>
      </c>
      <c r="AG171" s="2" t="s">
        <v>35</v>
      </c>
      <c r="AH171" s="2" t="s">
        <v>35</v>
      </c>
      <c r="AI171" s="2" t="s">
        <v>35</v>
      </c>
      <c r="AJ171" s="99" t="s">
        <v>35</v>
      </c>
    </row>
    <row r="172" spans="1:36" x14ac:dyDescent="0.15">
      <c r="A172" s="1897"/>
      <c r="B172" s="366">
        <v>44439</v>
      </c>
      <c r="C172" s="1607" t="str">
        <f t="shared" si="20"/>
        <v>(火)</v>
      </c>
      <c r="D172" s="209" t="s">
        <v>624</v>
      </c>
      <c r="E172" s="1499">
        <v>3</v>
      </c>
      <c r="F172" s="119">
        <v>28.7</v>
      </c>
      <c r="G172" s="120">
        <v>28.2</v>
      </c>
      <c r="H172" s="121">
        <v>27.1</v>
      </c>
      <c r="I172" s="120">
        <v>3.2</v>
      </c>
      <c r="J172" s="121">
        <v>2.4</v>
      </c>
      <c r="K172" s="120">
        <v>7.65</v>
      </c>
      <c r="L172" s="121">
        <v>7.62</v>
      </c>
      <c r="M172" s="120"/>
      <c r="N172" s="121">
        <v>28.9</v>
      </c>
      <c r="O172" s="632"/>
      <c r="P172" s="1213">
        <v>62.8</v>
      </c>
      <c r="Q172" s="632"/>
      <c r="R172" s="1213">
        <v>81</v>
      </c>
      <c r="S172" s="632"/>
      <c r="T172" s="1213"/>
      <c r="U172" s="632"/>
      <c r="V172" s="1213"/>
      <c r="W172" s="122"/>
      <c r="X172" s="123">
        <v>26</v>
      </c>
      <c r="Y172" s="126"/>
      <c r="Z172" s="127">
        <v>163</v>
      </c>
      <c r="AA172" s="1394"/>
      <c r="AB172" s="1727">
        <v>0.13</v>
      </c>
      <c r="AC172" s="694"/>
      <c r="AD172" s="1667"/>
      <c r="AE172" s="10" t="s">
        <v>35</v>
      </c>
      <c r="AF172" s="2" t="s">
        <v>35</v>
      </c>
      <c r="AG172" s="2" t="s">
        <v>35</v>
      </c>
      <c r="AH172" s="2" t="s">
        <v>35</v>
      </c>
      <c r="AI172" s="2" t="s">
        <v>35</v>
      </c>
      <c r="AJ172" s="99" t="s">
        <v>35</v>
      </c>
    </row>
    <row r="173" spans="1:36" s="1" customFormat="1" ht="13.5" customHeight="1" x14ac:dyDescent="0.15">
      <c r="A173" s="1897"/>
      <c r="B173" s="1748" t="s">
        <v>388</v>
      </c>
      <c r="C173" s="1744"/>
      <c r="D173" s="374"/>
      <c r="E173" s="1494">
        <f>MAX(E142:E172)</f>
        <v>124.5</v>
      </c>
      <c r="F173" s="335">
        <f t="shared" ref="F173:AB173" si="21">IF(COUNT(F142:F172)=0,"",MAX(F142:F172))</f>
        <v>35.5</v>
      </c>
      <c r="G173" s="336">
        <f t="shared" si="21"/>
        <v>28.8</v>
      </c>
      <c r="H173" s="337">
        <f t="shared" si="21"/>
        <v>27.3</v>
      </c>
      <c r="I173" s="336">
        <f t="shared" si="21"/>
        <v>4.7</v>
      </c>
      <c r="J173" s="337">
        <f t="shared" si="21"/>
        <v>4.4000000000000004</v>
      </c>
      <c r="K173" s="336">
        <f t="shared" si="21"/>
        <v>7.69</v>
      </c>
      <c r="L173" s="337">
        <f t="shared" si="21"/>
        <v>7.7</v>
      </c>
      <c r="M173" s="336" t="str">
        <f t="shared" si="21"/>
        <v/>
      </c>
      <c r="N173" s="337">
        <f t="shared" si="21"/>
        <v>28.9</v>
      </c>
      <c r="O173" s="1200" t="str">
        <f t="shared" si="21"/>
        <v/>
      </c>
      <c r="P173" s="1208">
        <f t="shared" si="21"/>
        <v>62.8</v>
      </c>
      <c r="Q173" s="1200" t="str">
        <f t="shared" si="21"/>
        <v/>
      </c>
      <c r="R173" s="1208">
        <f t="shared" si="21"/>
        <v>81</v>
      </c>
      <c r="S173" s="1200" t="str">
        <f t="shared" si="21"/>
        <v/>
      </c>
      <c r="T173" s="1208">
        <f t="shared" si="21"/>
        <v>47.2</v>
      </c>
      <c r="U173" s="1200" t="str">
        <f t="shared" si="21"/>
        <v/>
      </c>
      <c r="V173" s="1208">
        <f t="shared" si="21"/>
        <v>30</v>
      </c>
      <c r="W173" s="338" t="str">
        <f t="shared" si="21"/>
        <v/>
      </c>
      <c r="X173" s="540">
        <f t="shared" si="21"/>
        <v>29.8</v>
      </c>
      <c r="Y173" s="1356" t="str">
        <f t="shared" si="21"/>
        <v/>
      </c>
      <c r="Z173" s="1357">
        <f t="shared" si="21"/>
        <v>201</v>
      </c>
      <c r="AA173" s="1385" t="str">
        <f t="shared" si="21"/>
        <v/>
      </c>
      <c r="AB173" s="1720">
        <f t="shared" si="21"/>
        <v>0.23</v>
      </c>
      <c r="AC173" s="651">
        <f t="shared" ref="AC173:AD173" si="22">IF(COUNT(AC142:AC172)=0,"",MAX(AC142:AC172))</f>
        <v>62</v>
      </c>
      <c r="AD173" s="1456">
        <f t="shared" si="22"/>
        <v>42</v>
      </c>
      <c r="AE173" s="10"/>
      <c r="AF173" s="2"/>
      <c r="AG173" s="2"/>
      <c r="AH173" s="2"/>
      <c r="AI173" s="2"/>
      <c r="AJ173" s="99"/>
    </row>
    <row r="174" spans="1:36" s="1" customFormat="1" ht="13.5" customHeight="1" x14ac:dyDescent="0.15">
      <c r="A174" s="1897"/>
      <c r="B174" s="1749" t="s">
        <v>389</v>
      </c>
      <c r="C174" s="1736"/>
      <c r="D174" s="376"/>
      <c r="E174" s="1503"/>
      <c r="F174" s="340">
        <f t="shared" ref="F174:AB174" si="23">IF(COUNT(F142:F172)=0,"",MIN(F142:F172))</f>
        <v>19.2</v>
      </c>
      <c r="G174" s="341">
        <f t="shared" si="23"/>
        <v>26.4</v>
      </c>
      <c r="H174" s="342">
        <f t="shared" si="23"/>
        <v>25.6</v>
      </c>
      <c r="I174" s="341">
        <f t="shared" si="23"/>
        <v>1.4</v>
      </c>
      <c r="J174" s="342">
        <f t="shared" si="23"/>
        <v>0.7</v>
      </c>
      <c r="K174" s="341">
        <f t="shared" si="23"/>
        <v>7.38</v>
      </c>
      <c r="L174" s="342">
        <f t="shared" si="23"/>
        <v>7.31</v>
      </c>
      <c r="M174" s="341" t="str">
        <f t="shared" si="23"/>
        <v/>
      </c>
      <c r="N174" s="342">
        <f t="shared" si="23"/>
        <v>23.2</v>
      </c>
      <c r="O174" s="1202" t="str">
        <f t="shared" si="23"/>
        <v/>
      </c>
      <c r="P174" s="1209">
        <f t="shared" si="23"/>
        <v>51.5</v>
      </c>
      <c r="Q174" s="1202" t="str">
        <f t="shared" si="23"/>
        <v/>
      </c>
      <c r="R174" s="1209">
        <f t="shared" si="23"/>
        <v>66.400000000000006</v>
      </c>
      <c r="S174" s="1202" t="str">
        <f t="shared" si="23"/>
        <v/>
      </c>
      <c r="T174" s="1209">
        <f t="shared" si="23"/>
        <v>47.2</v>
      </c>
      <c r="U174" s="1202" t="str">
        <f t="shared" si="23"/>
        <v/>
      </c>
      <c r="V174" s="1209">
        <f t="shared" si="23"/>
        <v>30</v>
      </c>
      <c r="W174" s="343" t="str">
        <f t="shared" si="23"/>
        <v/>
      </c>
      <c r="X174" s="653">
        <f t="shared" si="23"/>
        <v>21.7</v>
      </c>
      <c r="Y174" s="1362" t="str">
        <f t="shared" si="23"/>
        <v/>
      </c>
      <c r="Z174" s="1363">
        <f t="shared" si="23"/>
        <v>154</v>
      </c>
      <c r="AA174" s="1386" t="str">
        <f t="shared" si="23"/>
        <v/>
      </c>
      <c r="AB174" s="1721">
        <f t="shared" si="23"/>
        <v>0.02</v>
      </c>
      <c r="AC174" s="1615"/>
      <c r="AD174" s="1657"/>
      <c r="AE174" s="10"/>
      <c r="AF174" s="2"/>
      <c r="AG174" s="2"/>
      <c r="AH174" s="2"/>
      <c r="AI174" s="2"/>
      <c r="AJ174" s="99"/>
    </row>
    <row r="175" spans="1:36" s="1" customFormat="1" ht="13.5" customHeight="1" x14ac:dyDescent="0.15">
      <c r="A175" s="1897"/>
      <c r="B175" s="1749" t="s">
        <v>390</v>
      </c>
      <c r="C175" s="1736"/>
      <c r="D175" s="376"/>
      <c r="E175" s="1496"/>
      <c r="F175" s="541">
        <f t="shared" ref="F175:AB175" si="24">IF(COUNT(F142:F172)=0,"",AVERAGE(F142:F172))</f>
        <v>28.738709677419358</v>
      </c>
      <c r="G175" s="542">
        <f t="shared" si="24"/>
        <v>27.822580645161295</v>
      </c>
      <c r="H175" s="543">
        <f t="shared" si="24"/>
        <v>26.612903225806459</v>
      </c>
      <c r="I175" s="542">
        <f t="shared" si="24"/>
        <v>3.0329032258064523</v>
      </c>
      <c r="J175" s="543">
        <f t="shared" si="24"/>
        <v>2.5948387096774197</v>
      </c>
      <c r="K175" s="542">
        <f t="shared" si="24"/>
        <v>7.5374193548387094</v>
      </c>
      <c r="L175" s="543">
        <f t="shared" si="24"/>
        <v>7.5148387096774192</v>
      </c>
      <c r="M175" s="542" t="str">
        <f t="shared" si="24"/>
        <v/>
      </c>
      <c r="N175" s="543">
        <f t="shared" si="24"/>
        <v>27.4</v>
      </c>
      <c r="O175" s="1210" t="str">
        <f t="shared" si="24"/>
        <v/>
      </c>
      <c r="P175" s="1211">
        <f t="shared" si="24"/>
        <v>57.919047619047618</v>
      </c>
      <c r="Q175" s="1210" t="str">
        <f t="shared" si="24"/>
        <v/>
      </c>
      <c r="R175" s="1211">
        <f t="shared" si="24"/>
        <v>76.13333333333334</v>
      </c>
      <c r="S175" s="1210" t="str">
        <f>IF(COUNT(S142:S172)=0,"",AVERAGE(S142:S172))</f>
        <v/>
      </c>
      <c r="T175" s="1211">
        <f t="shared" si="24"/>
        <v>47.2</v>
      </c>
      <c r="U175" s="1210" t="str">
        <f t="shared" si="24"/>
        <v/>
      </c>
      <c r="V175" s="1211">
        <f t="shared" si="24"/>
        <v>30</v>
      </c>
      <c r="W175" s="1255" t="str">
        <f t="shared" si="24"/>
        <v/>
      </c>
      <c r="X175" s="658">
        <f t="shared" si="24"/>
        <v>26.233333333333331</v>
      </c>
      <c r="Y175" s="1364" t="str">
        <f t="shared" si="24"/>
        <v/>
      </c>
      <c r="Z175" s="1365">
        <f t="shared" si="24"/>
        <v>175.23809523809524</v>
      </c>
      <c r="AA175" s="1391" t="str">
        <f t="shared" si="24"/>
        <v/>
      </c>
      <c r="AB175" s="696">
        <f t="shared" si="24"/>
        <v>0.1152380952380952</v>
      </c>
      <c r="AC175" s="1616"/>
      <c r="AD175" s="1658"/>
      <c r="AE175" s="10"/>
      <c r="AF175" s="2"/>
      <c r="AG175" s="2"/>
      <c r="AH175" s="2"/>
      <c r="AI175" s="2"/>
      <c r="AJ175" s="99"/>
    </row>
    <row r="176" spans="1:36" s="1" customFormat="1" ht="13.5" customHeight="1" x14ac:dyDescent="0.15">
      <c r="A176" s="1898"/>
      <c r="B176" s="1737" t="s">
        <v>391</v>
      </c>
      <c r="C176" s="1738"/>
      <c r="D176" s="376"/>
      <c r="E176" s="1497">
        <f>SUM(E142:E172)</f>
        <v>244</v>
      </c>
      <c r="F176" s="563"/>
      <c r="G176" s="1341"/>
      <c r="H176" s="1342"/>
      <c r="I176" s="1341"/>
      <c r="J176" s="1342"/>
      <c r="K176" s="1241"/>
      <c r="L176" s="1242"/>
      <c r="M176" s="1341"/>
      <c r="N176" s="1342"/>
      <c r="O176" s="1205"/>
      <c r="P176" s="1212"/>
      <c r="Q176" s="1223"/>
      <c r="R176" s="1212"/>
      <c r="S176" s="1204"/>
      <c r="T176" s="1205"/>
      <c r="U176" s="1204"/>
      <c r="V176" s="1222"/>
      <c r="W176" s="1256"/>
      <c r="X176" s="1257"/>
      <c r="Y176" s="1361"/>
      <c r="Z176" s="1366"/>
      <c r="AA176" s="1392"/>
      <c r="AB176" s="1393"/>
      <c r="AC176" s="648">
        <f>SUM(AC142:AC172)</f>
        <v>70</v>
      </c>
      <c r="AD176" s="1105">
        <f>SUM(AD142:AD172)</f>
        <v>65</v>
      </c>
      <c r="AE176" s="10"/>
      <c r="AF176" s="2"/>
      <c r="AG176" s="2"/>
      <c r="AH176" s="2"/>
      <c r="AI176" s="2"/>
      <c r="AJ176" s="99"/>
    </row>
    <row r="177" spans="1:36" ht="13.5" customHeight="1" x14ac:dyDescent="0.15">
      <c r="A177" s="1896" t="s">
        <v>313</v>
      </c>
      <c r="B177" s="677">
        <v>44440</v>
      </c>
      <c r="C177" s="856" t="str">
        <f>IF(B177="","",IF(WEEKDAY(B177)=1,"(日)",IF(WEEKDAY(B177)=2,"(月)",IF(WEEKDAY(B177)=3,"(火)",IF(WEEKDAY(B177)=4,"(水)",IF(WEEKDAY(B177)=5,"(木)",IF(WEEKDAY(B177)=6,"(金)","(土)")))))))</f>
        <v>(水)</v>
      </c>
      <c r="D177" s="626" t="s">
        <v>522</v>
      </c>
      <c r="E177" s="1492">
        <v>5.5</v>
      </c>
      <c r="F177" s="57">
        <v>23.9</v>
      </c>
      <c r="G177" s="59">
        <v>28.2</v>
      </c>
      <c r="H177" s="60">
        <v>27.1</v>
      </c>
      <c r="I177" s="59">
        <v>2</v>
      </c>
      <c r="J177" s="60">
        <v>1.5</v>
      </c>
      <c r="K177" s="59">
        <v>7.57</v>
      </c>
      <c r="L177" s="60">
        <v>7.59</v>
      </c>
      <c r="M177" s="59" t="s">
        <v>35</v>
      </c>
      <c r="N177" s="60">
        <v>28.5</v>
      </c>
      <c r="O177" s="1197" t="s">
        <v>35</v>
      </c>
      <c r="P177" s="1198">
        <v>60.7</v>
      </c>
      <c r="Q177" s="1197" t="s">
        <v>35</v>
      </c>
      <c r="R177" s="1198">
        <v>82.8</v>
      </c>
      <c r="S177" s="1197" t="s">
        <v>35</v>
      </c>
      <c r="T177" s="1198" t="s">
        <v>35</v>
      </c>
      <c r="U177" s="1197" t="s">
        <v>35</v>
      </c>
      <c r="V177" s="1198" t="s">
        <v>35</v>
      </c>
      <c r="W177" s="53" t="s">
        <v>35</v>
      </c>
      <c r="X177" s="54">
        <v>25.5</v>
      </c>
      <c r="Y177" s="55" t="s">
        <v>35</v>
      </c>
      <c r="Z177" s="56">
        <v>195</v>
      </c>
      <c r="AA177" s="1388" t="s">
        <v>35</v>
      </c>
      <c r="AB177" s="1723">
        <v>7.0000000000000007E-2</v>
      </c>
      <c r="AC177" s="606" t="s">
        <v>35</v>
      </c>
      <c r="AD177" s="1665" t="s">
        <v>35</v>
      </c>
      <c r="AE177" s="165">
        <v>44448</v>
      </c>
      <c r="AF177" s="128" t="s">
        <v>29</v>
      </c>
      <c r="AG177" s="630">
        <v>20.399999999999999</v>
      </c>
      <c r="AH177" s="130" t="s">
        <v>20</v>
      </c>
      <c r="AI177" s="131"/>
      <c r="AJ177" s="132"/>
    </row>
    <row r="178" spans="1:36" ht="13.5" customHeight="1" x14ac:dyDescent="0.15">
      <c r="A178" s="1897"/>
      <c r="B178" s="366">
        <v>44441</v>
      </c>
      <c r="C178" s="1607" t="str">
        <f>IF(B178="","",IF(WEEKDAY(B178)=1,"(日)",IF(WEEKDAY(B178)=2,"(月)",IF(WEEKDAY(B178)=3,"(火)",IF(WEEKDAY(B178)=4,"(水)",IF(WEEKDAY(B178)=5,"(木)",IF(WEEKDAY(B178)=6,"(金)","(土)")))))))</f>
        <v>(木)</v>
      </c>
      <c r="D178" s="627" t="s">
        <v>579</v>
      </c>
      <c r="E178" s="1493">
        <v>18.5</v>
      </c>
      <c r="F178" s="58">
        <v>19.600000000000001</v>
      </c>
      <c r="G178" s="22">
        <v>28.1</v>
      </c>
      <c r="H178" s="61">
        <v>26.9</v>
      </c>
      <c r="I178" s="22">
        <v>1.8</v>
      </c>
      <c r="J178" s="61">
        <v>1.4</v>
      </c>
      <c r="K178" s="22">
        <v>7.59</v>
      </c>
      <c r="L178" s="61">
        <v>7.62</v>
      </c>
      <c r="M178" s="22" t="s">
        <v>35</v>
      </c>
      <c r="N178" s="61">
        <v>28.3</v>
      </c>
      <c r="O178" s="49" t="s">
        <v>35</v>
      </c>
      <c r="P178" s="1199">
        <v>62</v>
      </c>
      <c r="Q178" s="49" t="s">
        <v>35</v>
      </c>
      <c r="R178" s="1199">
        <v>81.400000000000006</v>
      </c>
      <c r="S178" s="49" t="s">
        <v>35</v>
      </c>
      <c r="T178" s="1199" t="s">
        <v>35</v>
      </c>
      <c r="U178" s="49" t="s">
        <v>35</v>
      </c>
      <c r="V178" s="1199" t="s">
        <v>35</v>
      </c>
      <c r="W178" s="62" t="s">
        <v>35</v>
      </c>
      <c r="X178" s="63">
        <v>26.8</v>
      </c>
      <c r="Y178" s="67" t="s">
        <v>35</v>
      </c>
      <c r="Z178" s="68">
        <v>201</v>
      </c>
      <c r="AA178" s="1389" t="s">
        <v>35</v>
      </c>
      <c r="AB178" s="1724">
        <v>0.08</v>
      </c>
      <c r="AC178" s="608" t="s">
        <v>35</v>
      </c>
      <c r="AD178" s="1666" t="s">
        <v>35</v>
      </c>
      <c r="AE178" s="11" t="s">
        <v>30</v>
      </c>
      <c r="AF178" s="12" t="s">
        <v>31</v>
      </c>
      <c r="AG178" s="13" t="s">
        <v>32</v>
      </c>
      <c r="AH178" s="14" t="s">
        <v>33</v>
      </c>
      <c r="AI178" s="15" t="s">
        <v>35</v>
      </c>
      <c r="AJ178" s="92"/>
    </row>
    <row r="179" spans="1:36" ht="13.5" customHeight="1" x14ac:dyDescent="0.15">
      <c r="A179" s="1897"/>
      <c r="B179" s="366">
        <v>44442</v>
      </c>
      <c r="C179" s="1607" t="str">
        <f t="shared" ref="C179:C206" si="25">IF(B179="","",IF(WEEKDAY(B179)=1,"(日)",IF(WEEKDAY(B179)=2,"(月)",IF(WEEKDAY(B179)=3,"(火)",IF(WEEKDAY(B179)=4,"(水)",IF(WEEKDAY(B179)=5,"(木)",IF(WEEKDAY(B179)=6,"(金)","(土)")))))))</f>
        <v>(金)</v>
      </c>
      <c r="D179" s="627" t="s">
        <v>579</v>
      </c>
      <c r="E179" s="1493">
        <v>14.5</v>
      </c>
      <c r="F179" s="58">
        <v>19.7</v>
      </c>
      <c r="G179" s="22">
        <v>28</v>
      </c>
      <c r="H179" s="61">
        <v>26.6</v>
      </c>
      <c r="I179" s="22">
        <v>2.7</v>
      </c>
      <c r="J179" s="61">
        <v>2.2000000000000002</v>
      </c>
      <c r="K179" s="22">
        <v>7.69</v>
      </c>
      <c r="L179" s="61">
        <v>7.71</v>
      </c>
      <c r="M179" s="22" t="s">
        <v>35</v>
      </c>
      <c r="N179" s="61">
        <v>28.2</v>
      </c>
      <c r="O179" s="49" t="s">
        <v>35</v>
      </c>
      <c r="P179" s="1199">
        <v>59.5</v>
      </c>
      <c r="Q179" s="49" t="s">
        <v>35</v>
      </c>
      <c r="R179" s="1199">
        <v>81.400000000000006</v>
      </c>
      <c r="S179" s="49" t="s">
        <v>35</v>
      </c>
      <c r="T179" s="1199" t="s">
        <v>35</v>
      </c>
      <c r="U179" s="49" t="s">
        <v>35</v>
      </c>
      <c r="V179" s="1199" t="s">
        <v>35</v>
      </c>
      <c r="W179" s="62" t="s">
        <v>35</v>
      </c>
      <c r="X179" s="63">
        <v>27.7</v>
      </c>
      <c r="Y179" s="67" t="s">
        <v>35</v>
      </c>
      <c r="Z179" s="68">
        <v>196</v>
      </c>
      <c r="AA179" s="1389" t="s">
        <v>35</v>
      </c>
      <c r="AB179" s="1724">
        <v>0.08</v>
      </c>
      <c r="AC179" s="608" t="s">
        <v>35</v>
      </c>
      <c r="AD179" s="1666" t="s">
        <v>35</v>
      </c>
      <c r="AE179" s="5" t="s">
        <v>265</v>
      </c>
      <c r="AF179" s="16" t="s">
        <v>20</v>
      </c>
      <c r="AG179" s="30">
        <v>25.8</v>
      </c>
      <c r="AH179" s="31">
        <v>24.2</v>
      </c>
      <c r="AI179" s="32" t="s">
        <v>35</v>
      </c>
      <c r="AJ179" s="93"/>
    </row>
    <row r="180" spans="1:36" ht="13.5" customHeight="1" x14ac:dyDescent="0.15">
      <c r="A180" s="1897"/>
      <c r="B180" s="366">
        <v>44443</v>
      </c>
      <c r="C180" s="1607" t="str">
        <f t="shared" si="25"/>
        <v>(土)</v>
      </c>
      <c r="D180" s="627" t="s">
        <v>522</v>
      </c>
      <c r="E180" s="1493">
        <v>15</v>
      </c>
      <c r="F180" s="58">
        <v>21.3</v>
      </c>
      <c r="G180" s="22">
        <v>27.5</v>
      </c>
      <c r="H180" s="61">
        <v>26.1</v>
      </c>
      <c r="I180" s="22">
        <v>2.2999999999999998</v>
      </c>
      <c r="J180" s="61">
        <v>1.8</v>
      </c>
      <c r="K180" s="22">
        <v>7.58</v>
      </c>
      <c r="L180" s="61">
        <v>7.55</v>
      </c>
      <c r="M180" s="22" t="s">
        <v>35</v>
      </c>
      <c r="N180" s="61">
        <v>28.3</v>
      </c>
      <c r="O180" s="49" t="s">
        <v>35</v>
      </c>
      <c r="P180" s="1199" t="s">
        <v>35</v>
      </c>
      <c r="Q180" s="49" t="s">
        <v>35</v>
      </c>
      <c r="R180" s="1199" t="s">
        <v>35</v>
      </c>
      <c r="S180" s="49" t="s">
        <v>35</v>
      </c>
      <c r="T180" s="1199" t="s">
        <v>35</v>
      </c>
      <c r="U180" s="49" t="s">
        <v>35</v>
      </c>
      <c r="V180" s="1199" t="s">
        <v>35</v>
      </c>
      <c r="W180" s="62" t="s">
        <v>35</v>
      </c>
      <c r="X180" s="63" t="s">
        <v>35</v>
      </c>
      <c r="Y180" s="67" t="s">
        <v>35</v>
      </c>
      <c r="Z180" s="68" t="s">
        <v>35</v>
      </c>
      <c r="AA180" s="1389" t="s">
        <v>35</v>
      </c>
      <c r="AB180" s="1724" t="s">
        <v>35</v>
      </c>
      <c r="AC180" s="608" t="s">
        <v>35</v>
      </c>
      <c r="AD180" s="1666" t="s">
        <v>35</v>
      </c>
      <c r="AE180" s="6" t="s">
        <v>266</v>
      </c>
      <c r="AF180" s="17" t="s">
        <v>267</v>
      </c>
      <c r="AG180" s="36">
        <v>3.3</v>
      </c>
      <c r="AH180" s="34">
        <v>2.6</v>
      </c>
      <c r="AI180" s="38" t="s">
        <v>35</v>
      </c>
      <c r="AJ180" s="94"/>
    </row>
    <row r="181" spans="1:36" ht="13.5" customHeight="1" x14ac:dyDescent="0.15">
      <c r="A181" s="1897"/>
      <c r="B181" s="366">
        <v>44444</v>
      </c>
      <c r="C181" s="1607" t="str">
        <f t="shared" si="25"/>
        <v>(日)</v>
      </c>
      <c r="D181" s="627" t="s">
        <v>579</v>
      </c>
      <c r="E181" s="1493">
        <v>8.5</v>
      </c>
      <c r="F181" s="58">
        <v>19.399999999999999</v>
      </c>
      <c r="G181" s="22">
        <v>26.9</v>
      </c>
      <c r="H181" s="61">
        <v>25.6</v>
      </c>
      <c r="I181" s="22">
        <v>2.6</v>
      </c>
      <c r="J181" s="61">
        <v>2</v>
      </c>
      <c r="K181" s="22">
        <v>7.6</v>
      </c>
      <c r="L181" s="61">
        <v>7.62</v>
      </c>
      <c r="M181" s="22" t="s">
        <v>35</v>
      </c>
      <c r="N181" s="61">
        <v>28.1</v>
      </c>
      <c r="O181" s="49" t="s">
        <v>35</v>
      </c>
      <c r="P181" s="1199" t="s">
        <v>35</v>
      </c>
      <c r="Q181" s="49" t="s">
        <v>35</v>
      </c>
      <c r="R181" s="1199" t="s">
        <v>35</v>
      </c>
      <c r="S181" s="49" t="s">
        <v>35</v>
      </c>
      <c r="T181" s="1199" t="s">
        <v>35</v>
      </c>
      <c r="U181" s="49" t="s">
        <v>35</v>
      </c>
      <c r="V181" s="1199" t="s">
        <v>35</v>
      </c>
      <c r="W181" s="62" t="s">
        <v>35</v>
      </c>
      <c r="X181" s="63" t="s">
        <v>35</v>
      </c>
      <c r="Y181" s="67" t="s">
        <v>35</v>
      </c>
      <c r="Z181" s="68" t="s">
        <v>35</v>
      </c>
      <c r="AA181" s="1389" t="s">
        <v>35</v>
      </c>
      <c r="AB181" s="1724" t="s">
        <v>35</v>
      </c>
      <c r="AC181" s="608" t="s">
        <v>35</v>
      </c>
      <c r="AD181" s="1666" t="s">
        <v>35</v>
      </c>
      <c r="AE181" s="6" t="s">
        <v>21</v>
      </c>
      <c r="AF181" s="17"/>
      <c r="AG181" s="39">
        <v>7.67</v>
      </c>
      <c r="AH181" s="34">
        <v>7.67</v>
      </c>
      <c r="AI181" s="41" t="s">
        <v>35</v>
      </c>
      <c r="AJ181" s="95"/>
    </row>
    <row r="182" spans="1:36" ht="13.5" customHeight="1" x14ac:dyDescent="0.15">
      <c r="A182" s="1897"/>
      <c r="B182" s="366">
        <v>44445</v>
      </c>
      <c r="C182" s="1607" t="str">
        <f t="shared" si="25"/>
        <v>(月)</v>
      </c>
      <c r="D182" s="627" t="s">
        <v>522</v>
      </c>
      <c r="E182" s="1493">
        <v>6</v>
      </c>
      <c r="F182" s="58">
        <v>20.6</v>
      </c>
      <c r="G182" s="22">
        <v>26.5</v>
      </c>
      <c r="H182" s="61">
        <v>25.3</v>
      </c>
      <c r="I182" s="22">
        <v>3.1</v>
      </c>
      <c r="J182" s="61">
        <v>2.5</v>
      </c>
      <c r="K182" s="22">
        <v>7.67</v>
      </c>
      <c r="L182" s="61">
        <v>7.69</v>
      </c>
      <c r="M182" s="22" t="s">
        <v>35</v>
      </c>
      <c r="N182" s="61">
        <v>28.5</v>
      </c>
      <c r="O182" s="49" t="s">
        <v>35</v>
      </c>
      <c r="P182" s="1199">
        <v>61.7</v>
      </c>
      <c r="Q182" s="49" t="s">
        <v>35</v>
      </c>
      <c r="R182" s="1199">
        <v>83.2</v>
      </c>
      <c r="S182" s="49" t="s">
        <v>35</v>
      </c>
      <c r="T182" s="1199" t="s">
        <v>35</v>
      </c>
      <c r="U182" s="49" t="s">
        <v>35</v>
      </c>
      <c r="V182" s="1199" t="s">
        <v>35</v>
      </c>
      <c r="W182" s="62" t="s">
        <v>35</v>
      </c>
      <c r="X182" s="63">
        <v>26.6</v>
      </c>
      <c r="Y182" s="67" t="s">
        <v>35</v>
      </c>
      <c r="Z182" s="68">
        <v>189</v>
      </c>
      <c r="AA182" s="1389" t="s">
        <v>35</v>
      </c>
      <c r="AB182" s="1724">
        <v>0.12</v>
      </c>
      <c r="AC182" s="608" t="s">
        <v>35</v>
      </c>
      <c r="AD182" s="1666" t="s">
        <v>35</v>
      </c>
      <c r="AE182" s="6" t="s">
        <v>268</v>
      </c>
      <c r="AF182" s="17" t="s">
        <v>22</v>
      </c>
      <c r="AG182" s="33" t="s">
        <v>35</v>
      </c>
      <c r="AH182" s="34">
        <v>28.7</v>
      </c>
      <c r="AI182" s="35" t="s">
        <v>35</v>
      </c>
      <c r="AJ182" s="96"/>
    </row>
    <row r="183" spans="1:36" ht="13.5" customHeight="1" x14ac:dyDescent="0.15">
      <c r="A183" s="1897"/>
      <c r="B183" s="366">
        <v>44446</v>
      </c>
      <c r="C183" s="1607" t="str">
        <f t="shared" si="25"/>
        <v>(火)</v>
      </c>
      <c r="D183" s="627" t="s">
        <v>566</v>
      </c>
      <c r="E183" s="1493" t="s">
        <v>35</v>
      </c>
      <c r="F183" s="58">
        <v>21.2</v>
      </c>
      <c r="G183" s="22">
        <v>26.2</v>
      </c>
      <c r="H183" s="61">
        <v>24.9</v>
      </c>
      <c r="I183" s="22">
        <v>3.2</v>
      </c>
      <c r="J183" s="61">
        <v>2.6</v>
      </c>
      <c r="K183" s="22">
        <v>7.7</v>
      </c>
      <c r="L183" s="61">
        <v>7.68</v>
      </c>
      <c r="M183" s="22" t="s">
        <v>35</v>
      </c>
      <c r="N183" s="61">
        <v>27.9</v>
      </c>
      <c r="O183" s="49" t="s">
        <v>35</v>
      </c>
      <c r="P183" s="1199">
        <v>60.8</v>
      </c>
      <c r="Q183" s="49" t="s">
        <v>35</v>
      </c>
      <c r="R183" s="1199">
        <v>81.599999999999994</v>
      </c>
      <c r="S183" s="49" t="s">
        <v>35</v>
      </c>
      <c r="T183" s="1199" t="s">
        <v>35</v>
      </c>
      <c r="U183" s="49" t="s">
        <v>35</v>
      </c>
      <c r="V183" s="1199" t="s">
        <v>35</v>
      </c>
      <c r="W183" s="62" t="s">
        <v>35</v>
      </c>
      <c r="X183" s="63">
        <v>24.7</v>
      </c>
      <c r="Y183" s="67" t="s">
        <v>35</v>
      </c>
      <c r="Z183" s="68">
        <v>196</v>
      </c>
      <c r="AA183" s="1389" t="s">
        <v>35</v>
      </c>
      <c r="AB183" s="1724">
        <v>0.15</v>
      </c>
      <c r="AC183" s="608" t="s">
        <v>35</v>
      </c>
      <c r="AD183" s="1666" t="s">
        <v>35</v>
      </c>
      <c r="AE183" s="6" t="s">
        <v>269</v>
      </c>
      <c r="AF183" s="17" t="s">
        <v>23</v>
      </c>
      <c r="AG183" s="33" t="s">
        <v>35</v>
      </c>
      <c r="AH183" s="613">
        <v>62.7</v>
      </c>
      <c r="AI183" s="35" t="s">
        <v>35</v>
      </c>
      <c r="AJ183" s="96"/>
    </row>
    <row r="184" spans="1:36" ht="13.5" customHeight="1" x14ac:dyDescent="0.15">
      <c r="A184" s="1897"/>
      <c r="B184" s="366">
        <v>44447</v>
      </c>
      <c r="C184" s="1607" t="str">
        <f t="shared" si="25"/>
        <v>(水)</v>
      </c>
      <c r="D184" s="627" t="s">
        <v>597</v>
      </c>
      <c r="E184" s="1493">
        <v>2</v>
      </c>
      <c r="F184" s="58">
        <v>22.1</v>
      </c>
      <c r="G184" s="22">
        <v>26.1</v>
      </c>
      <c r="H184" s="61">
        <v>24.6</v>
      </c>
      <c r="I184" s="22">
        <v>2.7</v>
      </c>
      <c r="J184" s="61">
        <v>2</v>
      </c>
      <c r="K184" s="22">
        <v>7.5</v>
      </c>
      <c r="L184" s="61">
        <v>7.52</v>
      </c>
      <c r="M184" s="22" t="s">
        <v>35</v>
      </c>
      <c r="N184" s="61">
        <v>28.1</v>
      </c>
      <c r="O184" s="49" t="s">
        <v>35</v>
      </c>
      <c r="P184" s="1199">
        <v>60.5</v>
      </c>
      <c r="Q184" s="49" t="s">
        <v>35</v>
      </c>
      <c r="R184" s="1199">
        <v>81.599999999999994</v>
      </c>
      <c r="S184" s="49" t="s">
        <v>35</v>
      </c>
      <c r="T184" s="1199" t="s">
        <v>35</v>
      </c>
      <c r="U184" s="49" t="s">
        <v>35</v>
      </c>
      <c r="V184" s="1199" t="s">
        <v>35</v>
      </c>
      <c r="W184" s="62" t="s">
        <v>35</v>
      </c>
      <c r="X184" s="63">
        <v>25.4</v>
      </c>
      <c r="Y184" s="67" t="s">
        <v>35</v>
      </c>
      <c r="Z184" s="68">
        <v>177</v>
      </c>
      <c r="AA184" s="1389" t="s">
        <v>35</v>
      </c>
      <c r="AB184" s="1724">
        <v>0.13</v>
      </c>
      <c r="AC184" s="608">
        <v>91</v>
      </c>
      <c r="AD184" s="1666">
        <v>58</v>
      </c>
      <c r="AE184" s="6" t="s">
        <v>270</v>
      </c>
      <c r="AF184" s="17" t="s">
        <v>23</v>
      </c>
      <c r="AG184" s="33" t="s">
        <v>35</v>
      </c>
      <c r="AH184" s="613">
        <v>82.8</v>
      </c>
      <c r="AI184" s="35" t="s">
        <v>35</v>
      </c>
      <c r="AJ184" s="96"/>
    </row>
    <row r="185" spans="1:36" ht="13.5" customHeight="1" x14ac:dyDescent="0.15">
      <c r="A185" s="1897"/>
      <c r="B185" s="366">
        <v>44448</v>
      </c>
      <c r="C185" s="1607" t="str">
        <f t="shared" si="25"/>
        <v>(木)</v>
      </c>
      <c r="D185" s="627" t="s">
        <v>579</v>
      </c>
      <c r="E185" s="1493">
        <v>29</v>
      </c>
      <c r="F185" s="58">
        <v>20.399999999999999</v>
      </c>
      <c r="G185" s="22">
        <v>25.8</v>
      </c>
      <c r="H185" s="61">
        <v>24.2</v>
      </c>
      <c r="I185" s="22">
        <v>3.3</v>
      </c>
      <c r="J185" s="61">
        <v>2.6</v>
      </c>
      <c r="K185" s="22">
        <v>7.67</v>
      </c>
      <c r="L185" s="61">
        <v>7.67</v>
      </c>
      <c r="M185" s="22" t="s">
        <v>35</v>
      </c>
      <c r="N185" s="61">
        <v>28.7</v>
      </c>
      <c r="O185" s="49" t="s">
        <v>35</v>
      </c>
      <c r="P185" s="1199">
        <v>62.7</v>
      </c>
      <c r="Q185" s="49" t="s">
        <v>35</v>
      </c>
      <c r="R185" s="1199">
        <v>82.8</v>
      </c>
      <c r="S185" s="49" t="s">
        <v>35</v>
      </c>
      <c r="T185" s="1199">
        <v>49.2</v>
      </c>
      <c r="U185" s="49" t="s">
        <v>35</v>
      </c>
      <c r="V185" s="1199">
        <v>33.6</v>
      </c>
      <c r="W185" s="62" t="s">
        <v>35</v>
      </c>
      <c r="X185" s="63">
        <v>26.8</v>
      </c>
      <c r="Y185" s="67" t="s">
        <v>35</v>
      </c>
      <c r="Z185" s="68">
        <v>199</v>
      </c>
      <c r="AA185" s="1389" t="s">
        <v>35</v>
      </c>
      <c r="AB185" s="1724">
        <v>0.12</v>
      </c>
      <c r="AC185" s="608" t="s">
        <v>35</v>
      </c>
      <c r="AD185" s="1666" t="s">
        <v>35</v>
      </c>
      <c r="AE185" s="6" t="s">
        <v>271</v>
      </c>
      <c r="AF185" s="17" t="s">
        <v>23</v>
      </c>
      <c r="AG185" s="33" t="s">
        <v>35</v>
      </c>
      <c r="AH185" s="613">
        <v>49.2</v>
      </c>
      <c r="AI185" s="35" t="s">
        <v>35</v>
      </c>
      <c r="AJ185" s="96"/>
    </row>
    <row r="186" spans="1:36" ht="13.5" customHeight="1" x14ac:dyDescent="0.15">
      <c r="A186" s="1897"/>
      <c r="B186" s="366">
        <v>44449</v>
      </c>
      <c r="C186" s="1607" t="str">
        <f t="shared" si="25"/>
        <v>(金)</v>
      </c>
      <c r="D186" s="627" t="s">
        <v>522</v>
      </c>
      <c r="E186" s="1493" t="s">
        <v>35</v>
      </c>
      <c r="F186" s="58">
        <v>24.7</v>
      </c>
      <c r="G186" s="22">
        <v>25.7</v>
      </c>
      <c r="H186" s="61">
        <v>24.5</v>
      </c>
      <c r="I186" s="22">
        <v>3.2</v>
      </c>
      <c r="J186" s="61">
        <v>2.6</v>
      </c>
      <c r="K186" s="22">
        <v>7.62</v>
      </c>
      <c r="L186" s="61">
        <v>7.65</v>
      </c>
      <c r="M186" s="22" t="s">
        <v>35</v>
      </c>
      <c r="N186" s="61">
        <v>29.5</v>
      </c>
      <c r="O186" s="49" t="s">
        <v>35</v>
      </c>
      <c r="P186" s="1199">
        <v>62.6</v>
      </c>
      <c r="Q186" s="49" t="s">
        <v>35</v>
      </c>
      <c r="R186" s="1199">
        <v>85.8</v>
      </c>
      <c r="S186" s="49" t="s">
        <v>35</v>
      </c>
      <c r="T186" s="1199" t="s">
        <v>35</v>
      </c>
      <c r="U186" s="49" t="s">
        <v>35</v>
      </c>
      <c r="V186" s="1199" t="s">
        <v>35</v>
      </c>
      <c r="W186" s="62" t="s">
        <v>35</v>
      </c>
      <c r="X186" s="63">
        <v>27.9</v>
      </c>
      <c r="Y186" s="67" t="s">
        <v>35</v>
      </c>
      <c r="Z186" s="68">
        <v>147</v>
      </c>
      <c r="AA186" s="1389" t="s">
        <v>35</v>
      </c>
      <c r="AB186" s="1724">
        <v>0.12</v>
      </c>
      <c r="AC186" s="608" t="s">
        <v>35</v>
      </c>
      <c r="AD186" s="1666" t="s">
        <v>35</v>
      </c>
      <c r="AE186" s="6" t="s">
        <v>272</v>
      </c>
      <c r="AF186" s="17" t="s">
        <v>23</v>
      </c>
      <c r="AG186" s="33" t="s">
        <v>35</v>
      </c>
      <c r="AH186" s="613">
        <v>33.6</v>
      </c>
      <c r="AI186" s="35" t="s">
        <v>35</v>
      </c>
      <c r="AJ186" s="96"/>
    </row>
    <row r="187" spans="1:36" ht="13.5" customHeight="1" x14ac:dyDescent="0.15">
      <c r="A187" s="1897"/>
      <c r="B187" s="366">
        <v>44450</v>
      </c>
      <c r="C187" s="1607" t="str">
        <f t="shared" si="25"/>
        <v>(土)</v>
      </c>
      <c r="D187" s="627" t="s">
        <v>522</v>
      </c>
      <c r="E187" s="1493" t="s">
        <v>35</v>
      </c>
      <c r="F187" s="58">
        <v>27</v>
      </c>
      <c r="G187" s="22">
        <v>25.6</v>
      </c>
      <c r="H187" s="61">
        <v>24.4</v>
      </c>
      <c r="I187" s="22">
        <v>3.5</v>
      </c>
      <c r="J187" s="61">
        <v>2.7</v>
      </c>
      <c r="K187" s="22">
        <v>7.57</v>
      </c>
      <c r="L187" s="61">
        <v>7.58</v>
      </c>
      <c r="M187" s="22" t="s">
        <v>35</v>
      </c>
      <c r="N187" s="61">
        <v>29</v>
      </c>
      <c r="O187" s="49" t="s">
        <v>35</v>
      </c>
      <c r="P187" s="1199" t="s">
        <v>35</v>
      </c>
      <c r="Q187" s="49" t="s">
        <v>35</v>
      </c>
      <c r="R187" s="1199" t="s">
        <v>35</v>
      </c>
      <c r="S187" s="49" t="s">
        <v>35</v>
      </c>
      <c r="T187" s="1199" t="s">
        <v>35</v>
      </c>
      <c r="U187" s="49" t="s">
        <v>35</v>
      </c>
      <c r="V187" s="1199" t="s">
        <v>35</v>
      </c>
      <c r="W187" s="62" t="s">
        <v>35</v>
      </c>
      <c r="X187" s="63" t="s">
        <v>35</v>
      </c>
      <c r="Y187" s="67" t="s">
        <v>35</v>
      </c>
      <c r="Z187" s="68" t="s">
        <v>35</v>
      </c>
      <c r="AA187" s="1389" t="s">
        <v>35</v>
      </c>
      <c r="AB187" s="1724" t="s">
        <v>35</v>
      </c>
      <c r="AC187" s="608" t="s">
        <v>35</v>
      </c>
      <c r="AD187" s="1666" t="s">
        <v>35</v>
      </c>
      <c r="AE187" s="6" t="s">
        <v>273</v>
      </c>
      <c r="AF187" s="17" t="s">
        <v>23</v>
      </c>
      <c r="AG187" s="36" t="s">
        <v>35</v>
      </c>
      <c r="AH187" s="37">
        <v>26.8</v>
      </c>
      <c r="AI187" s="38" t="s">
        <v>35</v>
      </c>
      <c r="AJ187" s="94"/>
    </row>
    <row r="188" spans="1:36" ht="13.5" customHeight="1" x14ac:dyDescent="0.15">
      <c r="A188" s="1897"/>
      <c r="B188" s="366">
        <v>44451</v>
      </c>
      <c r="C188" s="1607" t="str">
        <f t="shared" si="25"/>
        <v>(日)</v>
      </c>
      <c r="D188" s="627" t="s">
        <v>522</v>
      </c>
      <c r="E188" s="1493">
        <v>0.5</v>
      </c>
      <c r="F188" s="58">
        <v>23.4</v>
      </c>
      <c r="G188" s="22">
        <v>25.8</v>
      </c>
      <c r="H188" s="61">
        <v>24.5</v>
      </c>
      <c r="I188" s="22">
        <v>3.4</v>
      </c>
      <c r="J188" s="61">
        <v>2.7</v>
      </c>
      <c r="K188" s="22">
        <v>7.52</v>
      </c>
      <c r="L188" s="61">
        <v>7.53</v>
      </c>
      <c r="M188" s="22" t="s">
        <v>35</v>
      </c>
      <c r="N188" s="61">
        <v>29.1</v>
      </c>
      <c r="O188" s="49" t="s">
        <v>35</v>
      </c>
      <c r="P188" s="1199" t="s">
        <v>35</v>
      </c>
      <c r="Q188" s="49" t="s">
        <v>35</v>
      </c>
      <c r="R188" s="1199" t="s">
        <v>35</v>
      </c>
      <c r="S188" s="49" t="s">
        <v>35</v>
      </c>
      <c r="T188" s="1199" t="s">
        <v>35</v>
      </c>
      <c r="U188" s="49" t="s">
        <v>35</v>
      </c>
      <c r="V188" s="1199" t="s">
        <v>35</v>
      </c>
      <c r="W188" s="62" t="s">
        <v>35</v>
      </c>
      <c r="X188" s="63" t="s">
        <v>35</v>
      </c>
      <c r="Y188" s="67" t="s">
        <v>35</v>
      </c>
      <c r="Z188" s="68" t="s">
        <v>35</v>
      </c>
      <c r="AA188" s="1389" t="s">
        <v>35</v>
      </c>
      <c r="AB188" s="1724" t="s">
        <v>35</v>
      </c>
      <c r="AC188" s="608" t="s">
        <v>35</v>
      </c>
      <c r="AD188" s="1666" t="s">
        <v>35</v>
      </c>
      <c r="AE188" s="6" t="s">
        <v>274</v>
      </c>
      <c r="AF188" s="17" t="s">
        <v>23</v>
      </c>
      <c r="AG188" s="47" t="s">
        <v>35</v>
      </c>
      <c r="AH188" s="48">
        <v>199</v>
      </c>
      <c r="AI188" s="24" t="s">
        <v>35</v>
      </c>
      <c r="AJ188" s="25"/>
    </row>
    <row r="189" spans="1:36" ht="13.5" customHeight="1" x14ac:dyDescent="0.15">
      <c r="A189" s="1897"/>
      <c r="B189" s="366">
        <v>44452</v>
      </c>
      <c r="C189" s="1607" t="str">
        <f t="shared" si="25"/>
        <v>(月)</v>
      </c>
      <c r="D189" s="627" t="s">
        <v>522</v>
      </c>
      <c r="E189" s="1493" t="s">
        <v>35</v>
      </c>
      <c r="F189" s="58">
        <v>25.1</v>
      </c>
      <c r="G189" s="22">
        <v>25.9</v>
      </c>
      <c r="H189" s="61">
        <v>24.5</v>
      </c>
      <c r="I189" s="22">
        <v>3.9</v>
      </c>
      <c r="J189" s="61">
        <v>2.9</v>
      </c>
      <c r="K189" s="22">
        <v>7.7</v>
      </c>
      <c r="L189" s="61">
        <v>7.72</v>
      </c>
      <c r="M189" s="22" t="s">
        <v>35</v>
      </c>
      <c r="N189" s="61">
        <v>29.8</v>
      </c>
      <c r="O189" s="49" t="s">
        <v>35</v>
      </c>
      <c r="P189" s="1199">
        <v>63.1</v>
      </c>
      <c r="Q189" s="49" t="s">
        <v>35</v>
      </c>
      <c r="R189" s="1199">
        <v>86.4</v>
      </c>
      <c r="S189" s="49" t="s">
        <v>35</v>
      </c>
      <c r="T189" s="1199" t="s">
        <v>35</v>
      </c>
      <c r="U189" s="49" t="s">
        <v>35</v>
      </c>
      <c r="V189" s="1199" t="s">
        <v>35</v>
      </c>
      <c r="W189" s="62" t="s">
        <v>35</v>
      </c>
      <c r="X189" s="63">
        <v>25.9</v>
      </c>
      <c r="Y189" s="67" t="s">
        <v>35</v>
      </c>
      <c r="Z189" s="68">
        <v>190</v>
      </c>
      <c r="AA189" s="1389" t="s">
        <v>35</v>
      </c>
      <c r="AB189" s="1724">
        <v>0.13</v>
      </c>
      <c r="AC189" s="608" t="s">
        <v>35</v>
      </c>
      <c r="AD189" s="1666" t="s">
        <v>35</v>
      </c>
      <c r="AE189" s="6" t="s">
        <v>275</v>
      </c>
      <c r="AF189" s="17" t="s">
        <v>23</v>
      </c>
      <c r="AG189" s="39" t="s">
        <v>35</v>
      </c>
      <c r="AH189" s="40">
        <v>0.12</v>
      </c>
      <c r="AI189" s="41" t="s">
        <v>35</v>
      </c>
      <c r="AJ189" s="95"/>
    </row>
    <row r="190" spans="1:36" ht="13.5" customHeight="1" x14ac:dyDescent="0.15">
      <c r="A190" s="1897"/>
      <c r="B190" s="366">
        <v>44453</v>
      </c>
      <c r="C190" s="1607" t="str">
        <f t="shared" si="25"/>
        <v>(火)</v>
      </c>
      <c r="D190" s="627" t="s">
        <v>522</v>
      </c>
      <c r="E190" s="1493">
        <v>18</v>
      </c>
      <c r="F190" s="58">
        <v>23.3</v>
      </c>
      <c r="G190" s="22">
        <v>25.3</v>
      </c>
      <c r="H190" s="61">
        <v>24.3</v>
      </c>
      <c r="I190" s="22">
        <v>3.5</v>
      </c>
      <c r="J190" s="61">
        <v>2.6</v>
      </c>
      <c r="K190" s="22">
        <v>7.66</v>
      </c>
      <c r="L190" s="61">
        <v>7.67</v>
      </c>
      <c r="M190" s="22" t="s">
        <v>35</v>
      </c>
      <c r="N190" s="61">
        <v>29.7</v>
      </c>
      <c r="O190" s="49" t="s">
        <v>35</v>
      </c>
      <c r="P190" s="1199">
        <v>63.5</v>
      </c>
      <c r="Q190" s="49" t="s">
        <v>35</v>
      </c>
      <c r="R190" s="1199">
        <v>86.2</v>
      </c>
      <c r="S190" s="49" t="s">
        <v>35</v>
      </c>
      <c r="T190" s="1199" t="s">
        <v>35</v>
      </c>
      <c r="U190" s="49" t="s">
        <v>35</v>
      </c>
      <c r="V190" s="1199" t="s">
        <v>35</v>
      </c>
      <c r="W190" s="62" t="s">
        <v>35</v>
      </c>
      <c r="X190" s="63">
        <v>25.8</v>
      </c>
      <c r="Y190" s="67" t="s">
        <v>35</v>
      </c>
      <c r="Z190" s="68">
        <v>157</v>
      </c>
      <c r="AA190" s="1389" t="s">
        <v>35</v>
      </c>
      <c r="AB190" s="1724">
        <v>0.12</v>
      </c>
      <c r="AC190" s="608" t="s">
        <v>35</v>
      </c>
      <c r="AD190" s="1666" t="s">
        <v>35</v>
      </c>
      <c r="AE190" s="6" t="s">
        <v>24</v>
      </c>
      <c r="AF190" s="17" t="s">
        <v>23</v>
      </c>
      <c r="AG190" s="22" t="s">
        <v>35</v>
      </c>
      <c r="AH190" s="46">
        <v>2.1</v>
      </c>
      <c r="AI190" s="35" t="s">
        <v>35</v>
      </c>
      <c r="AJ190" s="95"/>
    </row>
    <row r="191" spans="1:36" ht="13.5" customHeight="1" x14ac:dyDescent="0.15">
      <c r="A191" s="1897"/>
      <c r="B191" s="366">
        <v>44454</v>
      </c>
      <c r="C191" s="1607" t="str">
        <f t="shared" si="25"/>
        <v>(水)</v>
      </c>
      <c r="D191" s="627" t="s">
        <v>566</v>
      </c>
      <c r="E191" s="1493">
        <v>5</v>
      </c>
      <c r="F191" s="58">
        <v>22.8</v>
      </c>
      <c r="G191" s="22">
        <v>25.4</v>
      </c>
      <c r="H191" s="61">
        <v>24.3</v>
      </c>
      <c r="I191" s="22">
        <v>2.6</v>
      </c>
      <c r="J191" s="61">
        <v>1.9</v>
      </c>
      <c r="K191" s="22">
        <v>7.55</v>
      </c>
      <c r="L191" s="61">
        <v>7.57</v>
      </c>
      <c r="M191" s="22" t="s">
        <v>35</v>
      </c>
      <c r="N191" s="61">
        <v>29.3</v>
      </c>
      <c r="O191" s="49" t="s">
        <v>35</v>
      </c>
      <c r="P191" s="1199">
        <v>61.9</v>
      </c>
      <c r="Q191" s="49" t="s">
        <v>35</v>
      </c>
      <c r="R191" s="1199">
        <v>85</v>
      </c>
      <c r="S191" s="49" t="s">
        <v>35</v>
      </c>
      <c r="T191" s="1199" t="s">
        <v>35</v>
      </c>
      <c r="U191" s="49" t="s">
        <v>35</v>
      </c>
      <c r="V191" s="1199" t="s">
        <v>35</v>
      </c>
      <c r="W191" s="62" t="s">
        <v>35</v>
      </c>
      <c r="X191" s="63">
        <v>26.8</v>
      </c>
      <c r="Y191" s="67" t="s">
        <v>35</v>
      </c>
      <c r="Z191" s="68">
        <v>180</v>
      </c>
      <c r="AA191" s="1389" t="s">
        <v>35</v>
      </c>
      <c r="AB191" s="66">
        <v>0.1</v>
      </c>
      <c r="AC191" s="608" t="s">
        <v>35</v>
      </c>
      <c r="AD191" s="1666" t="s">
        <v>35</v>
      </c>
      <c r="AE191" s="6" t="s">
        <v>25</v>
      </c>
      <c r="AF191" s="17" t="s">
        <v>23</v>
      </c>
      <c r="AG191" s="22" t="s">
        <v>35</v>
      </c>
      <c r="AH191" s="46">
        <v>0.7</v>
      </c>
      <c r="AI191" s="35" t="s">
        <v>35</v>
      </c>
      <c r="AJ191" s="95"/>
    </row>
    <row r="192" spans="1:36" ht="13.5" customHeight="1" x14ac:dyDescent="0.15">
      <c r="A192" s="1897"/>
      <c r="B192" s="366">
        <v>44455</v>
      </c>
      <c r="C192" s="1607" t="str">
        <f t="shared" si="25"/>
        <v>(木)</v>
      </c>
      <c r="D192" s="627" t="s">
        <v>522</v>
      </c>
      <c r="E192" s="1493" t="s">
        <v>35</v>
      </c>
      <c r="F192" s="58">
        <v>24.1</v>
      </c>
      <c r="G192" s="22">
        <v>25.4</v>
      </c>
      <c r="H192" s="61">
        <v>24.3</v>
      </c>
      <c r="I192" s="22">
        <v>3.4</v>
      </c>
      <c r="J192" s="61">
        <v>2.8</v>
      </c>
      <c r="K192" s="22">
        <v>7.71</v>
      </c>
      <c r="L192" s="61">
        <v>7.72</v>
      </c>
      <c r="M192" s="22" t="s">
        <v>35</v>
      </c>
      <c r="N192" s="61">
        <v>29.5</v>
      </c>
      <c r="O192" s="49" t="s">
        <v>35</v>
      </c>
      <c r="P192" s="1199">
        <v>64.3</v>
      </c>
      <c r="Q192" s="49" t="s">
        <v>35</v>
      </c>
      <c r="R192" s="1199">
        <v>86</v>
      </c>
      <c r="S192" s="49" t="s">
        <v>35</v>
      </c>
      <c r="T192" s="1199" t="s">
        <v>35</v>
      </c>
      <c r="U192" s="49" t="s">
        <v>35</v>
      </c>
      <c r="V192" s="1199" t="s">
        <v>35</v>
      </c>
      <c r="W192" s="62" t="s">
        <v>35</v>
      </c>
      <c r="X192" s="63">
        <v>26.7</v>
      </c>
      <c r="Y192" s="67" t="s">
        <v>35</v>
      </c>
      <c r="Z192" s="68">
        <v>149</v>
      </c>
      <c r="AA192" s="1389" t="s">
        <v>35</v>
      </c>
      <c r="AB192" s="1724">
        <v>0.12</v>
      </c>
      <c r="AC192" s="608" t="s">
        <v>35</v>
      </c>
      <c r="AD192" s="1666" t="s">
        <v>35</v>
      </c>
      <c r="AE192" s="6" t="s">
        <v>276</v>
      </c>
      <c r="AF192" s="17" t="s">
        <v>23</v>
      </c>
      <c r="AG192" s="22" t="s">
        <v>35</v>
      </c>
      <c r="AH192" s="46">
        <v>8.1</v>
      </c>
      <c r="AI192" s="35" t="s">
        <v>35</v>
      </c>
      <c r="AJ192" s="95"/>
    </row>
    <row r="193" spans="1:36" ht="13.5" customHeight="1" x14ac:dyDescent="0.15">
      <c r="A193" s="1897"/>
      <c r="B193" s="366">
        <v>44456</v>
      </c>
      <c r="C193" s="1607" t="str">
        <f t="shared" si="25"/>
        <v>(金)</v>
      </c>
      <c r="D193" s="627" t="s">
        <v>522</v>
      </c>
      <c r="E193" s="1493" t="s">
        <v>35</v>
      </c>
      <c r="F193" s="58">
        <v>22.5</v>
      </c>
      <c r="G193" s="22">
        <v>25.3</v>
      </c>
      <c r="H193" s="61">
        <v>24.2</v>
      </c>
      <c r="I193" s="22">
        <v>3.5</v>
      </c>
      <c r="J193" s="61">
        <v>2.9</v>
      </c>
      <c r="K193" s="22">
        <v>7.7</v>
      </c>
      <c r="L193" s="61">
        <v>7.7</v>
      </c>
      <c r="M193" s="22" t="s">
        <v>35</v>
      </c>
      <c r="N193" s="61">
        <v>29.6</v>
      </c>
      <c r="O193" s="49" t="s">
        <v>35</v>
      </c>
      <c r="P193" s="1199">
        <v>64.5</v>
      </c>
      <c r="Q193" s="49" t="s">
        <v>35</v>
      </c>
      <c r="R193" s="1199">
        <v>86.2</v>
      </c>
      <c r="S193" s="49" t="s">
        <v>35</v>
      </c>
      <c r="T193" s="1199" t="s">
        <v>35</v>
      </c>
      <c r="U193" s="49" t="s">
        <v>35</v>
      </c>
      <c r="V193" s="1199" t="s">
        <v>35</v>
      </c>
      <c r="W193" s="62" t="s">
        <v>35</v>
      </c>
      <c r="X193" s="63">
        <v>29.5</v>
      </c>
      <c r="Y193" s="67" t="s">
        <v>35</v>
      </c>
      <c r="Z193" s="68">
        <v>202</v>
      </c>
      <c r="AA193" s="1389" t="s">
        <v>35</v>
      </c>
      <c r="AB193" s="1724">
        <v>0.11</v>
      </c>
      <c r="AC193" s="608" t="s">
        <v>35</v>
      </c>
      <c r="AD193" s="1666" t="s">
        <v>35</v>
      </c>
      <c r="AE193" s="6" t="s">
        <v>277</v>
      </c>
      <c r="AF193" s="17" t="s">
        <v>23</v>
      </c>
      <c r="AG193" s="44" t="s">
        <v>35</v>
      </c>
      <c r="AH193" s="43">
        <v>0.02</v>
      </c>
      <c r="AI193" s="45" t="s">
        <v>35</v>
      </c>
      <c r="AJ193" s="97"/>
    </row>
    <row r="194" spans="1:36" ht="13.5" customHeight="1" x14ac:dyDescent="0.15">
      <c r="A194" s="1897"/>
      <c r="B194" s="366">
        <v>44457</v>
      </c>
      <c r="C194" s="1607" t="str">
        <f t="shared" si="25"/>
        <v>(土)</v>
      </c>
      <c r="D194" s="627" t="s">
        <v>579</v>
      </c>
      <c r="E194" s="1493">
        <v>16.5</v>
      </c>
      <c r="F194" s="58">
        <v>23.6</v>
      </c>
      <c r="G194" s="22">
        <v>25.3</v>
      </c>
      <c r="H194" s="61">
        <v>24.3</v>
      </c>
      <c r="I194" s="22">
        <v>2.9</v>
      </c>
      <c r="J194" s="61">
        <v>2.2999999999999998</v>
      </c>
      <c r="K194" s="22">
        <v>7.79</v>
      </c>
      <c r="L194" s="61">
        <v>7.7</v>
      </c>
      <c r="M194" s="22" t="s">
        <v>35</v>
      </c>
      <c r="N194" s="61">
        <v>29.4</v>
      </c>
      <c r="O194" s="49" t="s">
        <v>35</v>
      </c>
      <c r="P194" s="1199" t="s">
        <v>35</v>
      </c>
      <c r="Q194" s="49" t="s">
        <v>35</v>
      </c>
      <c r="R194" s="1199" t="s">
        <v>35</v>
      </c>
      <c r="S194" s="49" t="s">
        <v>35</v>
      </c>
      <c r="T194" s="1199" t="s">
        <v>35</v>
      </c>
      <c r="U194" s="49" t="s">
        <v>35</v>
      </c>
      <c r="V194" s="1199" t="s">
        <v>35</v>
      </c>
      <c r="W194" s="62" t="s">
        <v>35</v>
      </c>
      <c r="X194" s="63" t="s">
        <v>35</v>
      </c>
      <c r="Y194" s="67" t="s">
        <v>35</v>
      </c>
      <c r="Z194" s="68" t="s">
        <v>35</v>
      </c>
      <c r="AA194" s="1389" t="s">
        <v>35</v>
      </c>
      <c r="AB194" s="1724" t="s">
        <v>35</v>
      </c>
      <c r="AC194" s="608" t="s">
        <v>35</v>
      </c>
      <c r="AD194" s="1666" t="s">
        <v>35</v>
      </c>
      <c r="AE194" s="6" t="s">
        <v>284</v>
      </c>
      <c r="AF194" s="17" t="s">
        <v>23</v>
      </c>
      <c r="AG194" s="23" t="s">
        <v>35</v>
      </c>
      <c r="AH194" s="43">
        <v>2.06</v>
      </c>
      <c r="AI194" s="41" t="s">
        <v>35</v>
      </c>
      <c r="AJ194" s="95"/>
    </row>
    <row r="195" spans="1:36" ht="13.5" customHeight="1" x14ac:dyDescent="0.15">
      <c r="A195" s="1897"/>
      <c r="B195" s="366">
        <v>44458</v>
      </c>
      <c r="C195" s="1607" t="str">
        <f t="shared" si="25"/>
        <v>(日)</v>
      </c>
      <c r="D195" s="627" t="s">
        <v>522</v>
      </c>
      <c r="E195" s="1493">
        <v>1</v>
      </c>
      <c r="F195" s="58">
        <v>23.4</v>
      </c>
      <c r="G195" s="22">
        <v>25.2</v>
      </c>
      <c r="H195" s="61">
        <v>24.3</v>
      </c>
      <c r="I195" s="1369">
        <v>2.8</v>
      </c>
      <c r="J195" s="115">
        <v>2.5</v>
      </c>
      <c r="K195" s="22">
        <v>7.6</v>
      </c>
      <c r="L195" s="61">
        <v>7.63</v>
      </c>
      <c r="M195" s="22" t="s">
        <v>35</v>
      </c>
      <c r="N195" s="61">
        <v>29.8</v>
      </c>
      <c r="O195" s="49" t="s">
        <v>35</v>
      </c>
      <c r="P195" s="1199" t="s">
        <v>35</v>
      </c>
      <c r="Q195" s="49" t="s">
        <v>35</v>
      </c>
      <c r="R195" s="1199" t="s">
        <v>35</v>
      </c>
      <c r="S195" s="49" t="s">
        <v>35</v>
      </c>
      <c r="T195" s="1199" t="s">
        <v>35</v>
      </c>
      <c r="U195" s="49" t="s">
        <v>35</v>
      </c>
      <c r="V195" s="1199" t="s">
        <v>35</v>
      </c>
      <c r="W195" s="62" t="s">
        <v>35</v>
      </c>
      <c r="X195" s="63" t="s">
        <v>35</v>
      </c>
      <c r="Y195" s="67" t="s">
        <v>35</v>
      </c>
      <c r="Z195" s="68" t="s">
        <v>35</v>
      </c>
      <c r="AA195" s="1389" t="s">
        <v>35</v>
      </c>
      <c r="AB195" s="1724" t="s">
        <v>35</v>
      </c>
      <c r="AC195" s="608" t="s">
        <v>35</v>
      </c>
      <c r="AD195" s="1666" t="s">
        <v>35</v>
      </c>
      <c r="AE195" s="6" t="s">
        <v>278</v>
      </c>
      <c r="AF195" s="17" t="s">
        <v>23</v>
      </c>
      <c r="AG195" s="23" t="s">
        <v>35</v>
      </c>
      <c r="AH195" s="43">
        <v>3.14</v>
      </c>
      <c r="AI195" s="41" t="s">
        <v>35</v>
      </c>
      <c r="AJ195" s="95"/>
    </row>
    <row r="196" spans="1:36" ht="13.5" customHeight="1" x14ac:dyDescent="0.15">
      <c r="A196" s="1897"/>
      <c r="B196" s="366">
        <v>44459</v>
      </c>
      <c r="C196" s="1607" t="str">
        <f t="shared" si="25"/>
        <v>(月)</v>
      </c>
      <c r="D196" s="627" t="s">
        <v>566</v>
      </c>
      <c r="E196" s="1493" t="s">
        <v>35</v>
      </c>
      <c r="F196" s="58">
        <v>23.1</v>
      </c>
      <c r="G196" s="22">
        <v>25.2</v>
      </c>
      <c r="H196" s="61">
        <v>24.1</v>
      </c>
      <c r="I196" s="1369">
        <v>3.2</v>
      </c>
      <c r="J196" s="115">
        <v>2.7</v>
      </c>
      <c r="K196" s="22">
        <v>7.6</v>
      </c>
      <c r="L196" s="61">
        <v>7.62</v>
      </c>
      <c r="M196" s="22" t="s">
        <v>35</v>
      </c>
      <c r="N196" s="61">
        <v>29.5</v>
      </c>
      <c r="O196" s="49" t="s">
        <v>35</v>
      </c>
      <c r="P196" s="1199" t="s">
        <v>35</v>
      </c>
      <c r="Q196" s="49" t="s">
        <v>35</v>
      </c>
      <c r="R196" s="1199" t="s">
        <v>35</v>
      </c>
      <c r="S196" s="49" t="s">
        <v>35</v>
      </c>
      <c r="T196" s="1199" t="s">
        <v>35</v>
      </c>
      <c r="U196" s="49" t="s">
        <v>35</v>
      </c>
      <c r="V196" s="1199" t="s">
        <v>35</v>
      </c>
      <c r="W196" s="62" t="s">
        <v>35</v>
      </c>
      <c r="X196" s="63" t="s">
        <v>35</v>
      </c>
      <c r="Y196" s="67" t="s">
        <v>35</v>
      </c>
      <c r="Z196" s="68" t="s">
        <v>35</v>
      </c>
      <c r="AA196" s="1389" t="s">
        <v>35</v>
      </c>
      <c r="AB196" s="1724" t="s">
        <v>35</v>
      </c>
      <c r="AC196" s="608" t="s">
        <v>35</v>
      </c>
      <c r="AD196" s="1666" t="s">
        <v>35</v>
      </c>
      <c r="AE196" s="6" t="s">
        <v>279</v>
      </c>
      <c r="AF196" s="17" t="s">
        <v>23</v>
      </c>
      <c r="AG196" s="44" t="s">
        <v>35</v>
      </c>
      <c r="AH196" s="43">
        <v>0.13</v>
      </c>
      <c r="AI196" s="45" t="s">
        <v>35</v>
      </c>
      <c r="AJ196" s="97"/>
    </row>
    <row r="197" spans="1:36" ht="13.5" customHeight="1" x14ac:dyDescent="0.15">
      <c r="A197" s="1897"/>
      <c r="B197" s="366">
        <v>44460</v>
      </c>
      <c r="C197" s="1607" t="str">
        <f t="shared" si="25"/>
        <v>(火)</v>
      </c>
      <c r="D197" s="627" t="s">
        <v>566</v>
      </c>
      <c r="E197" s="1493" t="s">
        <v>35</v>
      </c>
      <c r="F197" s="58">
        <v>22.8</v>
      </c>
      <c r="G197" s="22">
        <v>25.1</v>
      </c>
      <c r="H197" s="61">
        <v>24</v>
      </c>
      <c r="I197" s="1369">
        <v>3.3</v>
      </c>
      <c r="J197" s="115">
        <v>2.9</v>
      </c>
      <c r="K197" s="22">
        <v>7.69</v>
      </c>
      <c r="L197" s="61">
        <v>7.68</v>
      </c>
      <c r="M197" s="22" t="s">
        <v>35</v>
      </c>
      <c r="N197" s="61">
        <v>29</v>
      </c>
      <c r="O197" s="49" t="s">
        <v>35</v>
      </c>
      <c r="P197" s="1199">
        <v>62.3</v>
      </c>
      <c r="Q197" s="49" t="s">
        <v>35</v>
      </c>
      <c r="R197" s="1199">
        <v>85</v>
      </c>
      <c r="S197" s="49" t="s">
        <v>35</v>
      </c>
      <c r="T197" s="1199" t="s">
        <v>35</v>
      </c>
      <c r="U197" s="49" t="s">
        <v>35</v>
      </c>
      <c r="V197" s="1199" t="s">
        <v>35</v>
      </c>
      <c r="W197" s="62" t="s">
        <v>35</v>
      </c>
      <c r="X197" s="63">
        <v>28.3</v>
      </c>
      <c r="Y197" s="67" t="s">
        <v>35</v>
      </c>
      <c r="Z197" s="68">
        <v>195</v>
      </c>
      <c r="AA197" s="1389" t="s">
        <v>35</v>
      </c>
      <c r="AB197" s="1724">
        <v>0.11</v>
      </c>
      <c r="AC197" s="608" t="s">
        <v>35</v>
      </c>
      <c r="AD197" s="1666" t="s">
        <v>35</v>
      </c>
      <c r="AE197" s="6" t="s">
        <v>280</v>
      </c>
      <c r="AF197" s="17" t="s">
        <v>23</v>
      </c>
      <c r="AG197" s="23" t="s">
        <v>35</v>
      </c>
      <c r="AH197" s="203" t="s">
        <v>523</v>
      </c>
      <c r="AI197" s="41" t="s">
        <v>35</v>
      </c>
      <c r="AJ197" s="95"/>
    </row>
    <row r="198" spans="1:36" ht="13.5" customHeight="1" x14ac:dyDescent="0.15">
      <c r="A198" s="1897"/>
      <c r="B198" s="366">
        <v>44461</v>
      </c>
      <c r="C198" s="1607" t="str">
        <f t="shared" si="25"/>
        <v>(水)</v>
      </c>
      <c r="D198" s="627" t="s">
        <v>522</v>
      </c>
      <c r="E198" s="1493">
        <v>0.5</v>
      </c>
      <c r="F198" s="58">
        <v>25.2</v>
      </c>
      <c r="G198" s="22">
        <v>25.2</v>
      </c>
      <c r="H198" s="61">
        <v>24.1</v>
      </c>
      <c r="I198" s="1369">
        <v>3.2</v>
      </c>
      <c r="J198" s="115">
        <v>2.4</v>
      </c>
      <c r="K198" s="22">
        <v>7.73</v>
      </c>
      <c r="L198" s="61">
        <v>7.68</v>
      </c>
      <c r="M198" s="22" t="s">
        <v>35</v>
      </c>
      <c r="N198" s="61">
        <v>29.4</v>
      </c>
      <c r="O198" s="49" t="s">
        <v>35</v>
      </c>
      <c r="P198" s="1199">
        <v>62</v>
      </c>
      <c r="Q198" s="49" t="s">
        <v>35</v>
      </c>
      <c r="R198" s="1199">
        <v>87</v>
      </c>
      <c r="S198" s="49" t="s">
        <v>35</v>
      </c>
      <c r="T198" s="1199" t="s">
        <v>35</v>
      </c>
      <c r="U198" s="49" t="s">
        <v>35</v>
      </c>
      <c r="V198" s="1199" t="s">
        <v>35</v>
      </c>
      <c r="W198" s="62" t="s">
        <v>35</v>
      </c>
      <c r="X198" s="63">
        <v>28.6</v>
      </c>
      <c r="Y198" s="67" t="s">
        <v>35</v>
      </c>
      <c r="Z198" s="68">
        <v>188</v>
      </c>
      <c r="AA198" s="1389" t="s">
        <v>35</v>
      </c>
      <c r="AB198" s="1724">
        <v>0.13</v>
      </c>
      <c r="AC198" s="608" t="s">
        <v>35</v>
      </c>
      <c r="AD198" s="1666" t="s">
        <v>35</v>
      </c>
      <c r="AE198" s="6" t="s">
        <v>281</v>
      </c>
      <c r="AF198" s="17" t="s">
        <v>23</v>
      </c>
      <c r="AG198" s="22" t="s">
        <v>35</v>
      </c>
      <c r="AH198" s="46">
        <v>18.2</v>
      </c>
      <c r="AI198" s="35" t="s">
        <v>35</v>
      </c>
      <c r="AJ198" s="96"/>
    </row>
    <row r="199" spans="1:36" ht="13.5" customHeight="1" x14ac:dyDescent="0.15">
      <c r="A199" s="1897"/>
      <c r="B199" s="366">
        <v>44462</v>
      </c>
      <c r="C199" s="1607" t="str">
        <f t="shared" si="25"/>
        <v>(木)</v>
      </c>
      <c r="D199" s="627" t="s">
        <v>566</v>
      </c>
      <c r="E199" s="1493" t="s">
        <v>35</v>
      </c>
      <c r="F199" s="58">
        <v>27.1</v>
      </c>
      <c r="G199" s="22">
        <v>25.3</v>
      </c>
      <c r="H199" s="61">
        <v>24.3</v>
      </c>
      <c r="I199" s="1369">
        <v>2.7</v>
      </c>
      <c r="J199" s="115">
        <v>2</v>
      </c>
      <c r="K199" s="22">
        <v>7.66</v>
      </c>
      <c r="L199" s="61">
        <v>7.64</v>
      </c>
      <c r="M199" s="22" t="s">
        <v>35</v>
      </c>
      <c r="N199" s="61">
        <v>29.5</v>
      </c>
      <c r="O199" s="49" t="s">
        <v>35</v>
      </c>
      <c r="P199" s="1199" t="s">
        <v>35</v>
      </c>
      <c r="Q199" s="49" t="s">
        <v>35</v>
      </c>
      <c r="R199" s="1199" t="s">
        <v>35</v>
      </c>
      <c r="S199" s="49" t="s">
        <v>35</v>
      </c>
      <c r="T199" s="1199" t="s">
        <v>35</v>
      </c>
      <c r="U199" s="49" t="s">
        <v>35</v>
      </c>
      <c r="V199" s="1199" t="s">
        <v>35</v>
      </c>
      <c r="W199" s="62" t="s">
        <v>35</v>
      </c>
      <c r="X199" s="63" t="s">
        <v>35</v>
      </c>
      <c r="Y199" s="67" t="s">
        <v>35</v>
      </c>
      <c r="Z199" s="68" t="s">
        <v>35</v>
      </c>
      <c r="AA199" s="1389" t="s">
        <v>35</v>
      </c>
      <c r="AB199" s="1724" t="s">
        <v>35</v>
      </c>
      <c r="AC199" s="608" t="s">
        <v>35</v>
      </c>
      <c r="AD199" s="1666" t="s">
        <v>35</v>
      </c>
      <c r="AE199" s="6" t="s">
        <v>27</v>
      </c>
      <c r="AF199" s="17" t="s">
        <v>23</v>
      </c>
      <c r="AG199" s="22" t="s">
        <v>35</v>
      </c>
      <c r="AH199" s="46">
        <v>26.1</v>
      </c>
      <c r="AI199" s="35" t="s">
        <v>35</v>
      </c>
      <c r="AJ199" s="96"/>
    </row>
    <row r="200" spans="1:36" ht="13.5" customHeight="1" x14ac:dyDescent="0.15">
      <c r="A200" s="1897"/>
      <c r="B200" s="366">
        <v>44463</v>
      </c>
      <c r="C200" s="1607" t="str">
        <f t="shared" si="25"/>
        <v>(金)</v>
      </c>
      <c r="D200" s="627" t="s">
        <v>566</v>
      </c>
      <c r="E200" s="1493" t="s">
        <v>35</v>
      </c>
      <c r="F200" s="58">
        <v>26.1</v>
      </c>
      <c r="G200" s="22">
        <v>25.5</v>
      </c>
      <c r="H200" s="61">
        <v>24.3</v>
      </c>
      <c r="I200" s="1369">
        <v>3</v>
      </c>
      <c r="J200" s="115">
        <v>2.5</v>
      </c>
      <c r="K200" s="22">
        <v>7.73</v>
      </c>
      <c r="L200" s="61">
        <v>7.71</v>
      </c>
      <c r="M200" s="22" t="s">
        <v>35</v>
      </c>
      <c r="N200" s="61">
        <v>29.7</v>
      </c>
      <c r="O200" s="49" t="s">
        <v>35</v>
      </c>
      <c r="P200" s="1199">
        <v>63.5</v>
      </c>
      <c r="Q200" s="49" t="s">
        <v>35</v>
      </c>
      <c r="R200" s="1199">
        <v>86.2</v>
      </c>
      <c r="S200" s="49" t="s">
        <v>35</v>
      </c>
      <c r="T200" s="1199" t="s">
        <v>35</v>
      </c>
      <c r="U200" s="49" t="s">
        <v>35</v>
      </c>
      <c r="V200" s="1199" t="s">
        <v>35</v>
      </c>
      <c r="W200" s="62" t="s">
        <v>35</v>
      </c>
      <c r="X200" s="63">
        <v>28.4</v>
      </c>
      <c r="Y200" s="67" t="s">
        <v>35</v>
      </c>
      <c r="Z200" s="68">
        <v>212</v>
      </c>
      <c r="AA200" s="1389" t="s">
        <v>35</v>
      </c>
      <c r="AB200" s="1724">
        <v>0.12</v>
      </c>
      <c r="AC200" s="608" t="s">
        <v>35</v>
      </c>
      <c r="AD200" s="1666" t="s">
        <v>35</v>
      </c>
      <c r="AE200" s="6" t="s">
        <v>282</v>
      </c>
      <c r="AF200" s="17" t="s">
        <v>267</v>
      </c>
      <c r="AG200" s="49" t="s">
        <v>35</v>
      </c>
      <c r="AH200" s="50">
        <v>7</v>
      </c>
      <c r="AI200" s="42" t="s">
        <v>35</v>
      </c>
      <c r="AJ200" s="98"/>
    </row>
    <row r="201" spans="1:36" ht="13.5" customHeight="1" x14ac:dyDescent="0.15">
      <c r="A201" s="1897"/>
      <c r="B201" s="366">
        <v>44464</v>
      </c>
      <c r="C201" s="1607" t="str">
        <f t="shared" si="25"/>
        <v>(土)</v>
      </c>
      <c r="D201" s="627" t="s">
        <v>522</v>
      </c>
      <c r="E201" s="1493" t="s">
        <v>35</v>
      </c>
      <c r="F201" s="58">
        <v>24.2</v>
      </c>
      <c r="G201" s="22">
        <v>25.5</v>
      </c>
      <c r="H201" s="61">
        <v>24.3</v>
      </c>
      <c r="I201" s="1369">
        <v>2.8</v>
      </c>
      <c r="J201" s="115">
        <v>2.2000000000000002</v>
      </c>
      <c r="K201" s="22">
        <v>7.67</v>
      </c>
      <c r="L201" s="61">
        <v>7.68</v>
      </c>
      <c r="M201" s="22" t="s">
        <v>35</v>
      </c>
      <c r="N201" s="61">
        <v>29.6</v>
      </c>
      <c r="O201" s="49" t="s">
        <v>35</v>
      </c>
      <c r="P201" s="1199" t="s">
        <v>35</v>
      </c>
      <c r="Q201" s="49" t="s">
        <v>35</v>
      </c>
      <c r="R201" s="1199" t="s">
        <v>35</v>
      </c>
      <c r="S201" s="49" t="s">
        <v>35</v>
      </c>
      <c r="T201" s="1199" t="s">
        <v>35</v>
      </c>
      <c r="U201" s="49" t="s">
        <v>35</v>
      </c>
      <c r="V201" s="1199" t="s">
        <v>35</v>
      </c>
      <c r="W201" s="62" t="s">
        <v>35</v>
      </c>
      <c r="X201" s="63" t="s">
        <v>35</v>
      </c>
      <c r="Y201" s="67" t="s">
        <v>35</v>
      </c>
      <c r="Z201" s="68" t="s">
        <v>35</v>
      </c>
      <c r="AA201" s="1389" t="s">
        <v>35</v>
      </c>
      <c r="AB201" s="1724" t="s">
        <v>35</v>
      </c>
      <c r="AC201" s="608" t="s">
        <v>35</v>
      </c>
      <c r="AD201" s="1666" t="s">
        <v>35</v>
      </c>
      <c r="AE201" s="6" t="s">
        <v>283</v>
      </c>
      <c r="AF201" s="17" t="s">
        <v>23</v>
      </c>
      <c r="AG201" s="49" t="s">
        <v>35</v>
      </c>
      <c r="AH201" s="50">
        <v>2</v>
      </c>
      <c r="AI201" s="42" t="s">
        <v>35</v>
      </c>
      <c r="AJ201" s="98"/>
    </row>
    <row r="202" spans="1:36" ht="13.5" customHeight="1" x14ac:dyDescent="0.15">
      <c r="A202" s="1897"/>
      <c r="B202" s="366">
        <v>44465</v>
      </c>
      <c r="C202" s="1607" t="str">
        <f t="shared" si="25"/>
        <v>(日)</v>
      </c>
      <c r="D202" s="627" t="s">
        <v>522</v>
      </c>
      <c r="E202" s="1493" t="s">
        <v>35</v>
      </c>
      <c r="F202" s="58">
        <v>19.3</v>
      </c>
      <c r="G202" s="22">
        <v>25.6</v>
      </c>
      <c r="H202" s="61">
        <v>24.3</v>
      </c>
      <c r="I202" s="1369">
        <v>2.4</v>
      </c>
      <c r="J202" s="115">
        <v>1.9</v>
      </c>
      <c r="K202" s="22">
        <v>7.67</v>
      </c>
      <c r="L202" s="61">
        <v>7.61</v>
      </c>
      <c r="M202" s="22" t="s">
        <v>35</v>
      </c>
      <c r="N202" s="61">
        <v>29.1</v>
      </c>
      <c r="O202" s="49" t="s">
        <v>35</v>
      </c>
      <c r="P202" s="1199" t="s">
        <v>35</v>
      </c>
      <c r="Q202" s="49" t="s">
        <v>35</v>
      </c>
      <c r="R202" s="1199" t="s">
        <v>35</v>
      </c>
      <c r="S202" s="49" t="s">
        <v>35</v>
      </c>
      <c r="T202" s="1199" t="s">
        <v>35</v>
      </c>
      <c r="U202" s="49" t="s">
        <v>35</v>
      </c>
      <c r="V202" s="1199" t="s">
        <v>35</v>
      </c>
      <c r="W202" s="62" t="s">
        <v>35</v>
      </c>
      <c r="X202" s="63" t="s">
        <v>35</v>
      </c>
      <c r="Y202" s="67" t="s">
        <v>35</v>
      </c>
      <c r="Z202" s="68" t="s">
        <v>35</v>
      </c>
      <c r="AA202" s="1389" t="s">
        <v>35</v>
      </c>
      <c r="AB202" s="1724" t="s">
        <v>35</v>
      </c>
      <c r="AC202" s="608" t="s">
        <v>35</v>
      </c>
      <c r="AD202" s="1666" t="s">
        <v>35</v>
      </c>
      <c r="AE202" s="18"/>
      <c r="AF202" s="8"/>
      <c r="AG202" s="19"/>
      <c r="AH202" s="7"/>
      <c r="AI202" s="7"/>
      <c r="AJ202" s="8"/>
    </row>
    <row r="203" spans="1:36" ht="13.5" customHeight="1" x14ac:dyDescent="0.15">
      <c r="A203" s="1897"/>
      <c r="B203" s="366">
        <v>44466</v>
      </c>
      <c r="C203" s="1607" t="str">
        <f t="shared" si="25"/>
        <v>(月)</v>
      </c>
      <c r="D203" s="627" t="s">
        <v>522</v>
      </c>
      <c r="E203" s="1493" t="s">
        <v>35</v>
      </c>
      <c r="F203" s="58">
        <v>21.3</v>
      </c>
      <c r="G203" s="22">
        <v>25.4</v>
      </c>
      <c r="H203" s="61">
        <v>24.1</v>
      </c>
      <c r="I203" s="1369">
        <v>2.2999999999999998</v>
      </c>
      <c r="J203" s="115">
        <v>1.8</v>
      </c>
      <c r="K203" s="22">
        <v>7.82</v>
      </c>
      <c r="L203" s="61">
        <v>7.83</v>
      </c>
      <c r="M203" s="22" t="s">
        <v>35</v>
      </c>
      <c r="N203" s="61">
        <v>29.6</v>
      </c>
      <c r="O203" s="49" t="s">
        <v>35</v>
      </c>
      <c r="P203" s="1199">
        <v>64.5</v>
      </c>
      <c r="Q203" s="49" t="s">
        <v>35</v>
      </c>
      <c r="R203" s="1199">
        <v>85.2</v>
      </c>
      <c r="S203" s="49" t="s">
        <v>35</v>
      </c>
      <c r="T203" s="1199" t="s">
        <v>35</v>
      </c>
      <c r="U203" s="49" t="s">
        <v>35</v>
      </c>
      <c r="V203" s="1199" t="s">
        <v>35</v>
      </c>
      <c r="W203" s="62" t="s">
        <v>35</v>
      </c>
      <c r="X203" s="63">
        <v>27.9</v>
      </c>
      <c r="Y203" s="67" t="s">
        <v>35</v>
      </c>
      <c r="Z203" s="68">
        <v>194</v>
      </c>
      <c r="AA203" s="1389" t="s">
        <v>35</v>
      </c>
      <c r="AB203" s="1724">
        <v>0.11</v>
      </c>
      <c r="AC203" s="608" t="s">
        <v>35</v>
      </c>
      <c r="AD203" s="1666" t="s">
        <v>35</v>
      </c>
      <c r="AE203" s="18"/>
      <c r="AF203" s="8"/>
      <c r="AG203" s="19"/>
      <c r="AH203" s="7"/>
      <c r="AI203" s="7"/>
      <c r="AJ203" s="8"/>
    </row>
    <row r="204" spans="1:36" ht="13.5" customHeight="1" x14ac:dyDescent="0.15">
      <c r="A204" s="1897"/>
      <c r="B204" s="366">
        <v>44467</v>
      </c>
      <c r="C204" s="1607" t="str">
        <f t="shared" si="25"/>
        <v>(火)</v>
      </c>
      <c r="D204" s="627" t="s">
        <v>566</v>
      </c>
      <c r="E204" s="1493" t="s">
        <v>35</v>
      </c>
      <c r="F204" s="58">
        <v>22.2</v>
      </c>
      <c r="G204" s="22">
        <v>24.8</v>
      </c>
      <c r="H204" s="61">
        <v>23.7</v>
      </c>
      <c r="I204" s="1369">
        <v>2.6</v>
      </c>
      <c r="J204" s="115">
        <v>1.9</v>
      </c>
      <c r="K204" s="22">
        <v>7.74</v>
      </c>
      <c r="L204" s="61">
        <v>7.73</v>
      </c>
      <c r="M204" s="22" t="s">
        <v>35</v>
      </c>
      <c r="N204" s="61">
        <v>30</v>
      </c>
      <c r="O204" s="49" t="s">
        <v>35</v>
      </c>
      <c r="P204" s="1199">
        <v>64.900000000000006</v>
      </c>
      <c r="Q204" s="49" t="s">
        <v>35</v>
      </c>
      <c r="R204" s="1199">
        <v>88.6</v>
      </c>
      <c r="S204" s="49" t="s">
        <v>35</v>
      </c>
      <c r="T204" s="1199" t="s">
        <v>35</v>
      </c>
      <c r="U204" s="49" t="s">
        <v>35</v>
      </c>
      <c r="V204" s="1199" t="s">
        <v>35</v>
      </c>
      <c r="W204" s="62" t="s">
        <v>35</v>
      </c>
      <c r="X204" s="63">
        <v>28.7</v>
      </c>
      <c r="Y204" s="67" t="s">
        <v>35</v>
      </c>
      <c r="Z204" s="68">
        <v>213</v>
      </c>
      <c r="AA204" s="1389" t="s">
        <v>35</v>
      </c>
      <c r="AB204" s="1724">
        <v>0.12</v>
      </c>
      <c r="AC204" s="608" t="s">
        <v>35</v>
      </c>
      <c r="AD204" s="1666" t="s">
        <v>35</v>
      </c>
      <c r="AE204" s="20"/>
      <c r="AF204" s="3"/>
      <c r="AG204" s="21"/>
      <c r="AH204" s="9"/>
      <c r="AI204" s="9"/>
      <c r="AJ204" s="3"/>
    </row>
    <row r="205" spans="1:36" ht="13.5" customHeight="1" x14ac:dyDescent="0.15">
      <c r="A205" s="1897"/>
      <c r="B205" s="366">
        <v>44468</v>
      </c>
      <c r="C205" s="1607" t="str">
        <f t="shared" si="25"/>
        <v>(水)</v>
      </c>
      <c r="D205" s="627" t="s">
        <v>566</v>
      </c>
      <c r="E205" s="1493" t="s">
        <v>35</v>
      </c>
      <c r="F205" s="58">
        <v>22.3</v>
      </c>
      <c r="G205" s="22">
        <v>24.7</v>
      </c>
      <c r="H205" s="61">
        <v>23.6</v>
      </c>
      <c r="I205" s="1369">
        <v>2.9</v>
      </c>
      <c r="J205" s="115">
        <v>2.1</v>
      </c>
      <c r="K205" s="22">
        <v>7.73</v>
      </c>
      <c r="L205" s="61">
        <v>7.74</v>
      </c>
      <c r="M205" s="22" t="s">
        <v>35</v>
      </c>
      <c r="N205" s="61">
        <v>30</v>
      </c>
      <c r="O205" s="49" t="s">
        <v>35</v>
      </c>
      <c r="P205" s="1199">
        <v>65.099999999999994</v>
      </c>
      <c r="Q205" s="49" t="s">
        <v>35</v>
      </c>
      <c r="R205" s="1199">
        <v>87</v>
      </c>
      <c r="S205" s="49" t="s">
        <v>35</v>
      </c>
      <c r="T205" s="1199" t="s">
        <v>35</v>
      </c>
      <c r="U205" s="49" t="s">
        <v>35</v>
      </c>
      <c r="V205" s="1199" t="s">
        <v>35</v>
      </c>
      <c r="W205" s="62" t="s">
        <v>35</v>
      </c>
      <c r="X205" s="63">
        <v>29.2</v>
      </c>
      <c r="Y205" s="67" t="s">
        <v>35</v>
      </c>
      <c r="Z205" s="68">
        <v>203</v>
      </c>
      <c r="AA205" s="1389" t="s">
        <v>35</v>
      </c>
      <c r="AB205" s="1724">
        <v>0.11</v>
      </c>
      <c r="AC205" s="608" t="s">
        <v>35</v>
      </c>
      <c r="AD205" s="1666" t="s">
        <v>35</v>
      </c>
      <c r="AE205" s="28" t="s">
        <v>34</v>
      </c>
      <c r="AF205" s="2" t="s">
        <v>35</v>
      </c>
      <c r="AG205" s="2" t="s">
        <v>35</v>
      </c>
      <c r="AH205" s="2" t="s">
        <v>35</v>
      </c>
      <c r="AI205" s="2" t="s">
        <v>35</v>
      </c>
      <c r="AJ205" s="99" t="s">
        <v>35</v>
      </c>
    </row>
    <row r="206" spans="1:36" ht="13.5" customHeight="1" x14ac:dyDescent="0.15">
      <c r="A206" s="1897"/>
      <c r="B206" s="367">
        <v>44469</v>
      </c>
      <c r="C206" s="1607" t="str">
        <f t="shared" si="25"/>
        <v>(木)</v>
      </c>
      <c r="D206" s="628" t="s">
        <v>522</v>
      </c>
      <c r="E206" s="1493">
        <v>13</v>
      </c>
      <c r="F206" s="58">
        <v>23.3</v>
      </c>
      <c r="G206" s="120">
        <v>24.7</v>
      </c>
      <c r="H206" s="121">
        <v>24.2</v>
      </c>
      <c r="I206" s="120">
        <v>2.5</v>
      </c>
      <c r="J206" s="121">
        <v>1.7</v>
      </c>
      <c r="K206" s="120">
        <v>7.63</v>
      </c>
      <c r="L206" s="121">
        <v>7.7</v>
      </c>
      <c r="M206" s="120" t="s">
        <v>35</v>
      </c>
      <c r="N206" s="121">
        <v>29.2</v>
      </c>
      <c r="O206" s="49" t="s">
        <v>35</v>
      </c>
      <c r="P206" s="1199">
        <v>63.7</v>
      </c>
      <c r="Q206" s="49" t="s">
        <v>35</v>
      </c>
      <c r="R206" s="1199">
        <v>87.8</v>
      </c>
      <c r="S206" s="49" t="s">
        <v>35</v>
      </c>
      <c r="T206" s="1199" t="s">
        <v>35</v>
      </c>
      <c r="U206" s="49" t="s">
        <v>35</v>
      </c>
      <c r="V206" s="1199" t="s">
        <v>35</v>
      </c>
      <c r="W206" s="62" t="s">
        <v>35</v>
      </c>
      <c r="X206" s="63">
        <v>28.7</v>
      </c>
      <c r="Y206" s="67" t="s">
        <v>35</v>
      </c>
      <c r="Z206" s="68">
        <v>189</v>
      </c>
      <c r="AA206" s="1389" t="s">
        <v>35</v>
      </c>
      <c r="AB206" s="1724">
        <v>0.12</v>
      </c>
      <c r="AC206" s="608" t="s">
        <v>35</v>
      </c>
      <c r="AD206" s="1666" t="s">
        <v>35</v>
      </c>
      <c r="AE206" s="10" t="s">
        <v>35</v>
      </c>
      <c r="AF206" s="2" t="s">
        <v>35</v>
      </c>
      <c r="AG206" s="2" t="s">
        <v>35</v>
      </c>
      <c r="AH206" s="2" t="s">
        <v>35</v>
      </c>
      <c r="AI206" s="2" t="s">
        <v>35</v>
      </c>
      <c r="AJ206" s="99" t="s">
        <v>35</v>
      </c>
    </row>
    <row r="207" spans="1:36" s="1" customFormat="1" ht="13.5" customHeight="1" x14ac:dyDescent="0.15">
      <c r="A207" s="1897"/>
      <c r="B207" s="1748" t="s">
        <v>388</v>
      </c>
      <c r="C207" s="1744"/>
      <c r="D207" s="374"/>
      <c r="E207" s="1494">
        <f>MAX(E177:E206)</f>
        <v>29</v>
      </c>
      <c r="F207" s="335">
        <f t="shared" ref="F207:AB207" si="26">IF(COUNT(F177:F206)=0,"",MAX(F177:F206))</f>
        <v>27.1</v>
      </c>
      <c r="G207" s="336">
        <f t="shared" si="26"/>
        <v>28.2</v>
      </c>
      <c r="H207" s="337">
        <f t="shared" si="26"/>
        <v>27.1</v>
      </c>
      <c r="I207" s="336">
        <f t="shared" si="26"/>
        <v>3.9</v>
      </c>
      <c r="J207" s="337">
        <f t="shared" si="26"/>
        <v>2.9</v>
      </c>
      <c r="K207" s="336">
        <f t="shared" si="26"/>
        <v>7.82</v>
      </c>
      <c r="L207" s="337">
        <f t="shared" si="26"/>
        <v>7.83</v>
      </c>
      <c r="M207" s="336" t="str">
        <f t="shared" si="26"/>
        <v/>
      </c>
      <c r="N207" s="337">
        <f t="shared" si="26"/>
        <v>30</v>
      </c>
      <c r="O207" s="1200" t="str">
        <f t="shared" si="26"/>
        <v/>
      </c>
      <c r="P207" s="1201">
        <f t="shared" si="26"/>
        <v>65.099999999999994</v>
      </c>
      <c r="Q207" s="1200" t="str">
        <f t="shared" si="26"/>
        <v/>
      </c>
      <c r="R207" s="1201">
        <f t="shared" si="26"/>
        <v>88.6</v>
      </c>
      <c r="S207" s="1200" t="str">
        <f t="shared" si="26"/>
        <v/>
      </c>
      <c r="T207" s="1208">
        <f t="shared" si="26"/>
        <v>49.2</v>
      </c>
      <c r="U207" s="1200" t="str">
        <f t="shared" si="26"/>
        <v/>
      </c>
      <c r="V207" s="1208">
        <f t="shared" si="26"/>
        <v>33.6</v>
      </c>
      <c r="W207" s="338" t="str">
        <f t="shared" si="26"/>
        <v/>
      </c>
      <c r="X207" s="540">
        <f t="shared" si="26"/>
        <v>29.5</v>
      </c>
      <c r="Y207" s="1356" t="str">
        <f t="shared" si="26"/>
        <v/>
      </c>
      <c r="Z207" s="1357">
        <f t="shared" si="26"/>
        <v>213</v>
      </c>
      <c r="AA207" s="1385" t="str">
        <f t="shared" si="26"/>
        <v/>
      </c>
      <c r="AB207" s="1720">
        <f t="shared" si="26"/>
        <v>0.15</v>
      </c>
      <c r="AC207" s="794">
        <f t="shared" ref="AC207:AD207" si="27">IF(COUNT(AC177:AC206)=0,"",MAX(AC177:AC206))</f>
        <v>91</v>
      </c>
      <c r="AD207" s="1456">
        <f t="shared" si="27"/>
        <v>58</v>
      </c>
      <c r="AE207" s="10"/>
      <c r="AF207" s="2"/>
      <c r="AG207" s="2"/>
      <c r="AH207" s="2"/>
      <c r="AI207" s="2"/>
      <c r="AJ207" s="99"/>
    </row>
    <row r="208" spans="1:36" s="1" customFormat="1" ht="13.5" customHeight="1" x14ac:dyDescent="0.15">
      <c r="A208" s="1897"/>
      <c r="B208" s="1749" t="s">
        <v>389</v>
      </c>
      <c r="C208" s="1736"/>
      <c r="D208" s="376"/>
      <c r="E208" s="1503"/>
      <c r="F208" s="340">
        <f t="shared" ref="F208:AB208" si="28">IF(COUNT(F177:F206)=0,"",MIN(F177:F206))</f>
        <v>19.3</v>
      </c>
      <c r="G208" s="341">
        <f t="shared" si="28"/>
        <v>24.7</v>
      </c>
      <c r="H208" s="342">
        <f t="shared" si="28"/>
        <v>23.6</v>
      </c>
      <c r="I208" s="341">
        <f t="shared" si="28"/>
        <v>1.8</v>
      </c>
      <c r="J208" s="340">
        <f t="shared" si="28"/>
        <v>1.4</v>
      </c>
      <c r="K208" s="341">
        <f t="shared" si="28"/>
        <v>7.5</v>
      </c>
      <c r="L208" s="340">
        <f t="shared" si="28"/>
        <v>7.52</v>
      </c>
      <c r="M208" s="341" t="str">
        <f t="shared" si="28"/>
        <v/>
      </c>
      <c r="N208" s="340">
        <f t="shared" si="28"/>
        <v>27.9</v>
      </c>
      <c r="O208" s="1202" t="str">
        <f t="shared" si="28"/>
        <v/>
      </c>
      <c r="P208" s="1203">
        <f t="shared" si="28"/>
        <v>59.5</v>
      </c>
      <c r="Q208" s="1202" t="str">
        <f t="shared" si="28"/>
        <v/>
      </c>
      <c r="R208" s="1203">
        <f t="shared" si="28"/>
        <v>81.400000000000006</v>
      </c>
      <c r="S208" s="1202" t="str">
        <f t="shared" si="28"/>
        <v/>
      </c>
      <c r="T208" s="1203">
        <f t="shared" si="28"/>
        <v>49.2</v>
      </c>
      <c r="U208" s="1202" t="str">
        <f t="shared" si="28"/>
        <v/>
      </c>
      <c r="V208" s="1209">
        <f t="shared" si="28"/>
        <v>33.6</v>
      </c>
      <c r="W208" s="343" t="str">
        <f t="shared" si="28"/>
        <v/>
      </c>
      <c r="X208" s="653">
        <f t="shared" si="28"/>
        <v>24.7</v>
      </c>
      <c r="Y208" s="1358" t="str">
        <f t="shared" si="28"/>
        <v/>
      </c>
      <c r="Z208" s="1359">
        <f t="shared" si="28"/>
        <v>147</v>
      </c>
      <c r="AA208" s="1386" t="str">
        <f t="shared" si="28"/>
        <v/>
      </c>
      <c r="AB208" s="1721">
        <f t="shared" si="28"/>
        <v>7.0000000000000007E-2</v>
      </c>
      <c r="AC208" s="1620"/>
      <c r="AD208" s="1659"/>
      <c r="AE208" s="10"/>
      <c r="AF208" s="2"/>
      <c r="AG208" s="2"/>
      <c r="AH208" s="2"/>
      <c r="AI208" s="2"/>
      <c r="AJ208" s="99"/>
    </row>
    <row r="209" spans="1:36" s="1" customFormat="1" ht="13.5" customHeight="1" x14ac:dyDescent="0.15">
      <c r="A209" s="1897"/>
      <c r="B209" s="1749" t="s">
        <v>390</v>
      </c>
      <c r="C209" s="1736"/>
      <c r="D209" s="376"/>
      <c r="E209" s="1496"/>
      <c r="F209" s="541">
        <f t="shared" ref="F209:AB209" si="29">IF(COUNT(F177:F206)=0,"",AVERAGE(F177:F206))</f>
        <v>22.833333333333332</v>
      </c>
      <c r="G209" s="341">
        <f t="shared" si="29"/>
        <v>25.84</v>
      </c>
      <c r="H209" s="340">
        <f t="shared" si="29"/>
        <v>24.663333333333334</v>
      </c>
      <c r="I209" s="341">
        <f t="shared" si="29"/>
        <v>2.9099999999999997</v>
      </c>
      <c r="J209" s="340">
        <f t="shared" si="29"/>
        <v>2.2866666666666662</v>
      </c>
      <c r="K209" s="341">
        <f t="shared" si="29"/>
        <v>7.6553333333333304</v>
      </c>
      <c r="L209" s="340">
        <f t="shared" si="29"/>
        <v>7.6580000000000004</v>
      </c>
      <c r="M209" s="341" t="str">
        <f t="shared" si="29"/>
        <v/>
      </c>
      <c r="N209" s="340">
        <f t="shared" si="29"/>
        <v>29.130000000000006</v>
      </c>
      <c r="O209" s="1202" t="str">
        <f t="shared" si="29"/>
        <v/>
      </c>
      <c r="P209" s="1203">
        <f t="shared" si="29"/>
        <v>62.69</v>
      </c>
      <c r="Q209" s="1202" t="str">
        <f t="shared" si="29"/>
        <v/>
      </c>
      <c r="R209" s="1203">
        <f t="shared" si="29"/>
        <v>84.859999999999985</v>
      </c>
      <c r="S209" s="1202" t="str">
        <f t="shared" si="29"/>
        <v/>
      </c>
      <c r="T209" s="1203">
        <f t="shared" si="29"/>
        <v>49.2</v>
      </c>
      <c r="U209" s="1202" t="str">
        <f t="shared" si="29"/>
        <v/>
      </c>
      <c r="V209" s="1203">
        <f t="shared" si="29"/>
        <v>33.6</v>
      </c>
      <c r="W209" s="1252" t="str">
        <f t="shared" si="29"/>
        <v/>
      </c>
      <c r="X209" s="653">
        <f t="shared" si="29"/>
        <v>27.295000000000005</v>
      </c>
      <c r="Y209" s="1358" t="str">
        <f t="shared" si="29"/>
        <v/>
      </c>
      <c r="Z209" s="1359">
        <f t="shared" si="29"/>
        <v>188.6</v>
      </c>
      <c r="AA209" s="1386" t="str">
        <f t="shared" si="29"/>
        <v/>
      </c>
      <c r="AB209" s="666">
        <f t="shared" si="29"/>
        <v>0.11350000000000002</v>
      </c>
      <c r="AC209" s="1620"/>
      <c r="AD209" s="1659"/>
      <c r="AE209" s="10"/>
      <c r="AF209" s="2"/>
      <c r="AG209" s="2"/>
      <c r="AH209" s="2"/>
      <c r="AI209" s="2"/>
      <c r="AJ209" s="99"/>
    </row>
    <row r="210" spans="1:36" s="1" customFormat="1" ht="13.5" customHeight="1" x14ac:dyDescent="0.15">
      <c r="A210" s="1898"/>
      <c r="B210" s="1737" t="s">
        <v>391</v>
      </c>
      <c r="C210" s="1738"/>
      <c r="D210" s="376"/>
      <c r="E210" s="1497">
        <f>SUM(E177:E206)</f>
        <v>153.5</v>
      </c>
      <c r="F210" s="563"/>
      <c r="G210" s="1241"/>
      <c r="H210" s="1340"/>
      <c r="I210" s="1241"/>
      <c r="J210" s="1340"/>
      <c r="K210" s="1241"/>
      <c r="L210" s="1242"/>
      <c r="M210" s="1241"/>
      <c r="N210" s="1340"/>
      <c r="O210" s="1204"/>
      <c r="P210" s="1205"/>
      <c r="Q210" s="1204"/>
      <c r="R210" s="1222"/>
      <c r="S210" s="1204"/>
      <c r="T210" s="1205"/>
      <c r="U210" s="1204"/>
      <c r="V210" s="1222"/>
      <c r="W210" s="1253"/>
      <c r="X210" s="1254"/>
      <c r="Y210" s="1360"/>
      <c r="Z210" s="1361"/>
      <c r="AA210" s="1387"/>
      <c r="AB210" s="1728"/>
      <c r="AC210" s="595">
        <f>SUM(AC177:AC206)</f>
        <v>91</v>
      </c>
      <c r="AD210" s="1460">
        <f>SUM(AD177:AD206)</f>
        <v>58</v>
      </c>
      <c r="AE210" s="10"/>
      <c r="AF210" s="2"/>
      <c r="AG210" s="2"/>
      <c r="AH210" s="2"/>
      <c r="AI210" s="2"/>
      <c r="AJ210" s="99"/>
    </row>
    <row r="211" spans="1:36" ht="13.5" customHeight="1" x14ac:dyDescent="0.15">
      <c r="A211" s="1745" t="s">
        <v>345</v>
      </c>
      <c r="B211" s="1610">
        <v>44470</v>
      </c>
      <c r="C211" s="856" t="str">
        <f>IF(B211="","",IF(WEEKDAY(B211)=1,"(日)",IF(WEEKDAY(B211)=2,"(月)",IF(WEEKDAY(B211)=3,"(火)",IF(WEEKDAY(B211)=4,"(水)",IF(WEEKDAY(B211)=5,"(木)",IF(WEEKDAY(B211)=6,"(金)","(土)")))))))</f>
        <v>(金)</v>
      </c>
      <c r="D211" s="626" t="s">
        <v>579</v>
      </c>
      <c r="E211" s="1500">
        <v>106.5</v>
      </c>
      <c r="F211" s="321">
        <v>19.600000000000001</v>
      </c>
      <c r="G211" s="279">
        <v>24.5</v>
      </c>
      <c r="H211" s="280">
        <v>24.1</v>
      </c>
      <c r="I211" s="279">
        <v>2.6</v>
      </c>
      <c r="J211" s="280">
        <v>1.6</v>
      </c>
      <c r="K211" s="279">
        <v>7.59</v>
      </c>
      <c r="L211" s="280">
        <v>7.59</v>
      </c>
      <c r="M211" s="279" t="s">
        <v>35</v>
      </c>
      <c r="N211" s="280">
        <v>30.4</v>
      </c>
      <c r="O211" s="1214" t="s">
        <v>35</v>
      </c>
      <c r="P211" s="1215">
        <v>68</v>
      </c>
      <c r="Q211" s="1214" t="s">
        <v>35</v>
      </c>
      <c r="R211" s="1198">
        <v>88.8</v>
      </c>
      <c r="S211" s="1197" t="s">
        <v>35</v>
      </c>
      <c r="T211" s="1198" t="s">
        <v>35</v>
      </c>
      <c r="U211" s="1197" t="s">
        <v>35</v>
      </c>
      <c r="V211" s="1198" t="s">
        <v>35</v>
      </c>
      <c r="W211" s="53" t="s">
        <v>35</v>
      </c>
      <c r="X211" s="54">
        <v>28.1</v>
      </c>
      <c r="Y211" s="55" t="s">
        <v>35</v>
      </c>
      <c r="Z211" s="56">
        <v>224</v>
      </c>
      <c r="AA211" s="1388" t="s">
        <v>35</v>
      </c>
      <c r="AB211" s="1723">
        <v>0.08</v>
      </c>
      <c r="AC211" s="606" t="s">
        <v>35</v>
      </c>
      <c r="AD211" s="1665" t="s">
        <v>35</v>
      </c>
      <c r="AE211" s="165">
        <v>44476</v>
      </c>
      <c r="AF211" s="128" t="s">
        <v>29</v>
      </c>
      <c r="AG211" s="630">
        <v>23</v>
      </c>
      <c r="AH211" s="130" t="s">
        <v>20</v>
      </c>
      <c r="AI211" s="131"/>
      <c r="AJ211" s="132"/>
    </row>
    <row r="212" spans="1:36" x14ac:dyDescent="0.15">
      <c r="A212" s="1769"/>
      <c r="B212" s="366">
        <v>44471</v>
      </c>
      <c r="C212" s="1607" t="str">
        <f>IF(B212="","",IF(WEEKDAY(B212)=1,"(日)",IF(WEEKDAY(B212)=2,"(月)",IF(WEEKDAY(B212)=3,"(火)",IF(WEEKDAY(B212)=4,"(水)",IF(WEEKDAY(B212)=5,"(木)",IF(WEEKDAY(B212)=6,"(金)","(土)")))))))</f>
        <v>(土)</v>
      </c>
      <c r="D212" s="627" t="s">
        <v>566</v>
      </c>
      <c r="E212" s="1493">
        <v>17</v>
      </c>
      <c r="F212" s="58">
        <v>24.2</v>
      </c>
      <c r="G212" s="22">
        <v>24.5</v>
      </c>
      <c r="H212" s="61">
        <v>23.9</v>
      </c>
      <c r="I212" s="22">
        <v>2.75</v>
      </c>
      <c r="J212" s="61">
        <v>2.1139999999999999</v>
      </c>
      <c r="K212" s="22">
        <v>7.56</v>
      </c>
      <c r="L212" s="61">
        <v>7.56</v>
      </c>
      <c r="M212" s="22" t="s">
        <v>35</v>
      </c>
      <c r="N212" s="61">
        <v>29.4</v>
      </c>
      <c r="O212" s="49" t="s">
        <v>35</v>
      </c>
      <c r="P212" s="1199" t="s">
        <v>35</v>
      </c>
      <c r="Q212" s="49" t="s">
        <v>35</v>
      </c>
      <c r="R212" s="1199" t="s">
        <v>35</v>
      </c>
      <c r="S212" s="49" t="s">
        <v>35</v>
      </c>
      <c r="T212" s="1199" t="s">
        <v>35</v>
      </c>
      <c r="U212" s="49" t="s">
        <v>35</v>
      </c>
      <c r="V212" s="1199" t="s">
        <v>35</v>
      </c>
      <c r="W212" s="62" t="s">
        <v>35</v>
      </c>
      <c r="X212" s="63" t="s">
        <v>35</v>
      </c>
      <c r="Y212" s="67" t="s">
        <v>35</v>
      </c>
      <c r="Z212" s="68" t="s">
        <v>35</v>
      </c>
      <c r="AA212" s="1389" t="s">
        <v>35</v>
      </c>
      <c r="AB212" s="1724" t="s">
        <v>35</v>
      </c>
      <c r="AC212" s="608" t="s">
        <v>35</v>
      </c>
      <c r="AD212" s="1666" t="s">
        <v>35</v>
      </c>
      <c r="AE212" s="11" t="s">
        <v>30</v>
      </c>
      <c r="AF212" s="12" t="s">
        <v>31</v>
      </c>
      <c r="AG212" s="13" t="s">
        <v>32</v>
      </c>
      <c r="AH212" s="14" t="s">
        <v>33</v>
      </c>
      <c r="AI212" s="15" t="s">
        <v>35</v>
      </c>
      <c r="AJ212" s="92"/>
    </row>
    <row r="213" spans="1:36" x14ac:dyDescent="0.15">
      <c r="A213" s="1769"/>
      <c r="B213" s="366">
        <v>44472</v>
      </c>
      <c r="C213" s="1607" t="str">
        <f t="shared" ref="C213:C240" si="30">IF(B213="","",IF(WEEKDAY(B213)=1,"(日)",IF(WEEKDAY(B213)=2,"(月)",IF(WEEKDAY(B213)=3,"(火)",IF(WEEKDAY(B213)=4,"(水)",IF(WEEKDAY(B213)=5,"(木)",IF(WEEKDAY(B213)=6,"(金)","(土)")))))))</f>
        <v>(日)</v>
      </c>
      <c r="D213" s="627" t="s">
        <v>522</v>
      </c>
      <c r="E213" s="1493" t="s">
        <v>35</v>
      </c>
      <c r="F213" s="58">
        <v>21.5</v>
      </c>
      <c r="G213" s="22">
        <v>24.1</v>
      </c>
      <c r="H213" s="61">
        <v>23.7</v>
      </c>
      <c r="I213" s="22">
        <v>3.1</v>
      </c>
      <c r="J213" s="61">
        <v>2.2000000000000002</v>
      </c>
      <c r="K213" s="22">
        <v>7.58</v>
      </c>
      <c r="L213" s="61">
        <v>7.55</v>
      </c>
      <c r="M213" s="22" t="s">
        <v>35</v>
      </c>
      <c r="N213" s="61">
        <v>29</v>
      </c>
      <c r="O213" s="49" t="s">
        <v>35</v>
      </c>
      <c r="P213" s="1199" t="s">
        <v>35</v>
      </c>
      <c r="Q213" s="49" t="s">
        <v>35</v>
      </c>
      <c r="R213" s="1199" t="s">
        <v>35</v>
      </c>
      <c r="S213" s="49" t="s">
        <v>35</v>
      </c>
      <c r="T213" s="1199" t="s">
        <v>35</v>
      </c>
      <c r="U213" s="49" t="s">
        <v>35</v>
      </c>
      <c r="V213" s="1199" t="s">
        <v>35</v>
      </c>
      <c r="W213" s="62" t="s">
        <v>35</v>
      </c>
      <c r="X213" s="63" t="s">
        <v>35</v>
      </c>
      <c r="Y213" s="67" t="s">
        <v>35</v>
      </c>
      <c r="Z213" s="68" t="s">
        <v>35</v>
      </c>
      <c r="AA213" s="1389" t="s">
        <v>35</v>
      </c>
      <c r="AB213" s="1724" t="s">
        <v>35</v>
      </c>
      <c r="AC213" s="608" t="s">
        <v>35</v>
      </c>
      <c r="AD213" s="1666" t="s">
        <v>35</v>
      </c>
      <c r="AE213" s="5" t="s">
        <v>265</v>
      </c>
      <c r="AF213" s="16" t="s">
        <v>20</v>
      </c>
      <c r="AG213" s="30">
        <v>23.6</v>
      </c>
      <c r="AH213" s="31">
        <v>23.8</v>
      </c>
      <c r="AI213" s="32" t="s">
        <v>35</v>
      </c>
      <c r="AJ213" s="93"/>
    </row>
    <row r="214" spans="1:36" x14ac:dyDescent="0.15">
      <c r="A214" s="1769"/>
      <c r="B214" s="366">
        <v>44473</v>
      </c>
      <c r="C214" s="1607" t="str">
        <f t="shared" si="30"/>
        <v>(月)</v>
      </c>
      <c r="D214" s="627" t="s">
        <v>566</v>
      </c>
      <c r="E214" s="1493" t="s">
        <v>35</v>
      </c>
      <c r="F214" s="58">
        <v>23.7</v>
      </c>
      <c r="G214" s="22">
        <v>24</v>
      </c>
      <c r="H214" s="61">
        <v>23.7</v>
      </c>
      <c r="I214" s="22">
        <v>3.4</v>
      </c>
      <c r="J214" s="61">
        <v>2.5</v>
      </c>
      <c r="K214" s="22">
        <v>7.57</v>
      </c>
      <c r="L214" s="61">
        <v>7.61</v>
      </c>
      <c r="M214" s="22" t="s">
        <v>35</v>
      </c>
      <c r="N214" s="61">
        <v>26.5</v>
      </c>
      <c r="O214" s="49" t="s">
        <v>35</v>
      </c>
      <c r="P214" s="1199">
        <v>59.8</v>
      </c>
      <c r="Q214" s="49" t="s">
        <v>35</v>
      </c>
      <c r="R214" s="1199">
        <v>80.8</v>
      </c>
      <c r="S214" s="49" t="s">
        <v>35</v>
      </c>
      <c r="T214" s="1199" t="s">
        <v>35</v>
      </c>
      <c r="U214" s="49" t="s">
        <v>35</v>
      </c>
      <c r="V214" s="1199" t="s">
        <v>35</v>
      </c>
      <c r="W214" s="62" t="s">
        <v>35</v>
      </c>
      <c r="X214" s="63">
        <v>26</v>
      </c>
      <c r="Y214" s="67" t="s">
        <v>35</v>
      </c>
      <c r="Z214" s="68">
        <v>177</v>
      </c>
      <c r="AA214" s="1389" t="s">
        <v>35</v>
      </c>
      <c r="AB214" s="1724">
        <v>0.15</v>
      </c>
      <c r="AC214" s="608" t="s">
        <v>35</v>
      </c>
      <c r="AD214" s="1666" t="s">
        <v>35</v>
      </c>
      <c r="AE214" s="6" t="s">
        <v>266</v>
      </c>
      <c r="AF214" s="17" t="s">
        <v>267</v>
      </c>
      <c r="AG214" s="36">
        <v>2.5</v>
      </c>
      <c r="AH214" s="34">
        <v>1.5</v>
      </c>
      <c r="AI214" s="38" t="s">
        <v>35</v>
      </c>
      <c r="AJ214" s="94"/>
    </row>
    <row r="215" spans="1:36" x14ac:dyDescent="0.15">
      <c r="A215" s="1769"/>
      <c r="B215" s="366">
        <v>44474</v>
      </c>
      <c r="C215" s="1607" t="str">
        <f t="shared" si="30"/>
        <v>(火)</v>
      </c>
      <c r="D215" s="627" t="s">
        <v>566</v>
      </c>
      <c r="E215" s="1493" t="s">
        <v>35</v>
      </c>
      <c r="F215" s="58">
        <v>25.6</v>
      </c>
      <c r="G215" s="22">
        <v>23.7</v>
      </c>
      <c r="H215" s="61">
        <v>23.6</v>
      </c>
      <c r="I215" s="22">
        <v>3.3</v>
      </c>
      <c r="J215" s="61">
        <v>2.7</v>
      </c>
      <c r="K215" s="22">
        <v>7.65</v>
      </c>
      <c r="L215" s="61">
        <v>7.66</v>
      </c>
      <c r="M215" s="22" t="s">
        <v>35</v>
      </c>
      <c r="N215" s="61">
        <v>27.6</v>
      </c>
      <c r="O215" s="49" t="s">
        <v>35</v>
      </c>
      <c r="P215" s="1199">
        <v>63</v>
      </c>
      <c r="Q215" s="49" t="s">
        <v>35</v>
      </c>
      <c r="R215" s="1199">
        <v>81</v>
      </c>
      <c r="S215" s="49" t="s">
        <v>35</v>
      </c>
      <c r="T215" s="1199" t="s">
        <v>35</v>
      </c>
      <c r="U215" s="49" t="s">
        <v>35</v>
      </c>
      <c r="V215" s="1199" t="s">
        <v>35</v>
      </c>
      <c r="W215" s="62" t="s">
        <v>35</v>
      </c>
      <c r="X215" s="63">
        <v>26.2</v>
      </c>
      <c r="Y215" s="67" t="s">
        <v>35</v>
      </c>
      <c r="Z215" s="68">
        <v>170</v>
      </c>
      <c r="AA215" s="1389" t="s">
        <v>35</v>
      </c>
      <c r="AB215" s="1724">
        <v>0.13</v>
      </c>
      <c r="AC215" s="608" t="s">
        <v>35</v>
      </c>
      <c r="AD215" s="1666" t="s">
        <v>35</v>
      </c>
      <c r="AE215" s="6" t="s">
        <v>21</v>
      </c>
      <c r="AF215" s="17"/>
      <c r="AG215" s="39">
        <v>7.59</v>
      </c>
      <c r="AH215" s="34">
        <v>7.57</v>
      </c>
      <c r="AI215" s="41" t="s">
        <v>35</v>
      </c>
      <c r="AJ215" s="95"/>
    </row>
    <row r="216" spans="1:36" x14ac:dyDescent="0.15">
      <c r="A216" s="1769"/>
      <c r="B216" s="366">
        <v>44475</v>
      </c>
      <c r="C216" s="1607" t="str">
        <f t="shared" si="30"/>
        <v>(水)</v>
      </c>
      <c r="D216" s="627" t="s">
        <v>566</v>
      </c>
      <c r="E216" s="1493" t="s">
        <v>35</v>
      </c>
      <c r="F216" s="58">
        <v>24.9</v>
      </c>
      <c r="G216" s="22">
        <v>23.7</v>
      </c>
      <c r="H216" s="61">
        <v>23.8</v>
      </c>
      <c r="I216" s="22">
        <v>2.1</v>
      </c>
      <c r="J216" s="61">
        <v>1.8</v>
      </c>
      <c r="K216" s="22">
        <v>7.55</v>
      </c>
      <c r="L216" s="61">
        <v>7.55</v>
      </c>
      <c r="M216" s="22" t="s">
        <v>35</v>
      </c>
      <c r="N216" s="61">
        <v>28.7</v>
      </c>
      <c r="O216" s="49" t="s">
        <v>35</v>
      </c>
      <c r="P216" s="1199">
        <v>64.099999999999994</v>
      </c>
      <c r="Q216" s="49" t="s">
        <v>35</v>
      </c>
      <c r="R216" s="1199">
        <v>84.2</v>
      </c>
      <c r="S216" s="49" t="s">
        <v>35</v>
      </c>
      <c r="T216" s="1199" t="s">
        <v>35</v>
      </c>
      <c r="U216" s="49" t="s">
        <v>35</v>
      </c>
      <c r="V216" s="1199" t="s">
        <v>35</v>
      </c>
      <c r="W216" s="62" t="s">
        <v>35</v>
      </c>
      <c r="X216" s="63">
        <v>26.3</v>
      </c>
      <c r="Y216" s="67" t="s">
        <v>35</v>
      </c>
      <c r="Z216" s="68">
        <v>189</v>
      </c>
      <c r="AA216" s="1389" t="s">
        <v>35</v>
      </c>
      <c r="AB216" s="1724">
        <v>0.11</v>
      </c>
      <c r="AC216" s="608" t="s">
        <v>35</v>
      </c>
      <c r="AD216" s="1666" t="s">
        <v>35</v>
      </c>
      <c r="AE216" s="6" t="s">
        <v>268</v>
      </c>
      <c r="AF216" s="17" t="s">
        <v>22</v>
      </c>
      <c r="AG216" s="33" t="s">
        <v>35</v>
      </c>
      <c r="AH216" s="34">
        <v>29</v>
      </c>
      <c r="AI216" s="35" t="s">
        <v>35</v>
      </c>
      <c r="AJ216" s="96"/>
    </row>
    <row r="217" spans="1:36" x14ac:dyDescent="0.15">
      <c r="A217" s="1769"/>
      <c r="B217" s="366">
        <v>44476</v>
      </c>
      <c r="C217" s="1607" t="str">
        <f t="shared" si="30"/>
        <v>(木)</v>
      </c>
      <c r="D217" s="627" t="s">
        <v>522</v>
      </c>
      <c r="E217" s="1493" t="s">
        <v>35</v>
      </c>
      <c r="F217" s="58">
        <v>23</v>
      </c>
      <c r="G217" s="22">
        <v>23.6</v>
      </c>
      <c r="H217" s="61">
        <v>23.8</v>
      </c>
      <c r="I217" s="22">
        <v>2.5</v>
      </c>
      <c r="J217" s="61">
        <v>1.5</v>
      </c>
      <c r="K217" s="22">
        <v>7.59</v>
      </c>
      <c r="L217" s="61">
        <v>7.57</v>
      </c>
      <c r="M217" s="22" t="s">
        <v>35</v>
      </c>
      <c r="N217" s="61">
        <v>29</v>
      </c>
      <c r="O217" s="49" t="s">
        <v>35</v>
      </c>
      <c r="P217" s="1199">
        <v>65.2</v>
      </c>
      <c r="Q217" s="49" t="s">
        <v>35</v>
      </c>
      <c r="R217" s="1199">
        <v>84.8</v>
      </c>
      <c r="S217" s="49" t="s">
        <v>35</v>
      </c>
      <c r="T217" s="1199">
        <v>50.4</v>
      </c>
      <c r="U217" s="49" t="s">
        <v>35</v>
      </c>
      <c r="V217" s="1199">
        <v>34.4</v>
      </c>
      <c r="W217" s="62" t="s">
        <v>35</v>
      </c>
      <c r="X217" s="63">
        <v>27.9</v>
      </c>
      <c r="Y217" s="67" t="s">
        <v>35</v>
      </c>
      <c r="Z217" s="68">
        <v>150</v>
      </c>
      <c r="AA217" s="1389" t="s">
        <v>35</v>
      </c>
      <c r="AB217" s="1724">
        <v>0.09</v>
      </c>
      <c r="AC217" s="608" t="s">
        <v>35</v>
      </c>
      <c r="AD217" s="1666" t="s">
        <v>35</v>
      </c>
      <c r="AE217" s="6" t="s">
        <v>269</v>
      </c>
      <c r="AF217" s="17" t="s">
        <v>23</v>
      </c>
      <c r="AG217" s="33" t="s">
        <v>35</v>
      </c>
      <c r="AH217" s="613">
        <v>65.2</v>
      </c>
      <c r="AI217" s="35" t="s">
        <v>35</v>
      </c>
      <c r="AJ217" s="96"/>
    </row>
    <row r="218" spans="1:36" x14ac:dyDescent="0.15">
      <c r="A218" s="1769"/>
      <c r="B218" s="366">
        <v>44477</v>
      </c>
      <c r="C218" s="1607" t="str">
        <f t="shared" si="30"/>
        <v>(金)</v>
      </c>
      <c r="D218" s="627" t="s">
        <v>566</v>
      </c>
      <c r="E218" s="1493">
        <v>0.5</v>
      </c>
      <c r="F218" s="58">
        <v>25.3</v>
      </c>
      <c r="G218" s="22">
        <v>24</v>
      </c>
      <c r="H218" s="61">
        <v>24</v>
      </c>
      <c r="I218" s="22">
        <v>2.2999999999999998</v>
      </c>
      <c r="J218" s="61">
        <v>1.9</v>
      </c>
      <c r="K218" s="22">
        <v>7.73</v>
      </c>
      <c r="L218" s="61">
        <v>7.7</v>
      </c>
      <c r="M218" s="22" t="s">
        <v>35</v>
      </c>
      <c r="N218" s="61">
        <v>28.8</v>
      </c>
      <c r="O218" s="49" t="s">
        <v>35</v>
      </c>
      <c r="P218" s="1199">
        <v>60.9</v>
      </c>
      <c r="Q218" s="49" t="s">
        <v>35</v>
      </c>
      <c r="R218" s="1199">
        <v>85.8</v>
      </c>
      <c r="S218" s="49" t="s">
        <v>35</v>
      </c>
      <c r="T218" s="1199" t="s">
        <v>35</v>
      </c>
      <c r="U218" s="49" t="s">
        <v>35</v>
      </c>
      <c r="V218" s="1199" t="s">
        <v>35</v>
      </c>
      <c r="W218" s="62" t="s">
        <v>35</v>
      </c>
      <c r="X218" s="63">
        <v>28</v>
      </c>
      <c r="Y218" s="67" t="s">
        <v>35</v>
      </c>
      <c r="Z218" s="68">
        <v>188</v>
      </c>
      <c r="AA218" s="1389" t="s">
        <v>35</v>
      </c>
      <c r="AB218" s="1724">
        <v>0.13</v>
      </c>
      <c r="AC218" s="608" t="s">
        <v>35</v>
      </c>
      <c r="AD218" s="1666" t="s">
        <v>35</v>
      </c>
      <c r="AE218" s="6" t="s">
        <v>270</v>
      </c>
      <c r="AF218" s="17" t="s">
        <v>23</v>
      </c>
      <c r="AG218" s="33" t="s">
        <v>35</v>
      </c>
      <c r="AH218" s="613">
        <v>84.8</v>
      </c>
      <c r="AI218" s="35" t="s">
        <v>35</v>
      </c>
      <c r="AJ218" s="96"/>
    </row>
    <row r="219" spans="1:36" x14ac:dyDescent="0.15">
      <c r="A219" s="1769"/>
      <c r="B219" s="366">
        <v>44478</v>
      </c>
      <c r="C219" s="1607" t="str">
        <f t="shared" si="30"/>
        <v>(土)</v>
      </c>
      <c r="D219" s="627" t="s">
        <v>522</v>
      </c>
      <c r="E219" s="1493" t="s">
        <v>35</v>
      </c>
      <c r="F219" s="58">
        <v>23</v>
      </c>
      <c r="G219" s="22">
        <v>23.9</v>
      </c>
      <c r="H219" s="61">
        <v>24.1</v>
      </c>
      <c r="I219" s="22">
        <v>1.8</v>
      </c>
      <c r="J219" s="61">
        <v>1.6</v>
      </c>
      <c r="K219" s="22">
        <v>7.63</v>
      </c>
      <c r="L219" s="61">
        <v>7.6</v>
      </c>
      <c r="M219" s="22" t="s">
        <v>35</v>
      </c>
      <c r="N219" s="61">
        <v>28.6</v>
      </c>
      <c r="O219" s="49" t="s">
        <v>35</v>
      </c>
      <c r="P219" s="1199" t="s">
        <v>35</v>
      </c>
      <c r="Q219" s="49" t="s">
        <v>35</v>
      </c>
      <c r="R219" s="1199" t="s">
        <v>35</v>
      </c>
      <c r="S219" s="49" t="s">
        <v>35</v>
      </c>
      <c r="T219" s="1199" t="s">
        <v>35</v>
      </c>
      <c r="U219" s="49" t="s">
        <v>35</v>
      </c>
      <c r="V219" s="1199" t="s">
        <v>35</v>
      </c>
      <c r="W219" s="62" t="s">
        <v>35</v>
      </c>
      <c r="X219" s="63" t="s">
        <v>35</v>
      </c>
      <c r="Y219" s="67" t="s">
        <v>35</v>
      </c>
      <c r="Z219" s="68" t="s">
        <v>35</v>
      </c>
      <c r="AA219" s="1389" t="s">
        <v>35</v>
      </c>
      <c r="AB219" s="1724" t="s">
        <v>35</v>
      </c>
      <c r="AC219" s="608" t="s">
        <v>35</v>
      </c>
      <c r="AD219" s="1666" t="s">
        <v>35</v>
      </c>
      <c r="AE219" s="6" t="s">
        <v>271</v>
      </c>
      <c r="AF219" s="17" t="s">
        <v>23</v>
      </c>
      <c r="AG219" s="33" t="s">
        <v>35</v>
      </c>
      <c r="AH219" s="613">
        <v>50.4</v>
      </c>
      <c r="AI219" s="35" t="s">
        <v>35</v>
      </c>
      <c r="AJ219" s="96"/>
    </row>
    <row r="220" spans="1:36" x14ac:dyDescent="0.15">
      <c r="A220" s="1769"/>
      <c r="B220" s="366">
        <v>44479</v>
      </c>
      <c r="C220" s="1607" t="str">
        <f t="shared" si="30"/>
        <v>(日)</v>
      </c>
      <c r="D220" s="627" t="s">
        <v>522</v>
      </c>
      <c r="E220" s="1493" t="s">
        <v>35</v>
      </c>
      <c r="F220" s="58">
        <v>20.3</v>
      </c>
      <c r="G220" s="22">
        <v>23.9</v>
      </c>
      <c r="H220" s="61">
        <v>24</v>
      </c>
      <c r="I220" s="22">
        <v>1.5</v>
      </c>
      <c r="J220" s="61">
        <v>1.2</v>
      </c>
      <c r="K220" s="22">
        <v>7.64</v>
      </c>
      <c r="L220" s="61">
        <v>7.62</v>
      </c>
      <c r="M220" s="22" t="s">
        <v>35</v>
      </c>
      <c r="N220" s="61">
        <v>28.6</v>
      </c>
      <c r="O220" s="49" t="s">
        <v>35</v>
      </c>
      <c r="P220" s="1199" t="s">
        <v>35</v>
      </c>
      <c r="Q220" s="49" t="s">
        <v>35</v>
      </c>
      <c r="R220" s="1199" t="s">
        <v>35</v>
      </c>
      <c r="S220" s="49" t="s">
        <v>35</v>
      </c>
      <c r="T220" s="1199" t="s">
        <v>35</v>
      </c>
      <c r="U220" s="49" t="s">
        <v>35</v>
      </c>
      <c r="V220" s="1199" t="s">
        <v>35</v>
      </c>
      <c r="W220" s="62" t="s">
        <v>35</v>
      </c>
      <c r="X220" s="63" t="s">
        <v>35</v>
      </c>
      <c r="Y220" s="67" t="s">
        <v>35</v>
      </c>
      <c r="Z220" s="68" t="s">
        <v>35</v>
      </c>
      <c r="AA220" s="1389" t="s">
        <v>35</v>
      </c>
      <c r="AB220" s="1724" t="s">
        <v>35</v>
      </c>
      <c r="AC220" s="608" t="s">
        <v>35</v>
      </c>
      <c r="AD220" s="1666" t="s">
        <v>35</v>
      </c>
      <c r="AE220" s="6" t="s">
        <v>272</v>
      </c>
      <c r="AF220" s="17" t="s">
        <v>23</v>
      </c>
      <c r="AG220" s="33" t="s">
        <v>35</v>
      </c>
      <c r="AH220" s="613">
        <v>34.4</v>
      </c>
      <c r="AI220" s="35" t="s">
        <v>35</v>
      </c>
      <c r="AJ220" s="96"/>
    </row>
    <row r="221" spans="1:36" x14ac:dyDescent="0.15">
      <c r="A221" s="1769"/>
      <c r="B221" s="366">
        <v>44480</v>
      </c>
      <c r="C221" s="1607" t="str">
        <f t="shared" si="30"/>
        <v>(月)</v>
      </c>
      <c r="D221" s="627" t="s">
        <v>566</v>
      </c>
      <c r="E221" s="1493" t="s">
        <v>35</v>
      </c>
      <c r="F221" s="58">
        <v>24.4</v>
      </c>
      <c r="G221" s="22">
        <v>24.1</v>
      </c>
      <c r="H221" s="61">
        <v>24.2</v>
      </c>
      <c r="I221" s="22">
        <v>1.4</v>
      </c>
      <c r="J221" s="61">
        <v>1.2</v>
      </c>
      <c r="K221" s="22">
        <v>7.58</v>
      </c>
      <c r="L221" s="61">
        <v>7.59</v>
      </c>
      <c r="M221" s="22" t="s">
        <v>35</v>
      </c>
      <c r="N221" s="61">
        <v>28.9</v>
      </c>
      <c r="O221" s="49" t="s">
        <v>35</v>
      </c>
      <c r="P221" s="1199">
        <v>62.2</v>
      </c>
      <c r="Q221" s="49" t="s">
        <v>35</v>
      </c>
      <c r="R221" s="1199">
        <v>85</v>
      </c>
      <c r="S221" s="49" t="s">
        <v>35</v>
      </c>
      <c r="T221" s="1199" t="s">
        <v>35</v>
      </c>
      <c r="U221" s="49" t="s">
        <v>35</v>
      </c>
      <c r="V221" s="1199" t="s">
        <v>35</v>
      </c>
      <c r="W221" s="62" t="s">
        <v>35</v>
      </c>
      <c r="X221" s="63">
        <v>26.8</v>
      </c>
      <c r="Y221" s="67" t="s">
        <v>35</v>
      </c>
      <c r="Z221" s="68">
        <v>161</v>
      </c>
      <c r="AA221" s="1389" t="s">
        <v>35</v>
      </c>
      <c r="AB221" s="1724">
        <v>7.0000000000000007E-2</v>
      </c>
      <c r="AC221" s="608" t="s">
        <v>35</v>
      </c>
      <c r="AD221" s="1666">
        <v>20</v>
      </c>
      <c r="AE221" s="6" t="s">
        <v>273</v>
      </c>
      <c r="AF221" s="17" t="s">
        <v>23</v>
      </c>
      <c r="AG221" s="36" t="s">
        <v>35</v>
      </c>
      <c r="AH221" s="37">
        <v>27.9</v>
      </c>
      <c r="AI221" s="38" t="s">
        <v>35</v>
      </c>
      <c r="AJ221" s="94"/>
    </row>
    <row r="222" spans="1:36" x14ac:dyDescent="0.15">
      <c r="A222" s="1769"/>
      <c r="B222" s="366">
        <v>44481</v>
      </c>
      <c r="C222" s="1607" t="str">
        <f t="shared" si="30"/>
        <v>(火)</v>
      </c>
      <c r="D222" s="627" t="s">
        <v>522</v>
      </c>
      <c r="E222" s="1493" t="s">
        <v>35</v>
      </c>
      <c r="F222" s="58">
        <v>20.6</v>
      </c>
      <c r="G222" s="22">
        <v>24</v>
      </c>
      <c r="H222" s="61">
        <v>24.1</v>
      </c>
      <c r="I222" s="22">
        <v>2</v>
      </c>
      <c r="J222" s="61">
        <v>1.8</v>
      </c>
      <c r="K222" s="22">
        <v>7.71</v>
      </c>
      <c r="L222" s="61">
        <v>7.7</v>
      </c>
      <c r="M222" s="22" t="s">
        <v>35</v>
      </c>
      <c r="N222" s="61">
        <v>28.9</v>
      </c>
      <c r="O222" s="49" t="s">
        <v>35</v>
      </c>
      <c r="P222" s="1199">
        <v>61.8</v>
      </c>
      <c r="Q222" s="49" t="s">
        <v>35</v>
      </c>
      <c r="R222" s="1199">
        <v>85</v>
      </c>
      <c r="S222" s="49" t="s">
        <v>35</v>
      </c>
      <c r="T222" s="1199" t="s">
        <v>35</v>
      </c>
      <c r="U222" s="49" t="s">
        <v>35</v>
      </c>
      <c r="V222" s="1199" t="s">
        <v>35</v>
      </c>
      <c r="W222" s="62" t="s">
        <v>35</v>
      </c>
      <c r="X222" s="63">
        <v>27.4</v>
      </c>
      <c r="Y222" s="67" t="s">
        <v>35</v>
      </c>
      <c r="Z222" s="68">
        <v>178</v>
      </c>
      <c r="AA222" s="1389" t="s">
        <v>35</v>
      </c>
      <c r="AB222" s="1724">
        <v>0.08</v>
      </c>
      <c r="AC222" s="608">
        <v>163</v>
      </c>
      <c r="AD222" s="1666">
        <v>58</v>
      </c>
      <c r="AE222" s="6" t="s">
        <v>274</v>
      </c>
      <c r="AF222" s="17" t="s">
        <v>23</v>
      </c>
      <c r="AG222" s="47" t="s">
        <v>35</v>
      </c>
      <c r="AH222" s="48">
        <v>150</v>
      </c>
      <c r="AI222" s="24" t="s">
        <v>35</v>
      </c>
      <c r="AJ222" s="25"/>
    </row>
    <row r="223" spans="1:36" x14ac:dyDescent="0.15">
      <c r="A223" s="1769"/>
      <c r="B223" s="366">
        <v>44482</v>
      </c>
      <c r="C223" s="1607" t="str">
        <f t="shared" si="30"/>
        <v>(水)</v>
      </c>
      <c r="D223" s="627" t="s">
        <v>579</v>
      </c>
      <c r="E223" s="1493">
        <v>3</v>
      </c>
      <c r="F223" s="58">
        <v>17.100000000000001</v>
      </c>
      <c r="G223" s="22">
        <v>23.3</v>
      </c>
      <c r="H223" s="61">
        <v>23.4</v>
      </c>
      <c r="I223" s="22">
        <v>1.8</v>
      </c>
      <c r="J223" s="61">
        <v>1.6</v>
      </c>
      <c r="K223" s="22">
        <v>7.68</v>
      </c>
      <c r="L223" s="61">
        <v>7.65</v>
      </c>
      <c r="M223" s="22" t="s">
        <v>35</v>
      </c>
      <c r="N223" s="61">
        <v>28.7</v>
      </c>
      <c r="O223" s="49" t="s">
        <v>35</v>
      </c>
      <c r="P223" s="1199">
        <v>62.3</v>
      </c>
      <c r="Q223" s="49" t="s">
        <v>35</v>
      </c>
      <c r="R223" s="1199">
        <v>86.2</v>
      </c>
      <c r="S223" s="49" t="s">
        <v>35</v>
      </c>
      <c r="T223" s="1199" t="s">
        <v>35</v>
      </c>
      <c r="U223" s="49" t="s">
        <v>35</v>
      </c>
      <c r="V223" s="1199" t="s">
        <v>35</v>
      </c>
      <c r="W223" s="62" t="s">
        <v>35</v>
      </c>
      <c r="X223" s="63">
        <v>27.6</v>
      </c>
      <c r="Y223" s="67" t="s">
        <v>35</v>
      </c>
      <c r="Z223" s="68">
        <v>187</v>
      </c>
      <c r="AA223" s="1389" t="s">
        <v>35</v>
      </c>
      <c r="AB223" s="1724">
        <v>7.0000000000000007E-2</v>
      </c>
      <c r="AC223" s="608" t="s">
        <v>35</v>
      </c>
      <c r="AD223" s="1666" t="s">
        <v>35</v>
      </c>
      <c r="AE223" s="6" t="s">
        <v>275</v>
      </c>
      <c r="AF223" s="17" t="s">
        <v>23</v>
      </c>
      <c r="AG223" s="39" t="s">
        <v>35</v>
      </c>
      <c r="AH223" s="40">
        <v>0.09</v>
      </c>
      <c r="AI223" s="41" t="s">
        <v>35</v>
      </c>
      <c r="AJ223" s="95"/>
    </row>
    <row r="224" spans="1:36" x14ac:dyDescent="0.15">
      <c r="A224" s="1769"/>
      <c r="B224" s="366">
        <v>44483</v>
      </c>
      <c r="C224" s="1607" t="str">
        <f t="shared" si="30"/>
        <v>(木)</v>
      </c>
      <c r="D224" s="627" t="s">
        <v>522</v>
      </c>
      <c r="E224" s="1493" t="s">
        <v>35</v>
      </c>
      <c r="F224" s="58">
        <v>19.7</v>
      </c>
      <c r="G224" s="22">
        <v>23.7</v>
      </c>
      <c r="H224" s="61">
        <v>23.7</v>
      </c>
      <c r="I224" s="22">
        <v>1.4</v>
      </c>
      <c r="J224" s="61">
        <v>1.1000000000000001</v>
      </c>
      <c r="K224" s="22">
        <v>7.58</v>
      </c>
      <c r="L224" s="61">
        <v>7.55</v>
      </c>
      <c r="M224" s="22" t="s">
        <v>35</v>
      </c>
      <c r="N224" s="61">
        <v>27.5</v>
      </c>
      <c r="O224" s="49" t="s">
        <v>35</v>
      </c>
      <c r="P224" s="1199">
        <v>62.3</v>
      </c>
      <c r="Q224" s="49" t="s">
        <v>35</v>
      </c>
      <c r="R224" s="1199">
        <v>85.2</v>
      </c>
      <c r="S224" s="49" t="s">
        <v>35</v>
      </c>
      <c r="T224" s="1199" t="s">
        <v>35</v>
      </c>
      <c r="U224" s="49" t="s">
        <v>35</v>
      </c>
      <c r="V224" s="1199" t="s">
        <v>35</v>
      </c>
      <c r="W224" s="62" t="s">
        <v>35</v>
      </c>
      <c r="X224" s="63">
        <v>28</v>
      </c>
      <c r="Y224" s="67" t="s">
        <v>35</v>
      </c>
      <c r="Z224" s="68">
        <v>198</v>
      </c>
      <c r="AA224" s="1389" t="s">
        <v>35</v>
      </c>
      <c r="AB224" s="66">
        <v>0.1</v>
      </c>
      <c r="AC224" s="608" t="s">
        <v>35</v>
      </c>
      <c r="AD224" s="1666" t="s">
        <v>35</v>
      </c>
      <c r="AE224" s="6" t="s">
        <v>24</v>
      </c>
      <c r="AF224" s="17" t="s">
        <v>23</v>
      </c>
      <c r="AG224" s="22"/>
      <c r="AH224" s="46">
        <v>1.8</v>
      </c>
      <c r="AI224" s="35" t="s">
        <v>35</v>
      </c>
      <c r="AJ224" s="95"/>
    </row>
    <row r="225" spans="1:36" x14ac:dyDescent="0.15">
      <c r="A225" s="1769"/>
      <c r="B225" s="366">
        <v>44484</v>
      </c>
      <c r="C225" s="1607" t="str">
        <f t="shared" si="30"/>
        <v>(金)</v>
      </c>
      <c r="D225" s="627" t="s">
        <v>566</v>
      </c>
      <c r="E225" s="1493" t="s">
        <v>35</v>
      </c>
      <c r="F225" s="58">
        <v>21.3</v>
      </c>
      <c r="G225" s="22">
        <v>23.6</v>
      </c>
      <c r="H225" s="61">
        <v>23.6</v>
      </c>
      <c r="I225" s="22">
        <v>1.5</v>
      </c>
      <c r="J225" s="61">
        <v>1.3</v>
      </c>
      <c r="K225" s="22">
        <v>7.62</v>
      </c>
      <c r="L225" s="61">
        <v>7.56</v>
      </c>
      <c r="M225" s="22" t="s">
        <v>35</v>
      </c>
      <c r="N225" s="61">
        <v>27.6</v>
      </c>
      <c r="O225" s="49" t="s">
        <v>35</v>
      </c>
      <c r="P225" s="1199">
        <v>62.5</v>
      </c>
      <c r="Q225" s="49" t="s">
        <v>35</v>
      </c>
      <c r="R225" s="1199">
        <v>85.8</v>
      </c>
      <c r="S225" s="49" t="s">
        <v>35</v>
      </c>
      <c r="T225" s="1199" t="s">
        <v>35</v>
      </c>
      <c r="U225" s="49" t="s">
        <v>35</v>
      </c>
      <c r="V225" s="1199" t="s">
        <v>35</v>
      </c>
      <c r="W225" s="62" t="s">
        <v>35</v>
      </c>
      <c r="X225" s="63">
        <v>27.8</v>
      </c>
      <c r="Y225" s="67" t="s">
        <v>35</v>
      </c>
      <c r="Z225" s="68">
        <v>186</v>
      </c>
      <c r="AA225" s="1389" t="s">
        <v>35</v>
      </c>
      <c r="AB225" s="1724">
        <v>0.08</v>
      </c>
      <c r="AC225" s="608" t="s">
        <v>35</v>
      </c>
      <c r="AD225" s="1666" t="s">
        <v>35</v>
      </c>
      <c r="AE225" s="6" t="s">
        <v>25</v>
      </c>
      <c r="AF225" s="17" t="s">
        <v>23</v>
      </c>
      <c r="AG225" s="22"/>
      <c r="AH225" s="46">
        <v>0.5</v>
      </c>
      <c r="AI225" s="35" t="s">
        <v>35</v>
      </c>
      <c r="AJ225" s="95"/>
    </row>
    <row r="226" spans="1:36" x14ac:dyDescent="0.15">
      <c r="A226" s="1769"/>
      <c r="B226" s="366">
        <v>44485</v>
      </c>
      <c r="C226" s="1607" t="str">
        <f t="shared" si="30"/>
        <v>(土)</v>
      </c>
      <c r="D226" s="627" t="s">
        <v>522</v>
      </c>
      <c r="E226" s="1493">
        <v>0.5</v>
      </c>
      <c r="F226" s="58">
        <v>21.4</v>
      </c>
      <c r="G226" s="22">
        <v>23.5</v>
      </c>
      <c r="H226" s="61">
        <v>23.6</v>
      </c>
      <c r="I226" s="22">
        <v>2.5</v>
      </c>
      <c r="J226" s="61">
        <v>1.9</v>
      </c>
      <c r="K226" s="22">
        <v>7.74</v>
      </c>
      <c r="L226" s="61">
        <v>7.65</v>
      </c>
      <c r="M226" s="22" t="s">
        <v>35</v>
      </c>
      <c r="N226" s="61">
        <v>27.6</v>
      </c>
      <c r="O226" s="49" t="s">
        <v>35</v>
      </c>
      <c r="P226" s="1199" t="s">
        <v>35</v>
      </c>
      <c r="Q226" s="49" t="s">
        <v>35</v>
      </c>
      <c r="R226" s="1199" t="s">
        <v>35</v>
      </c>
      <c r="S226" s="49" t="s">
        <v>35</v>
      </c>
      <c r="T226" s="1199" t="s">
        <v>35</v>
      </c>
      <c r="U226" s="49" t="s">
        <v>35</v>
      </c>
      <c r="V226" s="1199" t="s">
        <v>35</v>
      </c>
      <c r="W226" s="62" t="s">
        <v>35</v>
      </c>
      <c r="X226" s="63" t="s">
        <v>35</v>
      </c>
      <c r="Y226" s="67" t="s">
        <v>35</v>
      </c>
      <c r="Z226" s="68" t="s">
        <v>35</v>
      </c>
      <c r="AA226" s="1389" t="s">
        <v>35</v>
      </c>
      <c r="AB226" s="1724" t="s">
        <v>35</v>
      </c>
      <c r="AC226" s="608" t="s">
        <v>35</v>
      </c>
      <c r="AD226" s="1666" t="s">
        <v>35</v>
      </c>
      <c r="AE226" s="6" t="s">
        <v>276</v>
      </c>
      <c r="AF226" s="17" t="s">
        <v>23</v>
      </c>
      <c r="AG226" s="22"/>
      <c r="AH226" s="46">
        <v>7.9</v>
      </c>
      <c r="AI226" s="35" t="s">
        <v>35</v>
      </c>
      <c r="AJ226" s="95"/>
    </row>
    <row r="227" spans="1:36" x14ac:dyDescent="0.15">
      <c r="A227" s="1769"/>
      <c r="B227" s="366">
        <v>44486</v>
      </c>
      <c r="C227" s="1607" t="str">
        <f t="shared" si="30"/>
        <v>(日)</v>
      </c>
      <c r="D227" s="627" t="s">
        <v>579</v>
      </c>
      <c r="E227" s="1493">
        <v>35</v>
      </c>
      <c r="F227" s="58">
        <v>15.8</v>
      </c>
      <c r="G227" s="22">
        <v>23.5</v>
      </c>
      <c r="H227" s="61">
        <v>23.6</v>
      </c>
      <c r="I227" s="22">
        <v>2.1</v>
      </c>
      <c r="J227" s="61">
        <v>1.8</v>
      </c>
      <c r="K227" s="22">
        <v>7.6</v>
      </c>
      <c r="L227" s="61">
        <v>7.57</v>
      </c>
      <c r="M227" s="22" t="s">
        <v>35</v>
      </c>
      <c r="N227" s="61">
        <v>27.4</v>
      </c>
      <c r="O227" s="49" t="s">
        <v>35</v>
      </c>
      <c r="P227" s="1199" t="s">
        <v>35</v>
      </c>
      <c r="Q227" s="49" t="s">
        <v>35</v>
      </c>
      <c r="R227" s="1199" t="s">
        <v>35</v>
      </c>
      <c r="S227" s="49" t="s">
        <v>35</v>
      </c>
      <c r="T227" s="1199" t="s">
        <v>35</v>
      </c>
      <c r="U227" s="49" t="s">
        <v>35</v>
      </c>
      <c r="V227" s="1199" t="s">
        <v>35</v>
      </c>
      <c r="W227" s="62" t="s">
        <v>35</v>
      </c>
      <c r="X227" s="63" t="s">
        <v>35</v>
      </c>
      <c r="Y227" s="67" t="s">
        <v>35</v>
      </c>
      <c r="Z227" s="68" t="s">
        <v>35</v>
      </c>
      <c r="AA227" s="1389" t="s">
        <v>35</v>
      </c>
      <c r="AB227" s="1724" t="s">
        <v>35</v>
      </c>
      <c r="AC227" s="608" t="s">
        <v>35</v>
      </c>
      <c r="AD227" s="1666" t="s">
        <v>35</v>
      </c>
      <c r="AE227" s="6" t="s">
        <v>277</v>
      </c>
      <c r="AF227" s="17" t="s">
        <v>23</v>
      </c>
      <c r="AG227" s="44"/>
      <c r="AH227" s="43">
        <v>1.2E-2</v>
      </c>
      <c r="AI227" s="45" t="s">
        <v>35</v>
      </c>
      <c r="AJ227" s="97"/>
    </row>
    <row r="228" spans="1:36" x14ac:dyDescent="0.15">
      <c r="A228" s="1769"/>
      <c r="B228" s="366">
        <v>44487</v>
      </c>
      <c r="C228" s="1607" t="str">
        <f t="shared" si="30"/>
        <v>(月)</v>
      </c>
      <c r="D228" s="627" t="s">
        <v>566</v>
      </c>
      <c r="E228" s="1493" t="s">
        <v>35</v>
      </c>
      <c r="F228" s="58">
        <v>14.2</v>
      </c>
      <c r="G228" s="22">
        <v>22.9</v>
      </c>
      <c r="H228" s="61">
        <v>22.8</v>
      </c>
      <c r="I228" s="22">
        <v>1.9</v>
      </c>
      <c r="J228" s="61">
        <v>1.6</v>
      </c>
      <c r="K228" s="22">
        <v>7.61</v>
      </c>
      <c r="L228" s="61">
        <v>7.58</v>
      </c>
      <c r="M228" s="22" t="s">
        <v>35</v>
      </c>
      <c r="N228" s="61">
        <v>27</v>
      </c>
      <c r="O228" s="49" t="s">
        <v>35</v>
      </c>
      <c r="P228" s="1199">
        <v>61.9</v>
      </c>
      <c r="Q228" s="49" t="s">
        <v>35</v>
      </c>
      <c r="R228" s="1199">
        <v>86.4</v>
      </c>
      <c r="S228" s="49" t="s">
        <v>35</v>
      </c>
      <c r="T228" s="1199" t="s">
        <v>35</v>
      </c>
      <c r="U228" s="49" t="s">
        <v>35</v>
      </c>
      <c r="V228" s="1199" t="s">
        <v>35</v>
      </c>
      <c r="W228" s="62" t="s">
        <v>35</v>
      </c>
      <c r="X228" s="63">
        <v>26.6</v>
      </c>
      <c r="Y228" s="67" t="s">
        <v>35</v>
      </c>
      <c r="Z228" s="68">
        <v>197</v>
      </c>
      <c r="AA228" s="1389" t="s">
        <v>35</v>
      </c>
      <c r="AB228" s="1724">
        <v>0.11</v>
      </c>
      <c r="AC228" s="608" t="s">
        <v>35</v>
      </c>
      <c r="AD228" s="1666" t="s">
        <v>35</v>
      </c>
      <c r="AE228" s="6" t="s">
        <v>284</v>
      </c>
      <c r="AF228" s="17" t="s">
        <v>23</v>
      </c>
      <c r="AG228" s="23"/>
      <c r="AH228" s="43">
        <v>2.59</v>
      </c>
      <c r="AI228" s="41" t="s">
        <v>35</v>
      </c>
      <c r="AJ228" s="95"/>
    </row>
    <row r="229" spans="1:36" x14ac:dyDescent="0.15">
      <c r="A229" s="1769"/>
      <c r="B229" s="366">
        <v>44488</v>
      </c>
      <c r="C229" s="1607" t="str">
        <f t="shared" si="30"/>
        <v>(火)</v>
      </c>
      <c r="D229" s="627" t="s">
        <v>579</v>
      </c>
      <c r="E229" s="1493">
        <v>4</v>
      </c>
      <c r="F229" s="58">
        <v>12.7</v>
      </c>
      <c r="G229" s="22">
        <v>22.5</v>
      </c>
      <c r="H229" s="61">
        <v>22.5</v>
      </c>
      <c r="I229" s="22">
        <v>2</v>
      </c>
      <c r="J229" s="61">
        <v>1.6</v>
      </c>
      <c r="K229" s="22">
        <v>7.63</v>
      </c>
      <c r="L229" s="61">
        <v>7.6</v>
      </c>
      <c r="M229" s="22" t="s">
        <v>35</v>
      </c>
      <c r="N229" s="61">
        <v>26.6</v>
      </c>
      <c r="O229" s="49" t="s">
        <v>35</v>
      </c>
      <c r="P229" s="1199">
        <v>62.9</v>
      </c>
      <c r="Q229" s="49" t="s">
        <v>35</v>
      </c>
      <c r="R229" s="1199">
        <v>85</v>
      </c>
      <c r="S229" s="49" t="s">
        <v>35</v>
      </c>
      <c r="T229" s="1199" t="s">
        <v>35</v>
      </c>
      <c r="U229" s="49" t="s">
        <v>35</v>
      </c>
      <c r="V229" s="1199" t="s">
        <v>35</v>
      </c>
      <c r="W229" s="62" t="s">
        <v>35</v>
      </c>
      <c r="X229" s="63">
        <v>27.7</v>
      </c>
      <c r="Y229" s="67" t="s">
        <v>35</v>
      </c>
      <c r="Z229" s="68">
        <v>188</v>
      </c>
      <c r="AA229" s="1389" t="s">
        <v>35</v>
      </c>
      <c r="AB229" s="66">
        <v>0.1</v>
      </c>
      <c r="AC229" s="608" t="s">
        <v>35</v>
      </c>
      <c r="AD229" s="1666" t="s">
        <v>35</v>
      </c>
      <c r="AE229" s="6" t="s">
        <v>278</v>
      </c>
      <c r="AF229" s="17" t="s">
        <v>23</v>
      </c>
      <c r="AG229" s="23"/>
      <c r="AH229" s="43">
        <v>2.98</v>
      </c>
      <c r="AI229" s="41" t="s">
        <v>35</v>
      </c>
      <c r="AJ229" s="95"/>
    </row>
    <row r="230" spans="1:36" x14ac:dyDescent="0.15">
      <c r="A230" s="1769"/>
      <c r="B230" s="366">
        <v>44489</v>
      </c>
      <c r="C230" s="1607" t="str">
        <f t="shared" si="30"/>
        <v>(水)</v>
      </c>
      <c r="D230" s="627" t="s">
        <v>566</v>
      </c>
      <c r="E230" s="1493">
        <v>1.5</v>
      </c>
      <c r="F230" s="58">
        <v>16.399999999999999</v>
      </c>
      <c r="G230" s="22">
        <v>22.2</v>
      </c>
      <c r="H230" s="61">
        <v>22.2</v>
      </c>
      <c r="I230" s="22">
        <v>2</v>
      </c>
      <c r="J230" s="61">
        <v>1.6</v>
      </c>
      <c r="K230" s="22">
        <v>7.55</v>
      </c>
      <c r="L230" s="61">
        <v>7.53</v>
      </c>
      <c r="M230" s="22" t="s">
        <v>35</v>
      </c>
      <c r="N230" s="61">
        <v>26.7</v>
      </c>
      <c r="O230" s="49" t="s">
        <v>35</v>
      </c>
      <c r="P230" s="1199">
        <v>62.5</v>
      </c>
      <c r="Q230" s="49" t="s">
        <v>35</v>
      </c>
      <c r="R230" s="1199">
        <v>86.6</v>
      </c>
      <c r="S230" s="49" t="s">
        <v>35</v>
      </c>
      <c r="T230" s="1199" t="s">
        <v>35</v>
      </c>
      <c r="U230" s="49" t="s">
        <v>35</v>
      </c>
      <c r="V230" s="1199" t="s">
        <v>35</v>
      </c>
      <c r="W230" s="62" t="s">
        <v>35</v>
      </c>
      <c r="X230" s="63">
        <v>28</v>
      </c>
      <c r="Y230" s="67" t="s">
        <v>35</v>
      </c>
      <c r="Z230" s="68">
        <v>178</v>
      </c>
      <c r="AA230" s="1389" t="s">
        <v>35</v>
      </c>
      <c r="AB230" s="1724">
        <v>0.12</v>
      </c>
      <c r="AC230" s="608" t="s">
        <v>35</v>
      </c>
      <c r="AD230" s="1666" t="s">
        <v>35</v>
      </c>
      <c r="AE230" s="6" t="s">
        <v>279</v>
      </c>
      <c r="AF230" s="17" t="s">
        <v>23</v>
      </c>
      <c r="AG230" s="278"/>
      <c r="AH230" s="203">
        <v>0.13200000000000001</v>
      </c>
      <c r="AI230" s="45" t="s">
        <v>35</v>
      </c>
      <c r="AJ230" s="97"/>
    </row>
    <row r="231" spans="1:36" x14ac:dyDescent="0.15">
      <c r="A231" s="1769"/>
      <c r="B231" s="366">
        <v>44490</v>
      </c>
      <c r="C231" s="1607" t="str">
        <f t="shared" si="30"/>
        <v>(木)</v>
      </c>
      <c r="D231" s="627" t="s">
        <v>522</v>
      </c>
      <c r="E231" s="1493">
        <v>0.5</v>
      </c>
      <c r="F231" s="58">
        <v>14.9</v>
      </c>
      <c r="G231" s="22">
        <v>22</v>
      </c>
      <c r="H231" s="61">
        <v>22</v>
      </c>
      <c r="I231" s="22">
        <v>2.9</v>
      </c>
      <c r="J231" s="61">
        <v>2.4</v>
      </c>
      <c r="K231" s="22">
        <v>7.74</v>
      </c>
      <c r="L231" s="61">
        <v>7.75</v>
      </c>
      <c r="M231" s="22" t="s">
        <v>35</v>
      </c>
      <c r="N231" s="61">
        <v>26.5</v>
      </c>
      <c r="O231" s="49" t="s">
        <v>35</v>
      </c>
      <c r="P231" s="1199">
        <v>63.1</v>
      </c>
      <c r="Q231" s="49" t="s">
        <v>35</v>
      </c>
      <c r="R231" s="1199">
        <v>87.4</v>
      </c>
      <c r="S231" s="49" t="s">
        <v>35</v>
      </c>
      <c r="T231" s="1199" t="s">
        <v>35</v>
      </c>
      <c r="U231" s="49" t="s">
        <v>35</v>
      </c>
      <c r="V231" s="1199" t="s">
        <v>35</v>
      </c>
      <c r="W231" s="62" t="s">
        <v>35</v>
      </c>
      <c r="X231" s="63">
        <v>27.5</v>
      </c>
      <c r="Y231" s="67" t="s">
        <v>35</v>
      </c>
      <c r="Z231" s="68">
        <v>182</v>
      </c>
      <c r="AA231" s="1389" t="s">
        <v>35</v>
      </c>
      <c r="AB231" s="1724">
        <v>0.12</v>
      </c>
      <c r="AC231" s="608">
        <v>108</v>
      </c>
      <c r="AD231" s="1666" t="s">
        <v>35</v>
      </c>
      <c r="AE231" s="6" t="s">
        <v>280</v>
      </c>
      <c r="AF231" s="17" t="s">
        <v>23</v>
      </c>
      <c r="AG231" s="23"/>
      <c r="AH231" s="203" t="s">
        <v>523</v>
      </c>
      <c r="AI231" s="41" t="s">
        <v>35</v>
      </c>
      <c r="AJ231" s="95"/>
    </row>
    <row r="232" spans="1:36" x14ac:dyDescent="0.15">
      <c r="A232" s="1769"/>
      <c r="B232" s="366">
        <v>44491</v>
      </c>
      <c r="C232" s="1607" t="str">
        <f t="shared" si="30"/>
        <v>(金)</v>
      </c>
      <c r="D232" s="627" t="s">
        <v>579</v>
      </c>
      <c r="E232" s="1493">
        <v>11.5</v>
      </c>
      <c r="F232" s="58">
        <v>11.8</v>
      </c>
      <c r="G232" s="22">
        <v>20.8</v>
      </c>
      <c r="H232" s="61">
        <v>21.1</v>
      </c>
      <c r="I232" s="22">
        <v>2.9</v>
      </c>
      <c r="J232" s="61">
        <v>2.1</v>
      </c>
      <c r="K232" s="22">
        <v>7.63</v>
      </c>
      <c r="L232" s="61">
        <v>7.6</v>
      </c>
      <c r="M232" s="22" t="s">
        <v>35</v>
      </c>
      <c r="N232" s="61">
        <v>30.2</v>
      </c>
      <c r="O232" s="49" t="s">
        <v>35</v>
      </c>
      <c r="P232" s="1199">
        <v>66.400000000000006</v>
      </c>
      <c r="Q232" s="49" t="s">
        <v>35</v>
      </c>
      <c r="R232" s="1199">
        <v>91.2</v>
      </c>
      <c r="S232" s="49" t="s">
        <v>35</v>
      </c>
      <c r="T232" s="1199" t="s">
        <v>35</v>
      </c>
      <c r="U232" s="49" t="s">
        <v>35</v>
      </c>
      <c r="V232" s="1199" t="s">
        <v>35</v>
      </c>
      <c r="W232" s="62" t="s">
        <v>35</v>
      </c>
      <c r="X232" s="63">
        <v>29.1</v>
      </c>
      <c r="Y232" s="67" t="s">
        <v>35</v>
      </c>
      <c r="Z232" s="68">
        <v>220</v>
      </c>
      <c r="AA232" s="1389" t="s">
        <v>35</v>
      </c>
      <c r="AB232" s="1724">
        <v>0.13</v>
      </c>
      <c r="AC232" s="608" t="s">
        <v>35</v>
      </c>
      <c r="AD232" s="1666" t="s">
        <v>35</v>
      </c>
      <c r="AE232" s="6" t="s">
        <v>281</v>
      </c>
      <c r="AF232" s="17" t="s">
        <v>23</v>
      </c>
      <c r="AG232" s="22"/>
      <c r="AH232" s="46">
        <v>19.600000000000001</v>
      </c>
      <c r="AI232" s="35" t="s">
        <v>35</v>
      </c>
      <c r="AJ232" s="96"/>
    </row>
    <row r="233" spans="1:36" x14ac:dyDescent="0.15">
      <c r="A233" s="1769"/>
      <c r="B233" s="366">
        <v>44492</v>
      </c>
      <c r="C233" s="1607" t="str">
        <f t="shared" si="30"/>
        <v>(土)</v>
      </c>
      <c r="D233" s="627" t="s">
        <v>566</v>
      </c>
      <c r="E233" s="1493" t="s">
        <v>35</v>
      </c>
      <c r="F233" s="58">
        <v>14.4</v>
      </c>
      <c r="G233" s="22">
        <v>20.2</v>
      </c>
      <c r="H233" s="61">
        <v>20.5</v>
      </c>
      <c r="I233" s="22">
        <v>2.2999999999999998</v>
      </c>
      <c r="J233" s="61">
        <v>1.8</v>
      </c>
      <c r="K233" s="22">
        <v>7.64</v>
      </c>
      <c r="L233" s="61">
        <v>7.74</v>
      </c>
      <c r="M233" s="22" t="s">
        <v>35</v>
      </c>
      <c r="N233" s="61">
        <v>30.5</v>
      </c>
      <c r="O233" s="49" t="s">
        <v>35</v>
      </c>
      <c r="P233" s="1199" t="s">
        <v>35</v>
      </c>
      <c r="Q233" s="49" t="s">
        <v>35</v>
      </c>
      <c r="R233" s="1199" t="s">
        <v>35</v>
      </c>
      <c r="S233" s="49" t="s">
        <v>35</v>
      </c>
      <c r="T233" s="1199" t="s">
        <v>35</v>
      </c>
      <c r="U233" s="49" t="s">
        <v>35</v>
      </c>
      <c r="V233" s="1199" t="s">
        <v>35</v>
      </c>
      <c r="W233" s="62" t="s">
        <v>35</v>
      </c>
      <c r="X233" s="63" t="s">
        <v>35</v>
      </c>
      <c r="Y233" s="67" t="s">
        <v>35</v>
      </c>
      <c r="Z233" s="68" t="s">
        <v>35</v>
      </c>
      <c r="AA233" s="1389" t="s">
        <v>35</v>
      </c>
      <c r="AB233" s="1724" t="s">
        <v>35</v>
      </c>
      <c r="AC233" s="608" t="s">
        <v>35</v>
      </c>
      <c r="AD233" s="1666" t="s">
        <v>35</v>
      </c>
      <c r="AE233" s="6" t="s">
        <v>27</v>
      </c>
      <c r="AF233" s="17" t="s">
        <v>23</v>
      </c>
      <c r="AG233" s="22"/>
      <c r="AH233" s="46">
        <v>26.9</v>
      </c>
      <c r="AI233" s="35" t="s">
        <v>35</v>
      </c>
      <c r="AJ233" s="96"/>
    </row>
    <row r="234" spans="1:36" x14ac:dyDescent="0.15">
      <c r="A234" s="1769"/>
      <c r="B234" s="366">
        <v>44493</v>
      </c>
      <c r="C234" s="1607" t="str">
        <f t="shared" si="30"/>
        <v>(日)</v>
      </c>
      <c r="D234" s="627" t="s">
        <v>566</v>
      </c>
      <c r="E234" s="1493" t="s">
        <v>35</v>
      </c>
      <c r="F234" s="58">
        <v>14</v>
      </c>
      <c r="G234" s="22">
        <v>19.5</v>
      </c>
      <c r="H234" s="61">
        <v>19.8</v>
      </c>
      <c r="I234" s="22">
        <v>2.8</v>
      </c>
      <c r="J234" s="61">
        <v>2.1</v>
      </c>
      <c r="K234" s="22">
        <v>7.74</v>
      </c>
      <c r="L234" s="61">
        <v>7.77</v>
      </c>
      <c r="M234" s="22" t="s">
        <v>35</v>
      </c>
      <c r="N234" s="61">
        <v>30.2</v>
      </c>
      <c r="O234" s="49" t="s">
        <v>35</v>
      </c>
      <c r="P234" s="1199" t="s">
        <v>35</v>
      </c>
      <c r="Q234" s="49" t="s">
        <v>35</v>
      </c>
      <c r="R234" s="1199" t="s">
        <v>35</v>
      </c>
      <c r="S234" s="49" t="s">
        <v>35</v>
      </c>
      <c r="T234" s="1199" t="s">
        <v>35</v>
      </c>
      <c r="U234" s="49" t="s">
        <v>35</v>
      </c>
      <c r="V234" s="1199" t="s">
        <v>35</v>
      </c>
      <c r="W234" s="62" t="s">
        <v>35</v>
      </c>
      <c r="X234" s="63" t="s">
        <v>35</v>
      </c>
      <c r="Y234" s="67" t="s">
        <v>35</v>
      </c>
      <c r="Z234" s="68" t="s">
        <v>35</v>
      </c>
      <c r="AA234" s="1389" t="s">
        <v>35</v>
      </c>
      <c r="AB234" s="1724" t="s">
        <v>35</v>
      </c>
      <c r="AC234" s="608" t="s">
        <v>35</v>
      </c>
      <c r="AD234" s="1666" t="s">
        <v>35</v>
      </c>
      <c r="AE234" s="6" t="s">
        <v>282</v>
      </c>
      <c r="AF234" s="17" t="s">
        <v>267</v>
      </c>
      <c r="AG234" s="49"/>
      <c r="AH234" s="50">
        <v>7</v>
      </c>
      <c r="AI234" s="42" t="s">
        <v>35</v>
      </c>
      <c r="AJ234" s="98"/>
    </row>
    <row r="235" spans="1:36" x14ac:dyDescent="0.15">
      <c r="A235" s="1769"/>
      <c r="B235" s="366">
        <v>44494</v>
      </c>
      <c r="C235" s="1607" t="str">
        <f t="shared" si="30"/>
        <v>(月)</v>
      </c>
      <c r="D235" s="627" t="s">
        <v>566</v>
      </c>
      <c r="E235" s="1493">
        <v>13</v>
      </c>
      <c r="F235" s="58">
        <v>15.3</v>
      </c>
      <c r="G235" s="22">
        <v>19.3</v>
      </c>
      <c r="H235" s="61">
        <v>19.7</v>
      </c>
      <c r="I235" s="22">
        <v>3.5</v>
      </c>
      <c r="J235" s="61">
        <v>2.6</v>
      </c>
      <c r="K235" s="22">
        <v>7.56</v>
      </c>
      <c r="L235" s="61">
        <v>7.55</v>
      </c>
      <c r="M235" s="22" t="s">
        <v>35</v>
      </c>
      <c r="N235" s="61">
        <v>29.9</v>
      </c>
      <c r="O235" s="49" t="s">
        <v>35</v>
      </c>
      <c r="P235" s="1199">
        <v>66.5</v>
      </c>
      <c r="Q235" s="49" t="s">
        <v>35</v>
      </c>
      <c r="R235" s="1199">
        <v>91.2</v>
      </c>
      <c r="S235" s="49" t="s">
        <v>35</v>
      </c>
      <c r="T235" s="1199" t="s">
        <v>35</v>
      </c>
      <c r="U235" s="49" t="s">
        <v>35</v>
      </c>
      <c r="V235" s="1199" t="s">
        <v>35</v>
      </c>
      <c r="W235" s="62" t="s">
        <v>35</v>
      </c>
      <c r="X235" s="63">
        <v>28.2</v>
      </c>
      <c r="Y235" s="67" t="s">
        <v>35</v>
      </c>
      <c r="Z235" s="68">
        <v>207</v>
      </c>
      <c r="AA235" s="1389" t="s">
        <v>35</v>
      </c>
      <c r="AB235" s="1724">
        <v>0.18</v>
      </c>
      <c r="AC235" s="608" t="s">
        <v>35</v>
      </c>
      <c r="AD235" s="1666" t="s">
        <v>35</v>
      </c>
      <c r="AE235" s="6" t="s">
        <v>283</v>
      </c>
      <c r="AF235" s="17" t="s">
        <v>23</v>
      </c>
      <c r="AG235" s="49"/>
      <c r="AH235" s="50">
        <v>1</v>
      </c>
      <c r="AI235" s="42" t="s">
        <v>35</v>
      </c>
      <c r="AJ235" s="98"/>
    </row>
    <row r="236" spans="1:36" x14ac:dyDescent="0.15">
      <c r="A236" s="1769"/>
      <c r="B236" s="366">
        <v>44495</v>
      </c>
      <c r="C236" s="1607" t="str">
        <f t="shared" si="30"/>
        <v>(火)</v>
      </c>
      <c r="D236" s="627" t="s">
        <v>579</v>
      </c>
      <c r="E236" s="1493">
        <v>35.5</v>
      </c>
      <c r="F236" s="58">
        <v>13.3</v>
      </c>
      <c r="G236" s="22">
        <v>19</v>
      </c>
      <c r="H236" s="61">
        <v>19.5</v>
      </c>
      <c r="I236" s="22">
        <v>2.2999999999999998</v>
      </c>
      <c r="J236" s="61">
        <v>1.7</v>
      </c>
      <c r="K236" s="22">
        <v>7.6</v>
      </c>
      <c r="L236" s="61">
        <v>7.67</v>
      </c>
      <c r="M236" s="22" t="s">
        <v>35</v>
      </c>
      <c r="N236" s="61">
        <v>31</v>
      </c>
      <c r="O236" s="49" t="s">
        <v>35</v>
      </c>
      <c r="P236" s="1199">
        <v>66.900000000000006</v>
      </c>
      <c r="Q236" s="49" t="s">
        <v>35</v>
      </c>
      <c r="R236" s="1199">
        <v>92.6</v>
      </c>
      <c r="S236" s="49" t="s">
        <v>35</v>
      </c>
      <c r="T236" s="1199" t="s">
        <v>35</v>
      </c>
      <c r="U236" s="49" t="s">
        <v>35</v>
      </c>
      <c r="V236" s="1199" t="s">
        <v>35</v>
      </c>
      <c r="W236" s="62" t="s">
        <v>35</v>
      </c>
      <c r="X236" s="63">
        <v>30</v>
      </c>
      <c r="Y236" s="67" t="s">
        <v>35</v>
      </c>
      <c r="Z236" s="68">
        <v>174</v>
      </c>
      <c r="AA236" s="1389" t="s">
        <v>35</v>
      </c>
      <c r="AB236" s="1724">
        <v>0.18</v>
      </c>
      <c r="AC236" s="608" t="s">
        <v>35</v>
      </c>
      <c r="AD236" s="1666" t="s">
        <v>35</v>
      </c>
      <c r="AE236" s="18"/>
      <c r="AF236" s="8"/>
      <c r="AG236" s="19"/>
      <c r="AH236" s="7"/>
      <c r="AI236" s="7"/>
      <c r="AJ236" s="8"/>
    </row>
    <row r="237" spans="1:36" x14ac:dyDescent="0.15">
      <c r="A237" s="1769"/>
      <c r="B237" s="366">
        <v>44496</v>
      </c>
      <c r="C237" s="1607" t="str">
        <f t="shared" si="30"/>
        <v>(水)</v>
      </c>
      <c r="D237" s="627" t="s">
        <v>522</v>
      </c>
      <c r="E237" s="1493">
        <v>6.5</v>
      </c>
      <c r="F237" s="58">
        <v>13.3</v>
      </c>
      <c r="G237" s="22">
        <v>18.8</v>
      </c>
      <c r="H237" s="61">
        <v>19.3</v>
      </c>
      <c r="I237" s="22">
        <v>2.4</v>
      </c>
      <c r="J237" s="61">
        <v>1.5</v>
      </c>
      <c r="K237" s="22">
        <v>7.66</v>
      </c>
      <c r="L237" s="61">
        <v>7.61</v>
      </c>
      <c r="M237" s="22" t="s">
        <v>35</v>
      </c>
      <c r="N237" s="61">
        <v>31.1</v>
      </c>
      <c r="O237" s="49" t="s">
        <v>35</v>
      </c>
      <c r="P237" s="1199">
        <v>67.8</v>
      </c>
      <c r="Q237" s="49" t="s">
        <v>35</v>
      </c>
      <c r="R237" s="1199">
        <v>91.4</v>
      </c>
      <c r="S237" s="49" t="s">
        <v>35</v>
      </c>
      <c r="T237" s="1199" t="s">
        <v>35</v>
      </c>
      <c r="U237" s="49" t="s">
        <v>35</v>
      </c>
      <c r="V237" s="1199" t="s">
        <v>35</v>
      </c>
      <c r="W237" s="62" t="s">
        <v>35</v>
      </c>
      <c r="X237" s="63">
        <v>29.9</v>
      </c>
      <c r="Y237" s="67" t="s">
        <v>35</v>
      </c>
      <c r="Z237" s="68">
        <v>197</v>
      </c>
      <c r="AA237" s="1389" t="s">
        <v>35</v>
      </c>
      <c r="AB237" s="1724">
        <v>0.17</v>
      </c>
      <c r="AC237" s="608">
        <v>349</v>
      </c>
      <c r="AD237" s="1666">
        <v>70</v>
      </c>
      <c r="AE237" s="18"/>
      <c r="AF237" s="8"/>
      <c r="AG237" s="19"/>
      <c r="AH237" s="7"/>
      <c r="AI237" s="7"/>
      <c r="AJ237" s="8"/>
    </row>
    <row r="238" spans="1:36" x14ac:dyDescent="0.15">
      <c r="A238" s="1769"/>
      <c r="B238" s="366">
        <v>44497</v>
      </c>
      <c r="C238" s="1607" t="str">
        <f t="shared" si="30"/>
        <v>(木)</v>
      </c>
      <c r="D238" s="627" t="s">
        <v>522</v>
      </c>
      <c r="E238" s="1493">
        <v>3.5</v>
      </c>
      <c r="F238" s="58">
        <v>16.100000000000001</v>
      </c>
      <c r="G238" s="22">
        <v>18.8</v>
      </c>
      <c r="H238" s="61">
        <v>19.399999999999999</v>
      </c>
      <c r="I238" s="22">
        <v>4.5999999999999996</v>
      </c>
      <c r="J238" s="61">
        <v>3.2</v>
      </c>
      <c r="K238" s="22">
        <v>7.72</v>
      </c>
      <c r="L238" s="61">
        <v>7.69</v>
      </c>
      <c r="M238" s="22" t="s">
        <v>35</v>
      </c>
      <c r="N238" s="61">
        <v>28.4</v>
      </c>
      <c r="O238" s="49" t="s">
        <v>35</v>
      </c>
      <c r="P238" s="1199">
        <v>63.3</v>
      </c>
      <c r="Q238" s="49" t="s">
        <v>35</v>
      </c>
      <c r="R238" s="1199">
        <v>85.2</v>
      </c>
      <c r="S238" s="49" t="s">
        <v>35</v>
      </c>
      <c r="T238" s="1199" t="s">
        <v>35</v>
      </c>
      <c r="U238" s="49" t="s">
        <v>35</v>
      </c>
      <c r="V238" s="1199" t="s">
        <v>35</v>
      </c>
      <c r="W238" s="62" t="s">
        <v>35</v>
      </c>
      <c r="X238" s="63">
        <v>26.5</v>
      </c>
      <c r="Y238" s="67" t="s">
        <v>35</v>
      </c>
      <c r="Z238" s="68">
        <v>164</v>
      </c>
      <c r="AA238" s="1389" t="s">
        <v>35</v>
      </c>
      <c r="AB238" s="1724">
        <v>0.22</v>
      </c>
      <c r="AC238" s="608" t="s">
        <v>35</v>
      </c>
      <c r="AD238" s="1666" t="s">
        <v>35</v>
      </c>
      <c r="AE238" s="20"/>
      <c r="AF238" s="3"/>
      <c r="AG238" s="21"/>
      <c r="AH238" s="9"/>
      <c r="AI238" s="9"/>
      <c r="AJ238" s="3"/>
    </row>
    <row r="239" spans="1:36" x14ac:dyDescent="0.15">
      <c r="A239" s="1769"/>
      <c r="B239" s="366">
        <v>44498</v>
      </c>
      <c r="C239" s="1607" t="str">
        <f t="shared" si="30"/>
        <v>(金)</v>
      </c>
      <c r="D239" s="627" t="s">
        <v>566</v>
      </c>
      <c r="E239" s="1493" t="s">
        <v>35</v>
      </c>
      <c r="F239" s="58">
        <v>13.5</v>
      </c>
      <c r="G239" s="22">
        <v>18.5</v>
      </c>
      <c r="H239" s="61">
        <v>19</v>
      </c>
      <c r="I239" s="22">
        <v>3.6</v>
      </c>
      <c r="J239" s="61">
        <v>2.7</v>
      </c>
      <c r="K239" s="22">
        <v>7.68</v>
      </c>
      <c r="L239" s="61">
        <v>7.65</v>
      </c>
      <c r="M239" s="22" t="s">
        <v>35</v>
      </c>
      <c r="N239" s="61">
        <v>29.3</v>
      </c>
      <c r="O239" s="49" t="s">
        <v>35</v>
      </c>
      <c r="P239" s="1199">
        <v>63.7</v>
      </c>
      <c r="Q239" s="49" t="s">
        <v>35</v>
      </c>
      <c r="R239" s="1199">
        <v>88</v>
      </c>
      <c r="S239" s="49" t="s">
        <v>35</v>
      </c>
      <c r="T239" s="1199" t="s">
        <v>35</v>
      </c>
      <c r="U239" s="49" t="s">
        <v>35</v>
      </c>
      <c r="V239" s="1199" t="s">
        <v>35</v>
      </c>
      <c r="W239" s="62" t="s">
        <v>35</v>
      </c>
      <c r="X239" s="63">
        <v>27.1</v>
      </c>
      <c r="Y239" s="67" t="s">
        <v>35</v>
      </c>
      <c r="Z239" s="68">
        <v>174</v>
      </c>
      <c r="AA239" s="1389" t="s">
        <v>35</v>
      </c>
      <c r="AB239" s="1724">
        <v>0.27</v>
      </c>
      <c r="AC239" s="608" t="s">
        <v>35</v>
      </c>
      <c r="AD239" s="1666" t="s">
        <v>35</v>
      </c>
      <c r="AE239" s="28" t="s">
        <v>34</v>
      </c>
      <c r="AF239" s="2" t="s">
        <v>35</v>
      </c>
      <c r="AG239" s="2" t="s">
        <v>35</v>
      </c>
      <c r="AH239" s="2" t="s">
        <v>35</v>
      </c>
      <c r="AI239" s="2" t="s">
        <v>35</v>
      </c>
      <c r="AJ239" s="99" t="s">
        <v>35</v>
      </c>
    </row>
    <row r="240" spans="1:36" x14ac:dyDescent="0.15">
      <c r="A240" s="1769"/>
      <c r="B240" s="366">
        <v>44499</v>
      </c>
      <c r="C240" s="1607" t="str">
        <f t="shared" si="30"/>
        <v>(土)</v>
      </c>
      <c r="D240" s="627" t="s">
        <v>566</v>
      </c>
      <c r="E240" s="1493" t="s">
        <v>35</v>
      </c>
      <c r="F240" s="58">
        <v>13</v>
      </c>
      <c r="G240" s="22">
        <v>18.600000000000001</v>
      </c>
      <c r="H240" s="61">
        <v>18.8</v>
      </c>
      <c r="I240" s="22">
        <v>2.2999999999999998</v>
      </c>
      <c r="J240" s="61">
        <v>1.9</v>
      </c>
      <c r="K240" s="22">
        <v>7.72</v>
      </c>
      <c r="L240" s="61">
        <v>7.75</v>
      </c>
      <c r="M240" s="22" t="s">
        <v>35</v>
      </c>
      <c r="N240" s="61">
        <v>29.6</v>
      </c>
      <c r="O240" s="49" t="s">
        <v>35</v>
      </c>
      <c r="P240" s="1199" t="s">
        <v>35</v>
      </c>
      <c r="Q240" s="49" t="s">
        <v>35</v>
      </c>
      <c r="R240" s="1199" t="s">
        <v>35</v>
      </c>
      <c r="S240" s="49" t="s">
        <v>35</v>
      </c>
      <c r="T240" s="1199" t="s">
        <v>35</v>
      </c>
      <c r="U240" s="49" t="s">
        <v>35</v>
      </c>
      <c r="V240" s="1199" t="s">
        <v>35</v>
      </c>
      <c r="W240" s="62" t="s">
        <v>35</v>
      </c>
      <c r="X240" s="63" t="s">
        <v>35</v>
      </c>
      <c r="Y240" s="67" t="s">
        <v>35</v>
      </c>
      <c r="Z240" s="68" t="s">
        <v>35</v>
      </c>
      <c r="AA240" s="1389" t="s">
        <v>35</v>
      </c>
      <c r="AB240" s="1724" t="s">
        <v>35</v>
      </c>
      <c r="AC240" s="608" t="s">
        <v>35</v>
      </c>
      <c r="AD240" s="1666" t="s">
        <v>35</v>
      </c>
      <c r="AE240" s="10" t="s">
        <v>35</v>
      </c>
      <c r="AF240" s="2" t="s">
        <v>35</v>
      </c>
      <c r="AG240" s="2" t="s">
        <v>35</v>
      </c>
      <c r="AH240" s="2" t="s">
        <v>35</v>
      </c>
      <c r="AI240" s="2" t="s">
        <v>35</v>
      </c>
      <c r="AJ240" s="99" t="s">
        <v>35</v>
      </c>
    </row>
    <row r="241" spans="1:36" x14ac:dyDescent="0.15">
      <c r="A241" s="1769"/>
      <c r="B241" s="366">
        <v>44500</v>
      </c>
      <c r="C241" s="435" t="s">
        <v>36</v>
      </c>
      <c r="D241" s="201" t="s">
        <v>579</v>
      </c>
      <c r="E241" s="1499">
        <v>2</v>
      </c>
      <c r="F241" s="119">
        <v>14.2</v>
      </c>
      <c r="G241" s="120">
        <v>18.2</v>
      </c>
      <c r="H241" s="121">
        <v>18.600000000000001</v>
      </c>
      <c r="I241" s="120">
        <v>3.2</v>
      </c>
      <c r="J241" s="121">
        <v>2.5</v>
      </c>
      <c r="K241" s="120">
        <v>7.65</v>
      </c>
      <c r="L241" s="121">
        <v>7.74</v>
      </c>
      <c r="M241" s="120" t="s">
        <v>35</v>
      </c>
      <c r="N241" s="121">
        <v>30.1</v>
      </c>
      <c r="O241" s="632" t="s">
        <v>35</v>
      </c>
      <c r="P241" s="1213" t="s">
        <v>35</v>
      </c>
      <c r="Q241" s="632" t="s">
        <v>35</v>
      </c>
      <c r="R241" s="1213" t="s">
        <v>35</v>
      </c>
      <c r="S241" s="632" t="s">
        <v>35</v>
      </c>
      <c r="T241" s="1213" t="s">
        <v>35</v>
      </c>
      <c r="U241" s="632" t="s">
        <v>35</v>
      </c>
      <c r="V241" s="1213" t="s">
        <v>35</v>
      </c>
      <c r="W241" s="122" t="s">
        <v>35</v>
      </c>
      <c r="X241" s="123" t="s">
        <v>35</v>
      </c>
      <c r="Y241" s="126" t="s">
        <v>35</v>
      </c>
      <c r="Z241" s="127" t="s">
        <v>35</v>
      </c>
      <c r="AA241" s="1394" t="s">
        <v>35</v>
      </c>
      <c r="AB241" s="1727" t="s">
        <v>35</v>
      </c>
      <c r="AC241" s="694" t="s">
        <v>35</v>
      </c>
      <c r="AD241" s="1667" t="s">
        <v>35</v>
      </c>
      <c r="AE241" s="10" t="s">
        <v>35</v>
      </c>
      <c r="AF241" s="2" t="s">
        <v>35</v>
      </c>
      <c r="AG241" s="2" t="s">
        <v>35</v>
      </c>
      <c r="AH241" s="2" t="s">
        <v>35</v>
      </c>
      <c r="AI241" s="2" t="s">
        <v>35</v>
      </c>
      <c r="AJ241" s="99" t="s">
        <v>35</v>
      </c>
    </row>
    <row r="242" spans="1:36" s="1" customFormat="1" ht="13.5" customHeight="1" x14ac:dyDescent="0.15">
      <c r="A242" s="1769"/>
      <c r="B242" s="1748" t="s">
        <v>388</v>
      </c>
      <c r="C242" s="1744"/>
      <c r="D242" s="374"/>
      <c r="E242" s="1494">
        <f>MAX(E211:E241)</f>
        <v>106.5</v>
      </c>
      <c r="F242" s="335">
        <f t="shared" ref="F242:AB242" si="31">IF(COUNT(F211:F241)=0,"",MAX(F211:F241))</f>
        <v>25.6</v>
      </c>
      <c r="G242" s="336">
        <f t="shared" si="31"/>
        <v>24.5</v>
      </c>
      <c r="H242" s="337">
        <f t="shared" si="31"/>
        <v>24.2</v>
      </c>
      <c r="I242" s="336">
        <f t="shared" si="31"/>
        <v>4.5999999999999996</v>
      </c>
      <c r="J242" s="337">
        <f t="shared" si="31"/>
        <v>3.2</v>
      </c>
      <c r="K242" s="336">
        <f t="shared" si="31"/>
        <v>7.74</v>
      </c>
      <c r="L242" s="337">
        <f t="shared" si="31"/>
        <v>7.77</v>
      </c>
      <c r="M242" s="336" t="str">
        <f t="shared" si="31"/>
        <v/>
      </c>
      <c r="N242" s="337">
        <f t="shared" si="31"/>
        <v>31.1</v>
      </c>
      <c r="O242" s="1200" t="str">
        <f t="shared" si="31"/>
        <v/>
      </c>
      <c r="P242" s="1208">
        <f t="shared" si="31"/>
        <v>68</v>
      </c>
      <c r="Q242" s="1200" t="str">
        <f t="shared" si="31"/>
        <v/>
      </c>
      <c r="R242" s="1208">
        <f t="shared" si="31"/>
        <v>92.6</v>
      </c>
      <c r="S242" s="1200" t="str">
        <f t="shared" si="31"/>
        <v/>
      </c>
      <c r="T242" s="1208">
        <f t="shared" si="31"/>
        <v>50.4</v>
      </c>
      <c r="U242" s="1200" t="str">
        <f t="shared" si="31"/>
        <v/>
      </c>
      <c r="V242" s="1208">
        <f t="shared" si="31"/>
        <v>34.4</v>
      </c>
      <c r="W242" s="338" t="str">
        <f t="shared" si="31"/>
        <v/>
      </c>
      <c r="X242" s="540">
        <f t="shared" si="31"/>
        <v>30</v>
      </c>
      <c r="Y242" s="1356" t="str">
        <f t="shared" si="31"/>
        <v/>
      </c>
      <c r="Z242" s="1357">
        <f t="shared" si="31"/>
        <v>224</v>
      </c>
      <c r="AA242" s="1385" t="str">
        <f t="shared" si="31"/>
        <v/>
      </c>
      <c r="AB242" s="1720">
        <f t="shared" si="31"/>
        <v>0.27</v>
      </c>
      <c r="AC242" s="651">
        <f t="shared" ref="AC242:AD242" si="32">IF(COUNT(AC211:AC241)=0,"",MAX(AC211:AC241))</f>
        <v>349</v>
      </c>
      <c r="AD242" s="1456">
        <f t="shared" si="32"/>
        <v>70</v>
      </c>
      <c r="AE242" s="10"/>
      <c r="AF242" s="2"/>
      <c r="AG242" s="2"/>
      <c r="AH242" s="2"/>
      <c r="AI242" s="2"/>
      <c r="AJ242" s="99"/>
    </row>
    <row r="243" spans="1:36" s="1" customFormat="1" ht="13.5" customHeight="1" x14ac:dyDescent="0.15">
      <c r="A243" s="1769"/>
      <c r="B243" s="1749" t="s">
        <v>389</v>
      </c>
      <c r="C243" s="1736"/>
      <c r="D243" s="376"/>
      <c r="E243" s="1503"/>
      <c r="F243" s="340">
        <f t="shared" ref="F243:AB243" si="33">IF(COUNT(F211:F241)=0,"",MIN(F211:F241))</f>
        <v>11.8</v>
      </c>
      <c r="G243" s="341">
        <f t="shared" si="33"/>
        <v>18.2</v>
      </c>
      <c r="H243" s="342">
        <f t="shared" si="33"/>
        <v>18.600000000000001</v>
      </c>
      <c r="I243" s="341">
        <f t="shared" si="33"/>
        <v>1.4</v>
      </c>
      <c r="J243" s="342">
        <f t="shared" si="33"/>
        <v>1.1000000000000001</v>
      </c>
      <c r="K243" s="341">
        <f t="shared" si="33"/>
        <v>7.55</v>
      </c>
      <c r="L243" s="342">
        <f t="shared" si="33"/>
        <v>7.53</v>
      </c>
      <c r="M243" s="341" t="str">
        <f t="shared" si="33"/>
        <v/>
      </c>
      <c r="N243" s="342">
        <f t="shared" si="33"/>
        <v>26.5</v>
      </c>
      <c r="O243" s="1202" t="str">
        <f t="shared" si="33"/>
        <v/>
      </c>
      <c r="P243" s="1209">
        <f t="shared" si="33"/>
        <v>59.8</v>
      </c>
      <c r="Q243" s="1202" t="str">
        <f t="shared" si="33"/>
        <v/>
      </c>
      <c r="R243" s="1209">
        <f t="shared" si="33"/>
        <v>80.8</v>
      </c>
      <c r="S243" s="1202" t="str">
        <f t="shared" si="33"/>
        <v/>
      </c>
      <c r="T243" s="1209">
        <f t="shared" si="33"/>
        <v>50.4</v>
      </c>
      <c r="U243" s="1202" t="str">
        <f t="shared" si="33"/>
        <v/>
      </c>
      <c r="V243" s="1209">
        <f t="shared" si="33"/>
        <v>34.4</v>
      </c>
      <c r="W243" s="343" t="str">
        <f t="shared" si="33"/>
        <v/>
      </c>
      <c r="X243" s="653">
        <f t="shared" si="33"/>
        <v>26</v>
      </c>
      <c r="Y243" s="1362" t="str">
        <f t="shared" si="33"/>
        <v/>
      </c>
      <c r="Z243" s="1363">
        <f t="shared" si="33"/>
        <v>150</v>
      </c>
      <c r="AA243" s="1386" t="str">
        <f t="shared" si="33"/>
        <v/>
      </c>
      <c r="AB243" s="1721">
        <f t="shared" si="33"/>
        <v>7.0000000000000007E-2</v>
      </c>
      <c r="AC243" s="1620"/>
      <c r="AD243" s="1659"/>
      <c r="AE243" s="10"/>
      <c r="AF243" s="2"/>
      <c r="AG243" s="2"/>
      <c r="AH243" s="2"/>
      <c r="AI243" s="2"/>
      <c r="AJ243" s="99"/>
    </row>
    <row r="244" spans="1:36" s="1" customFormat="1" ht="13.5" customHeight="1" x14ac:dyDescent="0.15">
      <c r="A244" s="1769"/>
      <c r="B244" s="1749" t="s">
        <v>390</v>
      </c>
      <c r="C244" s="1736"/>
      <c r="D244" s="376"/>
      <c r="E244" s="1496"/>
      <c r="F244" s="541">
        <f t="shared" ref="F244:AB244" si="34">IF(COUNT(F211:F241)=0,"",AVERAGE(F211:F241))</f>
        <v>18.338709677419356</v>
      </c>
      <c r="G244" s="542">
        <f t="shared" si="34"/>
        <v>22.158064516129031</v>
      </c>
      <c r="H244" s="543">
        <f t="shared" si="34"/>
        <v>22.261290322580646</v>
      </c>
      <c r="I244" s="542">
        <f t="shared" si="34"/>
        <v>2.4758064516129026</v>
      </c>
      <c r="J244" s="543">
        <f t="shared" si="34"/>
        <v>1.906903225806452</v>
      </c>
      <c r="K244" s="542">
        <f t="shared" si="34"/>
        <v>7.6364516129032252</v>
      </c>
      <c r="L244" s="543">
        <f t="shared" si="34"/>
        <v>7.6293548387096797</v>
      </c>
      <c r="M244" s="542" t="str">
        <f t="shared" si="34"/>
        <v/>
      </c>
      <c r="N244" s="543">
        <f t="shared" si="34"/>
        <v>28.71935483870968</v>
      </c>
      <c r="O244" s="1210" t="str">
        <f t="shared" si="34"/>
        <v/>
      </c>
      <c r="P244" s="1211">
        <f t="shared" si="34"/>
        <v>63.671428571428564</v>
      </c>
      <c r="Q244" s="1210" t="str">
        <f t="shared" si="34"/>
        <v/>
      </c>
      <c r="R244" s="1211">
        <f t="shared" si="34"/>
        <v>86.552380952380958</v>
      </c>
      <c r="S244" s="1210" t="str">
        <f t="shared" si="34"/>
        <v/>
      </c>
      <c r="T244" s="1211">
        <f t="shared" si="34"/>
        <v>50.4</v>
      </c>
      <c r="U244" s="1210" t="str">
        <f t="shared" si="34"/>
        <v/>
      </c>
      <c r="V244" s="1211">
        <f t="shared" si="34"/>
        <v>34.4</v>
      </c>
      <c r="W244" s="1255" t="str">
        <f t="shared" si="34"/>
        <v/>
      </c>
      <c r="X244" s="658">
        <f t="shared" si="34"/>
        <v>27.652380952380955</v>
      </c>
      <c r="Y244" s="1364" t="str">
        <f t="shared" si="34"/>
        <v/>
      </c>
      <c r="Z244" s="1365">
        <f t="shared" si="34"/>
        <v>185.1904761904762</v>
      </c>
      <c r="AA244" s="1391" t="str">
        <f t="shared" si="34"/>
        <v/>
      </c>
      <c r="AB244" s="696">
        <f t="shared" si="34"/>
        <v>0.12809523809523812</v>
      </c>
      <c r="AC244" s="1621"/>
      <c r="AD244" s="1660"/>
      <c r="AE244" s="10"/>
      <c r="AF244" s="2"/>
      <c r="AG244" s="2"/>
      <c r="AH244" s="2"/>
      <c r="AI244" s="2"/>
      <c r="AJ244" s="99"/>
    </row>
    <row r="245" spans="1:36" s="1" customFormat="1" ht="13.5" customHeight="1" x14ac:dyDescent="0.15">
      <c r="A245" s="1770"/>
      <c r="B245" s="1737" t="s">
        <v>391</v>
      </c>
      <c r="C245" s="1738"/>
      <c r="D245" s="376"/>
      <c r="E245" s="1497">
        <f>SUM(E211:E241)</f>
        <v>240.5</v>
      </c>
      <c r="F245" s="563"/>
      <c r="G245" s="1341"/>
      <c r="H245" s="1342"/>
      <c r="I245" s="1341"/>
      <c r="J245" s="1342"/>
      <c r="K245" s="1241"/>
      <c r="L245" s="1242"/>
      <c r="M245" s="1341"/>
      <c r="N245" s="1342"/>
      <c r="O245" s="1205"/>
      <c r="P245" s="1212"/>
      <c r="Q245" s="1223"/>
      <c r="R245" s="1212"/>
      <c r="S245" s="1204"/>
      <c r="T245" s="1205"/>
      <c r="U245" s="1204"/>
      <c r="V245" s="1222"/>
      <c r="W245" s="1256"/>
      <c r="X245" s="1257"/>
      <c r="Y245" s="1361"/>
      <c r="Z245" s="1366"/>
      <c r="AA245" s="1392"/>
      <c r="AB245" s="1393"/>
      <c r="AC245" s="648">
        <f>SUM(AC211:AC241)</f>
        <v>620</v>
      </c>
      <c r="AD245" s="1105">
        <f>SUM(AD211:AD241)</f>
        <v>148</v>
      </c>
      <c r="AE245" s="10"/>
      <c r="AF245" s="2"/>
      <c r="AG245" s="2"/>
      <c r="AH245" s="2"/>
      <c r="AI245" s="2"/>
      <c r="AJ245" s="99"/>
    </row>
    <row r="246" spans="1:36" ht="13.5" customHeight="1" x14ac:dyDescent="0.15">
      <c r="A246" s="1745" t="s">
        <v>347</v>
      </c>
      <c r="B246" s="677">
        <v>44501</v>
      </c>
      <c r="C246" s="856" t="str">
        <f>IF(B246="","",IF(WEEKDAY(B246)=1,"(日)",IF(WEEKDAY(B246)=2,"(月)",IF(WEEKDAY(B246)=3,"(火)",IF(WEEKDAY(B246)=4,"(水)",IF(WEEKDAY(B246)=5,"(木)",IF(WEEKDAY(B246)=6,"(金)","(土)")))))))</f>
        <v>(月)</v>
      </c>
      <c r="D246" s="626" t="s">
        <v>522</v>
      </c>
      <c r="E246" s="1492">
        <v>1</v>
      </c>
      <c r="F246" s="57">
        <v>16.399999999999999</v>
      </c>
      <c r="G246" s="59">
        <v>18.2</v>
      </c>
      <c r="H246" s="60">
        <v>18.600000000000001</v>
      </c>
      <c r="I246" s="59">
        <v>3</v>
      </c>
      <c r="J246" s="60">
        <v>2.5</v>
      </c>
      <c r="K246" s="59">
        <v>7.58</v>
      </c>
      <c r="L246" s="60">
        <v>7.64</v>
      </c>
      <c r="M246" s="59" t="s">
        <v>35</v>
      </c>
      <c r="N246" s="60">
        <v>30.7</v>
      </c>
      <c r="O246" s="1197" t="s">
        <v>35</v>
      </c>
      <c r="P246" s="1198">
        <v>68.599999999999994</v>
      </c>
      <c r="Q246" s="1197" t="s">
        <v>35</v>
      </c>
      <c r="R246" s="1198">
        <v>93.4</v>
      </c>
      <c r="S246" s="1197" t="s">
        <v>35</v>
      </c>
      <c r="T246" s="1198" t="s">
        <v>35</v>
      </c>
      <c r="U246" s="1197" t="s">
        <v>35</v>
      </c>
      <c r="V246" s="1198" t="s">
        <v>35</v>
      </c>
      <c r="W246" s="53" t="s">
        <v>35</v>
      </c>
      <c r="X246" s="54">
        <v>27.6</v>
      </c>
      <c r="Y246" s="55" t="s">
        <v>35</v>
      </c>
      <c r="Z246" s="56">
        <v>186</v>
      </c>
      <c r="AA246" s="1388" t="s">
        <v>35</v>
      </c>
      <c r="AB246" s="1723">
        <v>0.22</v>
      </c>
      <c r="AC246" s="606" t="s">
        <v>35</v>
      </c>
      <c r="AD246" s="1665" t="s">
        <v>35</v>
      </c>
      <c r="AE246" s="208">
        <v>44504</v>
      </c>
      <c r="AF246" s="128" t="s">
        <v>48</v>
      </c>
      <c r="AG246" s="129">
        <v>18.899999999999999</v>
      </c>
      <c r="AH246" s="130" t="s">
        <v>20</v>
      </c>
      <c r="AI246" s="131"/>
      <c r="AJ246" s="132"/>
    </row>
    <row r="247" spans="1:36" ht="13.5" customHeight="1" x14ac:dyDescent="0.15">
      <c r="A247" s="1769"/>
      <c r="B247" s="366">
        <v>44502</v>
      </c>
      <c r="C247" s="1607" t="str">
        <f>IF(B247="","",IF(WEEKDAY(B247)=1,"(日)",IF(WEEKDAY(B247)=2,"(月)",IF(WEEKDAY(B247)=3,"(火)",IF(WEEKDAY(B247)=4,"(水)",IF(WEEKDAY(B247)=5,"(木)",IF(WEEKDAY(B247)=6,"(金)","(土)")))))))</f>
        <v>(火)</v>
      </c>
      <c r="D247" s="627" t="s">
        <v>522</v>
      </c>
      <c r="E247" s="1493" t="s">
        <v>35</v>
      </c>
      <c r="F247" s="58">
        <v>17</v>
      </c>
      <c r="G247" s="22">
        <v>18.5</v>
      </c>
      <c r="H247" s="61">
        <v>18.8</v>
      </c>
      <c r="I247" s="22">
        <v>2.7</v>
      </c>
      <c r="J247" s="61">
        <v>2</v>
      </c>
      <c r="K247" s="22">
        <v>7.74</v>
      </c>
      <c r="L247" s="61">
        <v>7.69</v>
      </c>
      <c r="M247" s="22" t="s">
        <v>35</v>
      </c>
      <c r="N247" s="61">
        <v>31</v>
      </c>
      <c r="O247" s="49" t="s">
        <v>35</v>
      </c>
      <c r="P247" s="1199">
        <v>68.5</v>
      </c>
      <c r="Q247" s="49" t="s">
        <v>35</v>
      </c>
      <c r="R247" s="1199">
        <v>93.8</v>
      </c>
      <c r="S247" s="49" t="s">
        <v>35</v>
      </c>
      <c r="T247" s="1199" t="s">
        <v>35</v>
      </c>
      <c r="U247" s="49" t="s">
        <v>35</v>
      </c>
      <c r="V247" s="1199" t="s">
        <v>35</v>
      </c>
      <c r="W247" s="62" t="s">
        <v>35</v>
      </c>
      <c r="X247" s="63">
        <v>27.8</v>
      </c>
      <c r="Y247" s="67" t="s">
        <v>35</v>
      </c>
      <c r="Z247" s="68">
        <v>190</v>
      </c>
      <c r="AA247" s="1389" t="s">
        <v>35</v>
      </c>
      <c r="AB247" s="1724">
        <v>0.25</v>
      </c>
      <c r="AC247" s="608">
        <v>23</v>
      </c>
      <c r="AD247" s="1666" t="s">
        <v>35</v>
      </c>
      <c r="AE247" s="11" t="s">
        <v>43</v>
      </c>
      <c r="AF247" s="12" t="s">
        <v>449</v>
      </c>
      <c r="AG247" s="13" t="s">
        <v>450</v>
      </c>
      <c r="AH247" s="14" t="s">
        <v>451</v>
      </c>
      <c r="AI247" s="15" t="s">
        <v>35</v>
      </c>
      <c r="AJ247" s="92"/>
    </row>
    <row r="248" spans="1:36" ht="13.5" customHeight="1" x14ac:dyDescent="0.15">
      <c r="A248" s="1769"/>
      <c r="B248" s="366">
        <v>44503</v>
      </c>
      <c r="C248" s="1607" t="str">
        <f t="shared" ref="C248:C275" si="35">IF(B248="","",IF(WEEKDAY(B248)=1,"(日)",IF(WEEKDAY(B248)=2,"(月)",IF(WEEKDAY(B248)=3,"(火)",IF(WEEKDAY(B248)=4,"(水)",IF(WEEKDAY(B248)=5,"(木)",IF(WEEKDAY(B248)=6,"(金)","(土)")))))))</f>
        <v>(水)</v>
      </c>
      <c r="D248" s="627" t="s">
        <v>566</v>
      </c>
      <c r="E248" s="1493" t="s">
        <v>35</v>
      </c>
      <c r="F248" s="58">
        <v>15.2</v>
      </c>
      <c r="G248" s="22">
        <v>18.5</v>
      </c>
      <c r="H248" s="61">
        <v>18.8</v>
      </c>
      <c r="I248" s="22">
        <v>2.5</v>
      </c>
      <c r="J248" s="61">
        <v>2</v>
      </c>
      <c r="K248" s="22">
        <v>7.65</v>
      </c>
      <c r="L248" s="61">
        <v>7.68</v>
      </c>
      <c r="M248" s="22" t="s">
        <v>35</v>
      </c>
      <c r="N248" s="61">
        <v>30.7</v>
      </c>
      <c r="O248" s="49" t="s">
        <v>35</v>
      </c>
      <c r="P248" s="1199" t="s">
        <v>35</v>
      </c>
      <c r="Q248" s="49" t="s">
        <v>35</v>
      </c>
      <c r="R248" s="1199" t="s">
        <v>35</v>
      </c>
      <c r="S248" s="49" t="s">
        <v>35</v>
      </c>
      <c r="T248" s="1199" t="s">
        <v>35</v>
      </c>
      <c r="U248" s="49" t="s">
        <v>35</v>
      </c>
      <c r="V248" s="1199" t="s">
        <v>35</v>
      </c>
      <c r="W248" s="62" t="s">
        <v>35</v>
      </c>
      <c r="X248" s="63" t="s">
        <v>35</v>
      </c>
      <c r="Y248" s="67" t="s">
        <v>35</v>
      </c>
      <c r="Z248" s="68" t="s">
        <v>35</v>
      </c>
      <c r="AA248" s="1389" t="s">
        <v>35</v>
      </c>
      <c r="AB248" s="1724" t="s">
        <v>35</v>
      </c>
      <c r="AC248" s="608" t="s">
        <v>35</v>
      </c>
      <c r="AD248" s="1666" t="s">
        <v>35</v>
      </c>
      <c r="AE248" s="5" t="s">
        <v>49</v>
      </c>
      <c r="AF248" s="16" t="s">
        <v>20</v>
      </c>
      <c r="AG248" s="30">
        <v>18.7</v>
      </c>
      <c r="AH248" s="31">
        <v>17.899999999999999</v>
      </c>
      <c r="AI248" s="32" t="s">
        <v>35</v>
      </c>
      <c r="AJ248" s="93"/>
    </row>
    <row r="249" spans="1:36" ht="13.5" customHeight="1" x14ac:dyDescent="0.15">
      <c r="A249" s="1769"/>
      <c r="B249" s="366">
        <v>44504</v>
      </c>
      <c r="C249" s="1607" t="str">
        <f t="shared" si="35"/>
        <v>(木)</v>
      </c>
      <c r="D249" s="627" t="s">
        <v>566</v>
      </c>
      <c r="E249" s="1493" t="s">
        <v>35</v>
      </c>
      <c r="F249" s="58">
        <v>18.899999999999999</v>
      </c>
      <c r="G249" s="22">
        <v>18.7</v>
      </c>
      <c r="H249" s="61">
        <v>17.899999999999999</v>
      </c>
      <c r="I249" s="22">
        <v>2.5</v>
      </c>
      <c r="J249" s="61">
        <v>1.8</v>
      </c>
      <c r="K249" s="22">
        <v>7.78</v>
      </c>
      <c r="L249" s="61">
        <v>7.74</v>
      </c>
      <c r="M249" s="22" t="s">
        <v>35</v>
      </c>
      <c r="N249" s="61">
        <v>30.7</v>
      </c>
      <c r="O249" s="49" t="s">
        <v>35</v>
      </c>
      <c r="P249" s="1199">
        <v>68.7</v>
      </c>
      <c r="Q249" s="49" t="s">
        <v>35</v>
      </c>
      <c r="R249" s="1199">
        <v>96</v>
      </c>
      <c r="S249" s="49" t="s">
        <v>35</v>
      </c>
      <c r="T249" s="1199">
        <v>53.2</v>
      </c>
      <c r="U249" s="49" t="s">
        <v>35</v>
      </c>
      <c r="V249" s="1199">
        <v>42.8</v>
      </c>
      <c r="W249" s="62" t="s">
        <v>35</v>
      </c>
      <c r="X249" s="63">
        <v>27.9</v>
      </c>
      <c r="Y249" s="67" t="s">
        <v>35</v>
      </c>
      <c r="Z249" s="68">
        <v>180</v>
      </c>
      <c r="AA249" s="1389" t="s">
        <v>35</v>
      </c>
      <c r="AB249" s="1724">
        <v>0.19</v>
      </c>
      <c r="AC249" s="608" t="s">
        <v>35</v>
      </c>
      <c r="AD249" s="1666" t="s">
        <v>35</v>
      </c>
      <c r="AE249" s="6" t="s">
        <v>51</v>
      </c>
      <c r="AF249" s="17" t="s">
        <v>452</v>
      </c>
      <c r="AG249" s="36">
        <v>2.5</v>
      </c>
      <c r="AH249" s="34">
        <v>1.8</v>
      </c>
      <c r="AI249" s="38" t="s">
        <v>35</v>
      </c>
      <c r="AJ249" s="94"/>
    </row>
    <row r="250" spans="1:36" ht="13.5" customHeight="1" x14ac:dyDescent="0.15">
      <c r="A250" s="1769"/>
      <c r="B250" s="366">
        <v>44505</v>
      </c>
      <c r="C250" s="1607" t="str">
        <f t="shared" si="35"/>
        <v>(金)</v>
      </c>
      <c r="D250" s="627" t="s">
        <v>566</v>
      </c>
      <c r="E250" s="1493" t="s">
        <v>35</v>
      </c>
      <c r="F250" s="58">
        <v>13.5</v>
      </c>
      <c r="G250" s="22">
        <v>18.600000000000001</v>
      </c>
      <c r="H250" s="61">
        <v>18.7</v>
      </c>
      <c r="I250" s="22">
        <v>2.1</v>
      </c>
      <c r="J250" s="61">
        <v>1.6</v>
      </c>
      <c r="K250" s="22">
        <v>7.77</v>
      </c>
      <c r="L250" s="61">
        <v>7.78</v>
      </c>
      <c r="M250" s="22" t="s">
        <v>35</v>
      </c>
      <c r="N250" s="61">
        <v>31.2</v>
      </c>
      <c r="O250" s="49" t="s">
        <v>35</v>
      </c>
      <c r="P250" s="1199">
        <v>70.3</v>
      </c>
      <c r="Q250" s="49" t="s">
        <v>35</v>
      </c>
      <c r="R250" s="1199">
        <v>94.4</v>
      </c>
      <c r="S250" s="49" t="s">
        <v>35</v>
      </c>
      <c r="T250" s="1199" t="s">
        <v>35</v>
      </c>
      <c r="U250" s="49" t="s">
        <v>35</v>
      </c>
      <c r="V250" s="1199" t="s">
        <v>35</v>
      </c>
      <c r="W250" s="62" t="s">
        <v>35</v>
      </c>
      <c r="X250" s="63">
        <v>28.9</v>
      </c>
      <c r="Y250" s="67" t="s">
        <v>35</v>
      </c>
      <c r="Z250" s="68">
        <v>178</v>
      </c>
      <c r="AA250" s="1389" t="s">
        <v>35</v>
      </c>
      <c r="AB250" s="1724">
        <v>0.18</v>
      </c>
      <c r="AC250" s="608" t="s">
        <v>35</v>
      </c>
      <c r="AD250" s="1666" t="s">
        <v>35</v>
      </c>
      <c r="AE250" s="6" t="s">
        <v>21</v>
      </c>
      <c r="AF250" s="17"/>
      <c r="AG250" s="39">
        <v>7.78</v>
      </c>
      <c r="AH250" s="34">
        <v>7.74</v>
      </c>
      <c r="AI250" s="41" t="s">
        <v>35</v>
      </c>
      <c r="AJ250" s="95"/>
    </row>
    <row r="251" spans="1:36" ht="13.5" customHeight="1" x14ac:dyDescent="0.15">
      <c r="A251" s="1769"/>
      <c r="B251" s="366">
        <v>44506</v>
      </c>
      <c r="C251" s="1607" t="str">
        <f t="shared" si="35"/>
        <v>(土)</v>
      </c>
      <c r="D251" s="627" t="s">
        <v>566</v>
      </c>
      <c r="E251" s="1493" t="s">
        <v>35</v>
      </c>
      <c r="F251" s="58">
        <v>13.2</v>
      </c>
      <c r="G251" s="22">
        <v>18.399999999999999</v>
      </c>
      <c r="H251" s="61">
        <v>18.5</v>
      </c>
      <c r="I251" s="22">
        <v>2.2999999999999998</v>
      </c>
      <c r="J251" s="61">
        <v>1.6</v>
      </c>
      <c r="K251" s="22">
        <v>7.76</v>
      </c>
      <c r="L251" s="61">
        <v>7.7</v>
      </c>
      <c r="M251" s="22" t="s">
        <v>35</v>
      </c>
      <c r="N251" s="61">
        <v>31.4</v>
      </c>
      <c r="O251" s="49" t="s">
        <v>35</v>
      </c>
      <c r="P251" s="1199" t="s">
        <v>35</v>
      </c>
      <c r="Q251" s="49" t="s">
        <v>35</v>
      </c>
      <c r="R251" s="1199" t="s">
        <v>35</v>
      </c>
      <c r="S251" s="49" t="s">
        <v>35</v>
      </c>
      <c r="T251" s="1199" t="s">
        <v>35</v>
      </c>
      <c r="U251" s="49" t="s">
        <v>35</v>
      </c>
      <c r="V251" s="1199" t="s">
        <v>35</v>
      </c>
      <c r="W251" s="62" t="s">
        <v>35</v>
      </c>
      <c r="X251" s="63" t="s">
        <v>35</v>
      </c>
      <c r="Y251" s="67" t="s">
        <v>35</v>
      </c>
      <c r="Z251" s="68" t="s">
        <v>35</v>
      </c>
      <c r="AA251" s="1389" t="s">
        <v>35</v>
      </c>
      <c r="AB251" s="1724" t="s">
        <v>35</v>
      </c>
      <c r="AC251" s="608" t="s">
        <v>35</v>
      </c>
      <c r="AD251" s="1666" t="s">
        <v>35</v>
      </c>
      <c r="AE251" s="6" t="s">
        <v>453</v>
      </c>
      <c r="AF251" s="17" t="s">
        <v>22</v>
      </c>
      <c r="AG251" s="33" t="s">
        <v>35</v>
      </c>
      <c r="AH251" s="34">
        <v>30.7</v>
      </c>
      <c r="AI251" s="35" t="s">
        <v>35</v>
      </c>
      <c r="AJ251" s="96"/>
    </row>
    <row r="252" spans="1:36" ht="13.5" customHeight="1" x14ac:dyDescent="0.15">
      <c r="A252" s="1769"/>
      <c r="B252" s="366">
        <v>44507</v>
      </c>
      <c r="C252" s="1607" t="str">
        <f t="shared" si="35"/>
        <v>(日)</v>
      </c>
      <c r="D252" s="627" t="s">
        <v>522</v>
      </c>
      <c r="E252" s="1493" t="s">
        <v>35</v>
      </c>
      <c r="F252" s="58">
        <v>14.1</v>
      </c>
      <c r="G252" s="22">
        <v>18.2</v>
      </c>
      <c r="H252" s="61">
        <v>18.5</v>
      </c>
      <c r="I252" s="22">
        <v>2.4</v>
      </c>
      <c r="J252" s="61">
        <v>1.7</v>
      </c>
      <c r="K252" s="22">
        <v>7.74</v>
      </c>
      <c r="L252" s="61">
        <v>7.77</v>
      </c>
      <c r="M252" s="22" t="s">
        <v>35</v>
      </c>
      <c r="N252" s="61">
        <v>32.200000000000003</v>
      </c>
      <c r="O252" s="49" t="s">
        <v>35</v>
      </c>
      <c r="P252" s="1199" t="s">
        <v>35</v>
      </c>
      <c r="Q252" s="49" t="s">
        <v>35</v>
      </c>
      <c r="R252" s="1199" t="s">
        <v>35</v>
      </c>
      <c r="S252" s="49" t="s">
        <v>35</v>
      </c>
      <c r="T252" s="1199" t="s">
        <v>35</v>
      </c>
      <c r="U252" s="49" t="s">
        <v>35</v>
      </c>
      <c r="V252" s="1199" t="s">
        <v>35</v>
      </c>
      <c r="W252" s="62" t="s">
        <v>35</v>
      </c>
      <c r="X252" s="63" t="s">
        <v>35</v>
      </c>
      <c r="Y252" s="67" t="s">
        <v>35</v>
      </c>
      <c r="Z252" s="68" t="s">
        <v>35</v>
      </c>
      <c r="AA252" s="1389" t="s">
        <v>35</v>
      </c>
      <c r="AB252" s="1724" t="s">
        <v>35</v>
      </c>
      <c r="AC252" s="608" t="s">
        <v>35</v>
      </c>
      <c r="AD252" s="1666" t="s">
        <v>35</v>
      </c>
      <c r="AE252" s="6" t="s">
        <v>454</v>
      </c>
      <c r="AF252" s="17" t="s">
        <v>23</v>
      </c>
      <c r="AG252" s="33" t="s">
        <v>35</v>
      </c>
      <c r="AH252" s="613">
        <v>68.7</v>
      </c>
      <c r="AI252" s="35" t="s">
        <v>35</v>
      </c>
      <c r="AJ252" s="96"/>
    </row>
    <row r="253" spans="1:36" ht="13.5" customHeight="1" x14ac:dyDescent="0.15">
      <c r="A253" s="1769"/>
      <c r="B253" s="366">
        <v>44508</v>
      </c>
      <c r="C253" s="1607" t="str">
        <f t="shared" si="35"/>
        <v>(月)</v>
      </c>
      <c r="D253" s="627" t="s">
        <v>522</v>
      </c>
      <c r="E253" s="1493">
        <v>0.5</v>
      </c>
      <c r="F253" s="58">
        <v>14.3</v>
      </c>
      <c r="G253" s="22">
        <v>18.2</v>
      </c>
      <c r="H253" s="61">
        <v>18.5</v>
      </c>
      <c r="I253" s="22">
        <v>2.5</v>
      </c>
      <c r="J253" s="61">
        <v>1.7</v>
      </c>
      <c r="K253" s="22">
        <v>7.82</v>
      </c>
      <c r="L253" s="61">
        <v>7.8</v>
      </c>
      <c r="M253" s="22" t="s">
        <v>35</v>
      </c>
      <c r="N253" s="61">
        <v>32.700000000000003</v>
      </c>
      <c r="O253" s="49" t="s">
        <v>35</v>
      </c>
      <c r="P253" s="1199">
        <v>70</v>
      </c>
      <c r="Q253" s="49" t="s">
        <v>35</v>
      </c>
      <c r="R253" s="1199">
        <v>96.2</v>
      </c>
      <c r="S253" s="49" t="s">
        <v>35</v>
      </c>
      <c r="T253" s="1199" t="s">
        <v>35</v>
      </c>
      <c r="U253" s="49" t="s">
        <v>35</v>
      </c>
      <c r="V253" s="1199" t="s">
        <v>35</v>
      </c>
      <c r="W253" s="62" t="s">
        <v>35</v>
      </c>
      <c r="X253" s="63">
        <v>31.7</v>
      </c>
      <c r="Y253" s="67" t="s">
        <v>35</v>
      </c>
      <c r="Z253" s="68">
        <v>165</v>
      </c>
      <c r="AA253" s="1389" t="s">
        <v>35</v>
      </c>
      <c r="AB253" s="1724">
        <v>0.19</v>
      </c>
      <c r="AC253" s="608">
        <v>50</v>
      </c>
      <c r="AD253" s="1666">
        <v>28</v>
      </c>
      <c r="AE253" s="6" t="s">
        <v>455</v>
      </c>
      <c r="AF253" s="17" t="s">
        <v>23</v>
      </c>
      <c r="AG253" s="33" t="s">
        <v>35</v>
      </c>
      <c r="AH253" s="613">
        <v>96</v>
      </c>
      <c r="AI253" s="35" t="s">
        <v>35</v>
      </c>
      <c r="AJ253" s="96"/>
    </row>
    <row r="254" spans="1:36" ht="13.5" customHeight="1" x14ac:dyDescent="0.15">
      <c r="A254" s="1769"/>
      <c r="B254" s="366">
        <v>44509</v>
      </c>
      <c r="C254" s="1607" t="str">
        <f t="shared" si="35"/>
        <v>(火)</v>
      </c>
      <c r="D254" s="627" t="s">
        <v>579</v>
      </c>
      <c r="E254" s="1493">
        <v>66</v>
      </c>
      <c r="F254" s="58">
        <v>18.5</v>
      </c>
      <c r="G254" s="22">
        <v>18.2</v>
      </c>
      <c r="H254" s="61">
        <v>18</v>
      </c>
      <c r="I254" s="22">
        <v>2.4</v>
      </c>
      <c r="J254" s="61">
        <v>2</v>
      </c>
      <c r="K254" s="22">
        <v>7.84</v>
      </c>
      <c r="L254" s="61">
        <v>7.83</v>
      </c>
      <c r="M254" s="22" t="s">
        <v>35</v>
      </c>
      <c r="N254" s="61">
        <v>32.6</v>
      </c>
      <c r="O254" s="49" t="s">
        <v>35</v>
      </c>
      <c r="P254" s="1199">
        <v>70.599999999999994</v>
      </c>
      <c r="Q254" s="49" t="s">
        <v>35</v>
      </c>
      <c r="R254" s="1199">
        <v>95.8</v>
      </c>
      <c r="S254" s="49" t="s">
        <v>35</v>
      </c>
      <c r="T254" s="1199" t="s">
        <v>35</v>
      </c>
      <c r="U254" s="49" t="s">
        <v>35</v>
      </c>
      <c r="V254" s="1199" t="s">
        <v>35</v>
      </c>
      <c r="W254" s="62" t="s">
        <v>35</v>
      </c>
      <c r="X254" s="63">
        <v>31.1</v>
      </c>
      <c r="Y254" s="67" t="s">
        <v>35</v>
      </c>
      <c r="Z254" s="68">
        <v>174</v>
      </c>
      <c r="AA254" s="1389" t="s">
        <v>35</v>
      </c>
      <c r="AB254" s="1724">
        <v>0.12</v>
      </c>
      <c r="AC254" s="608" t="s">
        <v>35</v>
      </c>
      <c r="AD254" s="1666" t="s">
        <v>35</v>
      </c>
      <c r="AE254" s="6" t="s">
        <v>456</v>
      </c>
      <c r="AF254" s="17" t="s">
        <v>23</v>
      </c>
      <c r="AG254" s="33" t="s">
        <v>35</v>
      </c>
      <c r="AH254" s="613">
        <v>53.2</v>
      </c>
      <c r="AI254" s="35" t="s">
        <v>35</v>
      </c>
      <c r="AJ254" s="96"/>
    </row>
    <row r="255" spans="1:36" ht="13.5" customHeight="1" x14ac:dyDescent="0.15">
      <c r="A255" s="1769"/>
      <c r="B255" s="366">
        <v>44510</v>
      </c>
      <c r="C255" s="1607" t="str">
        <f t="shared" si="35"/>
        <v>(水)</v>
      </c>
      <c r="D255" s="627" t="s">
        <v>566</v>
      </c>
      <c r="E255" s="1493" t="s">
        <v>35</v>
      </c>
      <c r="F255" s="58">
        <v>17.5</v>
      </c>
      <c r="G255" s="22">
        <v>18.3</v>
      </c>
      <c r="H255" s="61">
        <v>18</v>
      </c>
      <c r="I255" s="22">
        <v>2</v>
      </c>
      <c r="J255" s="61">
        <v>2</v>
      </c>
      <c r="K255" s="22">
        <v>7.6</v>
      </c>
      <c r="L255" s="61">
        <v>7.68</v>
      </c>
      <c r="M255" s="22" t="s">
        <v>35</v>
      </c>
      <c r="N255" s="61">
        <v>31.7</v>
      </c>
      <c r="O255" s="49" t="s">
        <v>35</v>
      </c>
      <c r="P255" s="1199">
        <v>69.099999999999994</v>
      </c>
      <c r="Q255" s="49" t="s">
        <v>35</v>
      </c>
      <c r="R255" s="1199">
        <v>95.4</v>
      </c>
      <c r="S255" s="49" t="s">
        <v>35</v>
      </c>
      <c r="T255" s="1199" t="s">
        <v>35</v>
      </c>
      <c r="U255" s="49" t="s">
        <v>35</v>
      </c>
      <c r="V255" s="1199" t="s">
        <v>35</v>
      </c>
      <c r="W255" s="62" t="s">
        <v>35</v>
      </c>
      <c r="X255" s="63">
        <v>31</v>
      </c>
      <c r="Y255" s="67" t="s">
        <v>35</v>
      </c>
      <c r="Z255" s="68">
        <v>239</v>
      </c>
      <c r="AA255" s="1389" t="s">
        <v>35</v>
      </c>
      <c r="AB255" s="1724">
        <v>0.14000000000000001</v>
      </c>
      <c r="AC255" s="608">
        <v>82</v>
      </c>
      <c r="AD255" s="1666">
        <v>75</v>
      </c>
      <c r="AE255" s="6" t="s">
        <v>457</v>
      </c>
      <c r="AF255" s="17" t="s">
        <v>23</v>
      </c>
      <c r="AG255" s="33" t="s">
        <v>35</v>
      </c>
      <c r="AH255" s="613">
        <v>42.8</v>
      </c>
      <c r="AI255" s="35" t="s">
        <v>35</v>
      </c>
      <c r="AJ255" s="96"/>
    </row>
    <row r="256" spans="1:36" ht="13.5" customHeight="1" x14ac:dyDescent="0.15">
      <c r="A256" s="1769"/>
      <c r="B256" s="366">
        <v>44511</v>
      </c>
      <c r="C256" s="1607" t="str">
        <f t="shared" si="35"/>
        <v>(木)</v>
      </c>
      <c r="D256" s="627" t="s">
        <v>566</v>
      </c>
      <c r="E256" s="1493" t="s">
        <v>35</v>
      </c>
      <c r="F256" s="58">
        <v>17.5</v>
      </c>
      <c r="G256" s="22">
        <v>18.2</v>
      </c>
      <c r="H256" s="61">
        <v>17.899999999999999</v>
      </c>
      <c r="I256" s="22">
        <v>2.1</v>
      </c>
      <c r="J256" s="61">
        <v>2</v>
      </c>
      <c r="K256" s="22">
        <v>7.84</v>
      </c>
      <c r="L256" s="61">
        <v>7.83</v>
      </c>
      <c r="M256" s="22" t="s">
        <v>35</v>
      </c>
      <c r="N256" s="61">
        <v>31.7</v>
      </c>
      <c r="O256" s="49" t="s">
        <v>35</v>
      </c>
      <c r="P256" s="1199">
        <v>69.599999999999994</v>
      </c>
      <c r="Q256" s="49" t="s">
        <v>35</v>
      </c>
      <c r="R256" s="1199">
        <v>93</v>
      </c>
      <c r="S256" s="49" t="s">
        <v>35</v>
      </c>
      <c r="T256" s="1199" t="s">
        <v>35</v>
      </c>
      <c r="U256" s="49" t="s">
        <v>35</v>
      </c>
      <c r="V256" s="1199" t="s">
        <v>35</v>
      </c>
      <c r="W256" s="62" t="s">
        <v>35</v>
      </c>
      <c r="X256" s="63">
        <v>29.1</v>
      </c>
      <c r="Y256" s="67" t="s">
        <v>35</v>
      </c>
      <c r="Z256" s="68">
        <v>245</v>
      </c>
      <c r="AA256" s="1389" t="s">
        <v>35</v>
      </c>
      <c r="AB256" s="1724">
        <v>0.12</v>
      </c>
      <c r="AC256" s="608" t="s">
        <v>35</v>
      </c>
      <c r="AD256" s="1666" t="s">
        <v>35</v>
      </c>
      <c r="AE256" s="6" t="s">
        <v>458</v>
      </c>
      <c r="AF256" s="17" t="s">
        <v>23</v>
      </c>
      <c r="AG256" s="36" t="s">
        <v>35</v>
      </c>
      <c r="AH256" s="37">
        <v>27.9</v>
      </c>
      <c r="AI256" s="38" t="s">
        <v>35</v>
      </c>
      <c r="AJ256" s="94"/>
    </row>
    <row r="257" spans="1:36" ht="13.5" customHeight="1" x14ac:dyDescent="0.15">
      <c r="A257" s="1769"/>
      <c r="B257" s="366">
        <v>44512</v>
      </c>
      <c r="C257" s="1607" t="str">
        <f t="shared" si="35"/>
        <v>(金)</v>
      </c>
      <c r="D257" s="627" t="s">
        <v>566</v>
      </c>
      <c r="E257" s="1493" t="s">
        <v>35</v>
      </c>
      <c r="F257" s="58">
        <v>18.2</v>
      </c>
      <c r="G257" s="22">
        <v>18.100000000000001</v>
      </c>
      <c r="H257" s="61">
        <v>17.8</v>
      </c>
      <c r="I257" s="22">
        <v>2.4</v>
      </c>
      <c r="J257" s="61">
        <v>2.1</v>
      </c>
      <c r="K257" s="22">
        <v>7.81</v>
      </c>
      <c r="L257" s="61">
        <v>7.83</v>
      </c>
      <c r="M257" s="22" t="s">
        <v>35</v>
      </c>
      <c r="N257" s="61">
        <v>31.3</v>
      </c>
      <c r="O257" s="49" t="s">
        <v>35</v>
      </c>
      <c r="P257" s="1199">
        <v>68.7</v>
      </c>
      <c r="Q257" s="49" t="s">
        <v>35</v>
      </c>
      <c r="R257" s="1199">
        <v>91.6</v>
      </c>
      <c r="S257" s="49" t="s">
        <v>35</v>
      </c>
      <c r="T257" s="1199" t="s">
        <v>35</v>
      </c>
      <c r="U257" s="49" t="s">
        <v>35</v>
      </c>
      <c r="V257" s="1199" t="s">
        <v>35</v>
      </c>
      <c r="W257" s="62" t="s">
        <v>35</v>
      </c>
      <c r="X257" s="63">
        <v>29.6</v>
      </c>
      <c r="Y257" s="67" t="s">
        <v>35</v>
      </c>
      <c r="Z257" s="68">
        <v>232</v>
      </c>
      <c r="AA257" s="1389" t="s">
        <v>35</v>
      </c>
      <c r="AB257" s="1724">
        <v>0.12</v>
      </c>
      <c r="AC257" s="608" t="s">
        <v>35</v>
      </c>
      <c r="AD257" s="1666" t="s">
        <v>35</v>
      </c>
      <c r="AE257" s="6" t="s">
        <v>459</v>
      </c>
      <c r="AF257" s="17" t="s">
        <v>23</v>
      </c>
      <c r="AG257" s="47" t="s">
        <v>35</v>
      </c>
      <c r="AH257" s="48">
        <v>180</v>
      </c>
      <c r="AI257" s="24" t="s">
        <v>35</v>
      </c>
      <c r="AJ257" s="25"/>
    </row>
    <row r="258" spans="1:36" ht="13.5" customHeight="1" x14ac:dyDescent="0.15">
      <c r="A258" s="1769"/>
      <c r="B258" s="366">
        <v>44513</v>
      </c>
      <c r="C258" s="1607" t="str">
        <f t="shared" si="35"/>
        <v>(土)</v>
      </c>
      <c r="D258" s="627" t="s">
        <v>566</v>
      </c>
      <c r="E258" s="1493" t="s">
        <v>35</v>
      </c>
      <c r="F258" s="58">
        <v>13.6</v>
      </c>
      <c r="G258" s="22">
        <v>17.600000000000001</v>
      </c>
      <c r="H258" s="61">
        <v>17.3</v>
      </c>
      <c r="I258" s="22">
        <v>1.9</v>
      </c>
      <c r="J258" s="61">
        <v>1.7</v>
      </c>
      <c r="K258" s="22">
        <v>7.73</v>
      </c>
      <c r="L258" s="61">
        <v>7.71</v>
      </c>
      <c r="M258" s="22" t="s">
        <v>35</v>
      </c>
      <c r="N258" s="61">
        <v>30.8</v>
      </c>
      <c r="O258" s="49" t="s">
        <v>35</v>
      </c>
      <c r="P258" s="1199" t="s">
        <v>35</v>
      </c>
      <c r="Q258" s="49" t="s">
        <v>35</v>
      </c>
      <c r="R258" s="1199" t="s">
        <v>35</v>
      </c>
      <c r="S258" s="49" t="s">
        <v>35</v>
      </c>
      <c r="T258" s="1199" t="s">
        <v>35</v>
      </c>
      <c r="U258" s="49" t="s">
        <v>35</v>
      </c>
      <c r="V258" s="1199" t="s">
        <v>35</v>
      </c>
      <c r="W258" s="62" t="s">
        <v>35</v>
      </c>
      <c r="X258" s="63" t="s">
        <v>35</v>
      </c>
      <c r="Y258" s="67" t="s">
        <v>35</v>
      </c>
      <c r="Z258" s="68" t="s">
        <v>35</v>
      </c>
      <c r="AA258" s="1389" t="s">
        <v>35</v>
      </c>
      <c r="AB258" s="1724" t="s">
        <v>35</v>
      </c>
      <c r="AC258" s="608" t="s">
        <v>35</v>
      </c>
      <c r="AD258" s="1666" t="s">
        <v>35</v>
      </c>
      <c r="AE258" s="6" t="s">
        <v>61</v>
      </c>
      <c r="AF258" s="17" t="s">
        <v>23</v>
      </c>
      <c r="AG258" s="39" t="s">
        <v>35</v>
      </c>
      <c r="AH258" s="40">
        <v>0.19</v>
      </c>
      <c r="AI258" s="41" t="s">
        <v>35</v>
      </c>
      <c r="AJ258" s="95"/>
    </row>
    <row r="259" spans="1:36" ht="13.5" customHeight="1" x14ac:dyDescent="0.15">
      <c r="A259" s="1769"/>
      <c r="B259" s="366">
        <v>44514</v>
      </c>
      <c r="C259" s="1607" t="str">
        <f t="shared" si="35"/>
        <v>(日)</v>
      </c>
      <c r="D259" s="627" t="s">
        <v>566</v>
      </c>
      <c r="E259" s="1493" t="s">
        <v>35</v>
      </c>
      <c r="F259" s="58">
        <v>13.9</v>
      </c>
      <c r="G259" s="22">
        <v>17.600000000000001</v>
      </c>
      <c r="H259" s="61">
        <v>17.3</v>
      </c>
      <c r="I259" s="22">
        <v>1.8</v>
      </c>
      <c r="J259" s="61">
        <v>1.6</v>
      </c>
      <c r="K259" s="22">
        <v>7.68</v>
      </c>
      <c r="L259" s="61">
        <v>7.68</v>
      </c>
      <c r="M259" s="22" t="s">
        <v>35</v>
      </c>
      <c r="N259" s="61">
        <v>31</v>
      </c>
      <c r="O259" s="49" t="s">
        <v>35</v>
      </c>
      <c r="P259" s="1199" t="s">
        <v>35</v>
      </c>
      <c r="Q259" s="49" t="s">
        <v>35</v>
      </c>
      <c r="R259" s="1199" t="s">
        <v>35</v>
      </c>
      <c r="S259" s="49" t="s">
        <v>35</v>
      </c>
      <c r="T259" s="1199" t="s">
        <v>35</v>
      </c>
      <c r="U259" s="49" t="s">
        <v>35</v>
      </c>
      <c r="V259" s="1199" t="s">
        <v>35</v>
      </c>
      <c r="W259" s="62" t="s">
        <v>35</v>
      </c>
      <c r="X259" s="63" t="s">
        <v>35</v>
      </c>
      <c r="Y259" s="67" t="s">
        <v>35</v>
      </c>
      <c r="Z259" s="68" t="s">
        <v>35</v>
      </c>
      <c r="AA259" s="1389" t="s">
        <v>35</v>
      </c>
      <c r="AB259" s="1724" t="s">
        <v>35</v>
      </c>
      <c r="AC259" s="608" t="s">
        <v>35</v>
      </c>
      <c r="AD259" s="1666" t="s">
        <v>35</v>
      </c>
      <c r="AE259" s="6" t="s">
        <v>24</v>
      </c>
      <c r="AF259" s="17" t="s">
        <v>23</v>
      </c>
      <c r="AG259" s="22" t="s">
        <v>35</v>
      </c>
      <c r="AH259" s="46">
        <v>1.8</v>
      </c>
      <c r="AI259" s="35" t="s">
        <v>35</v>
      </c>
      <c r="AJ259" s="95"/>
    </row>
    <row r="260" spans="1:36" ht="13.5" customHeight="1" x14ac:dyDescent="0.15">
      <c r="A260" s="1769"/>
      <c r="B260" s="366">
        <v>44515</v>
      </c>
      <c r="C260" s="1607" t="str">
        <f t="shared" si="35"/>
        <v>(月)</v>
      </c>
      <c r="D260" s="627" t="s">
        <v>566</v>
      </c>
      <c r="E260" s="1493" t="s">
        <v>35</v>
      </c>
      <c r="F260" s="58">
        <v>13.5</v>
      </c>
      <c r="G260" s="22">
        <v>17.399999999999999</v>
      </c>
      <c r="H260" s="61">
        <v>17.100000000000001</v>
      </c>
      <c r="I260" s="22">
        <v>2.5</v>
      </c>
      <c r="J260" s="61">
        <v>2.1</v>
      </c>
      <c r="K260" s="22">
        <v>7.76</v>
      </c>
      <c r="L260" s="61">
        <v>7.77</v>
      </c>
      <c r="M260" s="22" t="s">
        <v>35</v>
      </c>
      <c r="N260" s="61">
        <v>31.2</v>
      </c>
      <c r="O260" s="49" t="s">
        <v>35</v>
      </c>
      <c r="P260" s="1199">
        <v>68.099999999999994</v>
      </c>
      <c r="Q260" s="49" t="s">
        <v>35</v>
      </c>
      <c r="R260" s="1199">
        <v>93</v>
      </c>
      <c r="S260" s="49" t="s">
        <v>35</v>
      </c>
      <c r="T260" s="1199" t="s">
        <v>35</v>
      </c>
      <c r="U260" s="49" t="s">
        <v>35</v>
      </c>
      <c r="V260" s="1199" t="s">
        <v>35</v>
      </c>
      <c r="W260" s="62" t="s">
        <v>35</v>
      </c>
      <c r="X260" s="63">
        <v>29.2</v>
      </c>
      <c r="Y260" s="67" t="s">
        <v>35</v>
      </c>
      <c r="Z260" s="68">
        <v>229</v>
      </c>
      <c r="AA260" s="1389" t="s">
        <v>35</v>
      </c>
      <c r="AB260" s="1724">
        <v>0.14000000000000001</v>
      </c>
      <c r="AC260" s="608" t="s">
        <v>35</v>
      </c>
      <c r="AD260" s="1666" t="s">
        <v>35</v>
      </c>
      <c r="AE260" s="6" t="s">
        <v>25</v>
      </c>
      <c r="AF260" s="17" t="s">
        <v>23</v>
      </c>
      <c r="AG260" s="22" t="s">
        <v>35</v>
      </c>
      <c r="AH260" s="46">
        <v>0.6</v>
      </c>
      <c r="AI260" s="35" t="s">
        <v>35</v>
      </c>
      <c r="AJ260" s="95"/>
    </row>
    <row r="261" spans="1:36" ht="13.5" customHeight="1" x14ac:dyDescent="0.15">
      <c r="A261" s="1769"/>
      <c r="B261" s="366">
        <v>44516</v>
      </c>
      <c r="C261" s="1607" t="str">
        <f t="shared" si="35"/>
        <v>(火)</v>
      </c>
      <c r="D261" s="627" t="s">
        <v>566</v>
      </c>
      <c r="E261" s="1493" t="s">
        <v>35</v>
      </c>
      <c r="F261" s="58">
        <v>14.3</v>
      </c>
      <c r="G261" s="22">
        <v>17.2</v>
      </c>
      <c r="H261" s="61">
        <v>16.899999999999999</v>
      </c>
      <c r="I261" s="22">
        <v>2.2000000000000002</v>
      </c>
      <c r="J261" s="61">
        <v>1.9</v>
      </c>
      <c r="K261" s="22">
        <v>7.77</v>
      </c>
      <c r="L261" s="61">
        <v>7.76</v>
      </c>
      <c r="M261" s="22" t="s">
        <v>35</v>
      </c>
      <c r="N261" s="61">
        <v>31.3</v>
      </c>
      <c r="O261" s="49" t="s">
        <v>35</v>
      </c>
      <c r="P261" s="1199">
        <v>69.7</v>
      </c>
      <c r="Q261" s="49" t="s">
        <v>35</v>
      </c>
      <c r="R261" s="1199">
        <v>93.8</v>
      </c>
      <c r="S261" s="49" t="s">
        <v>35</v>
      </c>
      <c r="T261" s="1199" t="s">
        <v>35</v>
      </c>
      <c r="U261" s="49" t="s">
        <v>35</v>
      </c>
      <c r="V261" s="1199" t="s">
        <v>35</v>
      </c>
      <c r="W261" s="62" t="s">
        <v>35</v>
      </c>
      <c r="X261" s="63">
        <v>29.3</v>
      </c>
      <c r="Y261" s="67" t="s">
        <v>35</v>
      </c>
      <c r="Z261" s="68">
        <v>221</v>
      </c>
      <c r="AA261" s="1389" t="s">
        <v>35</v>
      </c>
      <c r="AB261" s="1724">
        <v>0.15</v>
      </c>
      <c r="AC261" s="608" t="s">
        <v>35</v>
      </c>
      <c r="AD261" s="1666" t="s">
        <v>35</v>
      </c>
      <c r="AE261" s="6" t="s">
        <v>460</v>
      </c>
      <c r="AF261" s="17" t="s">
        <v>23</v>
      </c>
      <c r="AG261" s="22" t="s">
        <v>35</v>
      </c>
      <c r="AH261" s="46">
        <v>8.8000000000000007</v>
      </c>
      <c r="AI261" s="35" t="s">
        <v>35</v>
      </c>
      <c r="AJ261" s="95"/>
    </row>
    <row r="262" spans="1:36" ht="13.5" customHeight="1" x14ac:dyDescent="0.15">
      <c r="A262" s="1769"/>
      <c r="B262" s="366">
        <v>44517</v>
      </c>
      <c r="C262" s="1607" t="str">
        <f t="shared" si="35"/>
        <v>(水)</v>
      </c>
      <c r="D262" s="627" t="s">
        <v>566</v>
      </c>
      <c r="E262" s="1493" t="s">
        <v>35</v>
      </c>
      <c r="F262" s="58">
        <v>12.9</v>
      </c>
      <c r="G262" s="22">
        <v>17.100000000000001</v>
      </c>
      <c r="H262" s="61">
        <v>16.8</v>
      </c>
      <c r="I262" s="22">
        <v>2</v>
      </c>
      <c r="J262" s="61">
        <v>1.6</v>
      </c>
      <c r="K262" s="22">
        <v>7.63</v>
      </c>
      <c r="L262" s="61">
        <v>7.5</v>
      </c>
      <c r="M262" s="22" t="s">
        <v>35</v>
      </c>
      <c r="N262" s="61">
        <v>31</v>
      </c>
      <c r="O262" s="49" t="s">
        <v>35</v>
      </c>
      <c r="P262" s="1199">
        <v>69.5</v>
      </c>
      <c r="Q262" s="49" t="s">
        <v>35</v>
      </c>
      <c r="R262" s="1199">
        <v>92.8</v>
      </c>
      <c r="S262" s="49" t="s">
        <v>35</v>
      </c>
      <c r="T262" s="1199" t="s">
        <v>35</v>
      </c>
      <c r="U262" s="49" t="s">
        <v>35</v>
      </c>
      <c r="V262" s="1199" t="s">
        <v>35</v>
      </c>
      <c r="W262" s="62" t="s">
        <v>35</v>
      </c>
      <c r="X262" s="63">
        <v>29.1</v>
      </c>
      <c r="Y262" s="67" t="s">
        <v>35</v>
      </c>
      <c r="Z262" s="68">
        <v>221</v>
      </c>
      <c r="AA262" s="1389" t="s">
        <v>35</v>
      </c>
      <c r="AB262" s="1724">
        <v>0.15</v>
      </c>
      <c r="AC262" s="608" t="s">
        <v>35</v>
      </c>
      <c r="AD262" s="1666" t="s">
        <v>35</v>
      </c>
      <c r="AE262" s="6" t="s">
        <v>461</v>
      </c>
      <c r="AF262" s="17" t="s">
        <v>23</v>
      </c>
      <c r="AG262" s="44" t="s">
        <v>35</v>
      </c>
      <c r="AH262" s="43">
        <v>0</v>
      </c>
      <c r="AI262" s="45" t="s">
        <v>35</v>
      </c>
      <c r="AJ262" s="97"/>
    </row>
    <row r="263" spans="1:36" ht="13.5" customHeight="1" x14ac:dyDescent="0.15">
      <c r="A263" s="1769"/>
      <c r="B263" s="366">
        <v>44518</v>
      </c>
      <c r="C263" s="1607" t="str">
        <f t="shared" si="35"/>
        <v>(木)</v>
      </c>
      <c r="D263" s="627" t="s">
        <v>566</v>
      </c>
      <c r="E263" s="1493" t="s">
        <v>35</v>
      </c>
      <c r="F263" s="58">
        <v>13.6</v>
      </c>
      <c r="G263" s="22">
        <v>17</v>
      </c>
      <c r="H263" s="61">
        <v>16.7</v>
      </c>
      <c r="I263" s="22">
        <v>2.4</v>
      </c>
      <c r="J263" s="61">
        <v>2.1</v>
      </c>
      <c r="K263" s="22">
        <v>7.79</v>
      </c>
      <c r="L263" s="61">
        <v>7.79</v>
      </c>
      <c r="M263" s="22" t="s">
        <v>35</v>
      </c>
      <c r="N263" s="61">
        <v>31.5</v>
      </c>
      <c r="O263" s="49" t="s">
        <v>35</v>
      </c>
      <c r="P263" s="1199">
        <v>69</v>
      </c>
      <c r="Q263" s="49" t="s">
        <v>35</v>
      </c>
      <c r="R263" s="1199">
        <v>93.2</v>
      </c>
      <c r="S263" s="49" t="s">
        <v>35</v>
      </c>
      <c r="T263" s="1199" t="s">
        <v>35</v>
      </c>
      <c r="U263" s="49" t="s">
        <v>35</v>
      </c>
      <c r="V263" s="1199" t="s">
        <v>35</v>
      </c>
      <c r="W263" s="62" t="s">
        <v>35</v>
      </c>
      <c r="X263" s="63">
        <v>28.4</v>
      </c>
      <c r="Y263" s="67" t="s">
        <v>35</v>
      </c>
      <c r="Z263" s="68">
        <v>218</v>
      </c>
      <c r="AA263" s="1389" t="s">
        <v>35</v>
      </c>
      <c r="AB263" s="1724">
        <v>0.16</v>
      </c>
      <c r="AC263" s="608" t="s">
        <v>35</v>
      </c>
      <c r="AD263" s="1666" t="s">
        <v>35</v>
      </c>
      <c r="AE263" s="6" t="s">
        <v>284</v>
      </c>
      <c r="AF263" s="17" t="s">
        <v>23</v>
      </c>
      <c r="AG263" s="23" t="s">
        <v>35</v>
      </c>
      <c r="AH263" s="43">
        <v>2.66</v>
      </c>
      <c r="AI263" s="41" t="s">
        <v>35</v>
      </c>
      <c r="AJ263" s="95"/>
    </row>
    <row r="264" spans="1:36" ht="13.5" customHeight="1" x14ac:dyDescent="0.15">
      <c r="A264" s="1769"/>
      <c r="B264" s="366">
        <v>44519</v>
      </c>
      <c r="C264" s="1607" t="str">
        <f t="shared" si="35"/>
        <v>(金)</v>
      </c>
      <c r="D264" s="627" t="s">
        <v>566</v>
      </c>
      <c r="E264" s="1493" t="s">
        <v>35</v>
      </c>
      <c r="F264" s="58">
        <v>12.1</v>
      </c>
      <c r="G264" s="22">
        <v>16.8</v>
      </c>
      <c r="H264" s="61">
        <v>16.5</v>
      </c>
      <c r="I264" s="22">
        <v>2.4</v>
      </c>
      <c r="J264" s="61">
        <v>2.1</v>
      </c>
      <c r="K264" s="22">
        <v>7.77</v>
      </c>
      <c r="L264" s="61">
        <v>7.78</v>
      </c>
      <c r="M264" s="22" t="s">
        <v>35</v>
      </c>
      <c r="N264" s="61">
        <v>31.5</v>
      </c>
      <c r="O264" s="49" t="s">
        <v>35</v>
      </c>
      <c r="P264" s="1199">
        <v>69.599999999999994</v>
      </c>
      <c r="Q264" s="49" t="s">
        <v>35</v>
      </c>
      <c r="R264" s="1199">
        <v>96</v>
      </c>
      <c r="S264" s="49" t="s">
        <v>35</v>
      </c>
      <c r="T264" s="1199" t="s">
        <v>35</v>
      </c>
      <c r="U264" s="49" t="s">
        <v>35</v>
      </c>
      <c r="V264" s="1199" t="s">
        <v>35</v>
      </c>
      <c r="W264" s="62" t="s">
        <v>35</v>
      </c>
      <c r="X264" s="63">
        <v>28.8</v>
      </c>
      <c r="Y264" s="67" t="s">
        <v>35</v>
      </c>
      <c r="Z264" s="68">
        <v>195</v>
      </c>
      <c r="AA264" s="1389" t="s">
        <v>35</v>
      </c>
      <c r="AB264" s="1724">
        <v>0.14000000000000001</v>
      </c>
      <c r="AC264" s="608" t="s">
        <v>35</v>
      </c>
      <c r="AD264" s="1666" t="s">
        <v>35</v>
      </c>
      <c r="AE264" s="6" t="s">
        <v>462</v>
      </c>
      <c r="AF264" s="17" t="s">
        <v>23</v>
      </c>
      <c r="AG264" s="23" t="s">
        <v>35</v>
      </c>
      <c r="AH264" s="43">
        <v>3.01</v>
      </c>
      <c r="AI264" s="41" t="s">
        <v>35</v>
      </c>
      <c r="AJ264" s="95"/>
    </row>
    <row r="265" spans="1:36" ht="13.5" customHeight="1" x14ac:dyDescent="0.15">
      <c r="A265" s="1769"/>
      <c r="B265" s="366">
        <v>44520</v>
      </c>
      <c r="C265" s="1607" t="str">
        <f t="shared" si="35"/>
        <v>(土)</v>
      </c>
      <c r="D265" s="627" t="s">
        <v>566</v>
      </c>
      <c r="E265" s="1493" t="s">
        <v>35</v>
      </c>
      <c r="F265" s="58">
        <v>12.2</v>
      </c>
      <c r="G265" s="22">
        <v>16.399999999999999</v>
      </c>
      <c r="H265" s="61">
        <v>16.2</v>
      </c>
      <c r="I265" s="22">
        <v>2.4</v>
      </c>
      <c r="J265" s="61">
        <v>2.2000000000000002</v>
      </c>
      <c r="K265" s="22">
        <v>7.59</v>
      </c>
      <c r="L265" s="61">
        <v>7.55</v>
      </c>
      <c r="M265" s="22" t="s">
        <v>35</v>
      </c>
      <c r="N265" s="61">
        <v>31.6</v>
      </c>
      <c r="O265" s="49" t="s">
        <v>35</v>
      </c>
      <c r="P265" s="1199" t="s">
        <v>35</v>
      </c>
      <c r="Q265" s="49" t="s">
        <v>35</v>
      </c>
      <c r="R265" s="1199" t="s">
        <v>35</v>
      </c>
      <c r="S265" s="49" t="s">
        <v>35</v>
      </c>
      <c r="T265" s="1199" t="s">
        <v>35</v>
      </c>
      <c r="U265" s="49" t="s">
        <v>35</v>
      </c>
      <c r="V265" s="1199" t="s">
        <v>35</v>
      </c>
      <c r="W265" s="62" t="s">
        <v>35</v>
      </c>
      <c r="X265" s="63" t="s">
        <v>35</v>
      </c>
      <c r="Y265" s="67" t="s">
        <v>35</v>
      </c>
      <c r="Z265" s="68" t="s">
        <v>35</v>
      </c>
      <c r="AA265" s="1389" t="s">
        <v>35</v>
      </c>
      <c r="AB265" s="1724" t="s">
        <v>35</v>
      </c>
      <c r="AC265" s="608" t="s">
        <v>35</v>
      </c>
      <c r="AD265" s="1666" t="s">
        <v>35</v>
      </c>
      <c r="AE265" s="6" t="s">
        <v>463</v>
      </c>
      <c r="AF265" s="17" t="s">
        <v>23</v>
      </c>
      <c r="AG265" s="278" t="s">
        <v>35</v>
      </c>
      <c r="AH265" s="203">
        <v>0.11</v>
      </c>
      <c r="AI265" s="45" t="s">
        <v>35</v>
      </c>
      <c r="AJ265" s="97"/>
    </row>
    <row r="266" spans="1:36" ht="13.5" customHeight="1" x14ac:dyDescent="0.15">
      <c r="A266" s="1769"/>
      <c r="B266" s="366">
        <v>44521</v>
      </c>
      <c r="C266" s="1607" t="str">
        <f t="shared" si="35"/>
        <v>(日)</v>
      </c>
      <c r="D266" s="627" t="s">
        <v>522</v>
      </c>
      <c r="E266" s="1493">
        <v>6</v>
      </c>
      <c r="F266" s="58">
        <v>10.7</v>
      </c>
      <c r="G266" s="22">
        <v>16.2</v>
      </c>
      <c r="H266" s="61">
        <v>16</v>
      </c>
      <c r="I266" s="22">
        <v>2</v>
      </c>
      <c r="J266" s="61">
        <v>1.6</v>
      </c>
      <c r="K266" s="22">
        <v>7.67</v>
      </c>
      <c r="L266" s="61">
        <v>7.48</v>
      </c>
      <c r="M266" s="22" t="s">
        <v>35</v>
      </c>
      <c r="N266" s="61">
        <v>32</v>
      </c>
      <c r="O266" s="49" t="s">
        <v>35</v>
      </c>
      <c r="P266" s="1199" t="s">
        <v>35</v>
      </c>
      <c r="Q266" s="49" t="s">
        <v>35</v>
      </c>
      <c r="R266" s="1199" t="s">
        <v>35</v>
      </c>
      <c r="S266" s="49" t="s">
        <v>35</v>
      </c>
      <c r="T266" s="1199" t="s">
        <v>35</v>
      </c>
      <c r="U266" s="49" t="s">
        <v>35</v>
      </c>
      <c r="V266" s="1199" t="s">
        <v>35</v>
      </c>
      <c r="W266" s="62" t="s">
        <v>35</v>
      </c>
      <c r="X266" s="63" t="s">
        <v>35</v>
      </c>
      <c r="Y266" s="67" t="s">
        <v>35</v>
      </c>
      <c r="Z266" s="68" t="s">
        <v>35</v>
      </c>
      <c r="AA266" s="1389" t="s">
        <v>35</v>
      </c>
      <c r="AB266" s="1724" t="s">
        <v>35</v>
      </c>
      <c r="AC266" s="608" t="s">
        <v>35</v>
      </c>
      <c r="AD266" s="1666" t="s">
        <v>35</v>
      </c>
      <c r="AE266" s="6" t="s">
        <v>464</v>
      </c>
      <c r="AF266" s="17" t="s">
        <v>23</v>
      </c>
      <c r="AG266" s="23" t="s">
        <v>35</v>
      </c>
      <c r="AH266" s="203" t="s">
        <v>523</v>
      </c>
      <c r="AI266" s="41" t="s">
        <v>35</v>
      </c>
      <c r="AJ266" s="95"/>
    </row>
    <row r="267" spans="1:36" ht="13.5" customHeight="1" x14ac:dyDescent="0.15">
      <c r="A267" s="1769"/>
      <c r="B267" s="366">
        <v>44522</v>
      </c>
      <c r="C267" s="1607" t="str">
        <f t="shared" si="35"/>
        <v>(月)</v>
      </c>
      <c r="D267" s="627" t="s">
        <v>579</v>
      </c>
      <c r="E267" s="1493">
        <v>27.5</v>
      </c>
      <c r="F267" s="58">
        <v>13.1</v>
      </c>
      <c r="G267" s="22">
        <v>16.2</v>
      </c>
      <c r="H267" s="61">
        <v>16</v>
      </c>
      <c r="I267" s="22">
        <v>2</v>
      </c>
      <c r="J267" s="61">
        <v>1.7</v>
      </c>
      <c r="K267" s="22">
        <v>7.74</v>
      </c>
      <c r="L267" s="61">
        <v>7.74</v>
      </c>
      <c r="M267" s="22" t="s">
        <v>35</v>
      </c>
      <c r="N267" s="61">
        <v>32.6</v>
      </c>
      <c r="O267" s="49" t="s">
        <v>35</v>
      </c>
      <c r="P267" s="1199">
        <v>70.7</v>
      </c>
      <c r="Q267" s="49" t="s">
        <v>35</v>
      </c>
      <c r="R267" s="1199">
        <v>98</v>
      </c>
      <c r="S267" s="49" t="s">
        <v>35</v>
      </c>
      <c r="T267" s="1199" t="s">
        <v>35</v>
      </c>
      <c r="U267" s="49" t="s">
        <v>35</v>
      </c>
      <c r="V267" s="1199" t="s">
        <v>35</v>
      </c>
      <c r="W267" s="62" t="s">
        <v>35</v>
      </c>
      <c r="X267" s="63">
        <v>30.6</v>
      </c>
      <c r="Y267" s="67" t="s">
        <v>35</v>
      </c>
      <c r="Z267" s="68">
        <v>215</v>
      </c>
      <c r="AA267" s="1389" t="s">
        <v>35</v>
      </c>
      <c r="AB267" s="1724">
        <v>0.12</v>
      </c>
      <c r="AC267" s="608" t="s">
        <v>35</v>
      </c>
      <c r="AD267" s="1666" t="s">
        <v>35</v>
      </c>
      <c r="AE267" s="6" t="s">
        <v>465</v>
      </c>
      <c r="AF267" s="17" t="s">
        <v>23</v>
      </c>
      <c r="AG267" s="22" t="s">
        <v>35</v>
      </c>
      <c r="AH267" s="46">
        <v>20.3</v>
      </c>
      <c r="AI267" s="35" t="s">
        <v>35</v>
      </c>
      <c r="AJ267" s="96"/>
    </row>
    <row r="268" spans="1:36" ht="13.5" customHeight="1" x14ac:dyDescent="0.15">
      <c r="A268" s="1769"/>
      <c r="B268" s="366">
        <v>44523</v>
      </c>
      <c r="C268" s="1607" t="str">
        <f t="shared" si="35"/>
        <v>(火)</v>
      </c>
      <c r="D268" s="627" t="s">
        <v>522</v>
      </c>
      <c r="E268" s="1493" t="s">
        <v>35</v>
      </c>
      <c r="F268" s="58">
        <v>14.4</v>
      </c>
      <c r="G268" s="22">
        <v>15.9</v>
      </c>
      <c r="H268" s="61">
        <v>15.8</v>
      </c>
      <c r="I268" s="22">
        <v>1.6</v>
      </c>
      <c r="J268" s="61">
        <v>1.7</v>
      </c>
      <c r="K268" s="22">
        <v>7.63</v>
      </c>
      <c r="L268" s="61">
        <v>7.69</v>
      </c>
      <c r="M268" s="22" t="s">
        <v>35</v>
      </c>
      <c r="N268" s="61">
        <v>32.700000000000003</v>
      </c>
      <c r="O268" s="49" t="s">
        <v>35</v>
      </c>
      <c r="P268" s="1199" t="s">
        <v>35</v>
      </c>
      <c r="Q268" s="49" t="s">
        <v>35</v>
      </c>
      <c r="R268" s="1199" t="s">
        <v>35</v>
      </c>
      <c r="S268" s="49" t="s">
        <v>35</v>
      </c>
      <c r="T268" s="1199" t="s">
        <v>35</v>
      </c>
      <c r="U268" s="49" t="s">
        <v>35</v>
      </c>
      <c r="V268" s="1199" t="s">
        <v>35</v>
      </c>
      <c r="W268" s="62" t="s">
        <v>35</v>
      </c>
      <c r="X268" s="63" t="s">
        <v>35</v>
      </c>
      <c r="Y268" s="67" t="s">
        <v>35</v>
      </c>
      <c r="Z268" s="68" t="s">
        <v>35</v>
      </c>
      <c r="AA268" s="1389" t="s">
        <v>35</v>
      </c>
      <c r="AB268" s="1724" t="s">
        <v>35</v>
      </c>
      <c r="AC268" s="608" t="s">
        <v>35</v>
      </c>
      <c r="AD268" s="1666" t="s">
        <v>35</v>
      </c>
      <c r="AE268" s="6" t="s">
        <v>27</v>
      </c>
      <c r="AF268" s="17" t="s">
        <v>23</v>
      </c>
      <c r="AG268" s="22" t="s">
        <v>35</v>
      </c>
      <c r="AH268" s="46">
        <v>28.4</v>
      </c>
      <c r="AI268" s="35" t="s">
        <v>35</v>
      </c>
      <c r="AJ268" s="96"/>
    </row>
    <row r="269" spans="1:36" ht="13.5" customHeight="1" x14ac:dyDescent="0.15">
      <c r="A269" s="1769"/>
      <c r="B269" s="366">
        <v>44524</v>
      </c>
      <c r="C269" s="1607" t="str">
        <f t="shared" si="35"/>
        <v>(水)</v>
      </c>
      <c r="D269" s="627" t="s">
        <v>566</v>
      </c>
      <c r="E269" s="1493" t="s">
        <v>35</v>
      </c>
      <c r="F269" s="58">
        <v>13.2</v>
      </c>
      <c r="G269" s="22">
        <v>16.100000000000001</v>
      </c>
      <c r="H269" s="61">
        <v>15.9</v>
      </c>
      <c r="I269" s="22">
        <v>2.4</v>
      </c>
      <c r="J269" s="61">
        <v>2</v>
      </c>
      <c r="K269" s="22">
        <v>7.83</v>
      </c>
      <c r="L269" s="61">
        <v>7.79</v>
      </c>
      <c r="M269" s="22" t="s">
        <v>35</v>
      </c>
      <c r="N269" s="61">
        <v>32.299999999999997</v>
      </c>
      <c r="O269" s="49" t="s">
        <v>35</v>
      </c>
      <c r="P269" s="1199">
        <v>70</v>
      </c>
      <c r="Q269" s="49" t="s">
        <v>35</v>
      </c>
      <c r="R269" s="1199">
        <v>96.8</v>
      </c>
      <c r="S269" s="49" t="s">
        <v>35</v>
      </c>
      <c r="T269" s="1199" t="s">
        <v>35</v>
      </c>
      <c r="U269" s="49" t="s">
        <v>35</v>
      </c>
      <c r="V269" s="1199" t="s">
        <v>35</v>
      </c>
      <c r="W269" s="62" t="s">
        <v>35</v>
      </c>
      <c r="X269" s="63">
        <v>29.3</v>
      </c>
      <c r="Y269" s="67" t="s">
        <v>35</v>
      </c>
      <c r="Z269" s="68">
        <v>197</v>
      </c>
      <c r="AA269" s="1389" t="s">
        <v>35</v>
      </c>
      <c r="AB269" s="1724">
        <v>0.11</v>
      </c>
      <c r="AC269" s="608" t="s">
        <v>35</v>
      </c>
      <c r="AD269" s="1666" t="s">
        <v>35</v>
      </c>
      <c r="AE269" s="6" t="s">
        <v>52</v>
      </c>
      <c r="AF269" s="17" t="s">
        <v>452</v>
      </c>
      <c r="AG269" s="49" t="s">
        <v>35</v>
      </c>
      <c r="AH269" s="50">
        <v>4</v>
      </c>
      <c r="AI269" s="42" t="s">
        <v>35</v>
      </c>
      <c r="AJ269" s="98"/>
    </row>
    <row r="270" spans="1:36" ht="13.5" customHeight="1" x14ac:dyDescent="0.15">
      <c r="A270" s="1769"/>
      <c r="B270" s="366">
        <v>44525</v>
      </c>
      <c r="C270" s="1607" t="str">
        <f t="shared" si="35"/>
        <v>(木)</v>
      </c>
      <c r="D270" s="627" t="s">
        <v>566</v>
      </c>
      <c r="E270" s="1493" t="s">
        <v>35</v>
      </c>
      <c r="F270" s="58">
        <v>12.1</v>
      </c>
      <c r="G270" s="22">
        <v>16.2</v>
      </c>
      <c r="H270" s="61">
        <v>16</v>
      </c>
      <c r="I270" s="22">
        <v>2.2000000000000002</v>
      </c>
      <c r="J270" s="61">
        <v>1.8</v>
      </c>
      <c r="K270" s="22">
        <v>7.78</v>
      </c>
      <c r="L270" s="61">
        <v>7.84</v>
      </c>
      <c r="M270" s="22" t="s">
        <v>35</v>
      </c>
      <c r="N270" s="61">
        <v>31.2</v>
      </c>
      <c r="O270" s="49" t="s">
        <v>35</v>
      </c>
      <c r="P270" s="1199">
        <v>69.400000000000006</v>
      </c>
      <c r="Q270" s="49" t="s">
        <v>35</v>
      </c>
      <c r="R270" s="1199">
        <v>96</v>
      </c>
      <c r="S270" s="49" t="s">
        <v>35</v>
      </c>
      <c r="T270" s="1199" t="s">
        <v>35</v>
      </c>
      <c r="U270" s="49" t="s">
        <v>35</v>
      </c>
      <c r="V270" s="1199" t="s">
        <v>35</v>
      </c>
      <c r="W270" s="62" t="s">
        <v>35</v>
      </c>
      <c r="X270" s="63">
        <v>28.2</v>
      </c>
      <c r="Y270" s="67" t="s">
        <v>35</v>
      </c>
      <c r="Z270" s="68">
        <v>185</v>
      </c>
      <c r="AA270" s="1389" t="s">
        <v>35</v>
      </c>
      <c r="AB270" s="1724">
        <v>0.13</v>
      </c>
      <c r="AC270" s="608" t="s">
        <v>35</v>
      </c>
      <c r="AD270" s="1666" t="s">
        <v>35</v>
      </c>
      <c r="AE270" s="6" t="s">
        <v>466</v>
      </c>
      <c r="AF270" s="17" t="s">
        <v>23</v>
      </c>
      <c r="AG270" s="49" t="s">
        <v>35</v>
      </c>
      <c r="AH270" s="497" t="s">
        <v>638</v>
      </c>
      <c r="AI270" s="42" t="s">
        <v>35</v>
      </c>
      <c r="AJ270" s="98"/>
    </row>
    <row r="271" spans="1:36" ht="13.5" customHeight="1" x14ac:dyDescent="0.15">
      <c r="A271" s="1769"/>
      <c r="B271" s="366">
        <v>44526</v>
      </c>
      <c r="C271" s="1607" t="str">
        <f t="shared" si="35"/>
        <v>(金)</v>
      </c>
      <c r="D271" s="627" t="s">
        <v>566</v>
      </c>
      <c r="E271" s="1493" t="s">
        <v>35</v>
      </c>
      <c r="F271" s="58">
        <v>12.8</v>
      </c>
      <c r="G271" s="22">
        <v>16</v>
      </c>
      <c r="H271" s="61">
        <v>15.8</v>
      </c>
      <c r="I271" s="22">
        <v>2.7</v>
      </c>
      <c r="J271" s="61">
        <v>2.1</v>
      </c>
      <c r="K271" s="22">
        <v>7.68</v>
      </c>
      <c r="L271" s="61">
        <v>7.79</v>
      </c>
      <c r="M271" s="22" t="s">
        <v>35</v>
      </c>
      <c r="N271" s="61">
        <v>31.1</v>
      </c>
      <c r="O271" s="49" t="s">
        <v>35</v>
      </c>
      <c r="P271" s="1199">
        <v>68.8</v>
      </c>
      <c r="Q271" s="49" t="s">
        <v>35</v>
      </c>
      <c r="R271" s="1199">
        <v>94.6</v>
      </c>
      <c r="S271" s="49" t="s">
        <v>35</v>
      </c>
      <c r="T271" s="1199" t="s">
        <v>35</v>
      </c>
      <c r="U271" s="49" t="s">
        <v>35</v>
      </c>
      <c r="V271" s="1199" t="s">
        <v>35</v>
      </c>
      <c r="W271" s="62" t="s">
        <v>35</v>
      </c>
      <c r="X271" s="63">
        <v>29.2</v>
      </c>
      <c r="Y271" s="67" t="s">
        <v>35</v>
      </c>
      <c r="Z271" s="68">
        <v>195</v>
      </c>
      <c r="AA271" s="1389" t="s">
        <v>35</v>
      </c>
      <c r="AB271" s="1724">
        <v>0.16</v>
      </c>
      <c r="AC271" s="608">
        <v>226</v>
      </c>
      <c r="AD271" s="1666">
        <v>85</v>
      </c>
      <c r="AE271" s="18"/>
      <c r="AF271" s="8"/>
      <c r="AG271" s="19"/>
      <c r="AH271" s="7"/>
      <c r="AI271" s="7"/>
      <c r="AJ271" s="8"/>
    </row>
    <row r="272" spans="1:36" ht="13.5" customHeight="1" x14ac:dyDescent="0.15">
      <c r="A272" s="1769"/>
      <c r="B272" s="366">
        <v>44527</v>
      </c>
      <c r="C272" s="1607" t="str">
        <f t="shared" si="35"/>
        <v>(土)</v>
      </c>
      <c r="D272" s="627" t="s">
        <v>566</v>
      </c>
      <c r="E272" s="1493" t="s">
        <v>35</v>
      </c>
      <c r="F272" s="58">
        <v>10.1</v>
      </c>
      <c r="G272" s="22">
        <v>15.4</v>
      </c>
      <c r="H272" s="61">
        <v>15.4</v>
      </c>
      <c r="I272" s="22">
        <v>2.2000000000000002</v>
      </c>
      <c r="J272" s="61">
        <v>1.68</v>
      </c>
      <c r="K272" s="22">
        <v>7.68</v>
      </c>
      <c r="L272" s="61">
        <v>7.75</v>
      </c>
      <c r="M272" s="22" t="s">
        <v>35</v>
      </c>
      <c r="N272" s="61">
        <v>32.299999999999997</v>
      </c>
      <c r="O272" s="49" t="s">
        <v>35</v>
      </c>
      <c r="P272" s="1199" t="s">
        <v>35</v>
      </c>
      <c r="Q272" s="49" t="s">
        <v>35</v>
      </c>
      <c r="R272" s="1199" t="s">
        <v>35</v>
      </c>
      <c r="S272" s="49" t="s">
        <v>35</v>
      </c>
      <c r="T272" s="1199" t="s">
        <v>35</v>
      </c>
      <c r="U272" s="49" t="s">
        <v>35</v>
      </c>
      <c r="V272" s="1199" t="s">
        <v>35</v>
      </c>
      <c r="W272" s="62" t="s">
        <v>35</v>
      </c>
      <c r="X272" s="63" t="s">
        <v>35</v>
      </c>
      <c r="Y272" s="67" t="s">
        <v>35</v>
      </c>
      <c r="Z272" s="68" t="s">
        <v>35</v>
      </c>
      <c r="AA272" s="1389" t="s">
        <v>35</v>
      </c>
      <c r="AB272" s="1724" t="s">
        <v>35</v>
      </c>
      <c r="AC272" s="608" t="s">
        <v>35</v>
      </c>
      <c r="AD272" s="1666" t="s">
        <v>35</v>
      </c>
      <c r="AE272" s="18"/>
      <c r="AF272" s="8"/>
      <c r="AG272" s="19"/>
      <c r="AH272" s="7"/>
      <c r="AI272" s="7"/>
      <c r="AJ272" s="8"/>
    </row>
    <row r="273" spans="1:36" ht="13.5" customHeight="1" x14ac:dyDescent="0.15">
      <c r="A273" s="1769"/>
      <c r="B273" s="366">
        <v>44528</v>
      </c>
      <c r="C273" s="1607" t="str">
        <f t="shared" si="35"/>
        <v>(日)</v>
      </c>
      <c r="D273" s="627" t="s">
        <v>566</v>
      </c>
      <c r="E273" s="1493" t="s">
        <v>35</v>
      </c>
      <c r="F273" s="58">
        <v>9.1999999999999993</v>
      </c>
      <c r="G273" s="22">
        <v>15.3</v>
      </c>
      <c r="H273" s="61">
        <v>15.1</v>
      </c>
      <c r="I273" s="22">
        <v>2.4</v>
      </c>
      <c r="J273" s="61">
        <v>2</v>
      </c>
      <c r="K273" s="22">
        <v>7.66</v>
      </c>
      <c r="L273" s="61">
        <v>7.65</v>
      </c>
      <c r="M273" s="22" t="s">
        <v>35</v>
      </c>
      <c r="N273" s="61">
        <v>32.9</v>
      </c>
      <c r="O273" s="49" t="s">
        <v>35</v>
      </c>
      <c r="P273" s="1199" t="s">
        <v>35</v>
      </c>
      <c r="Q273" s="49" t="s">
        <v>35</v>
      </c>
      <c r="R273" s="1199" t="s">
        <v>35</v>
      </c>
      <c r="S273" s="49" t="s">
        <v>35</v>
      </c>
      <c r="T273" s="1199" t="s">
        <v>35</v>
      </c>
      <c r="U273" s="49" t="s">
        <v>35</v>
      </c>
      <c r="V273" s="1199" t="s">
        <v>35</v>
      </c>
      <c r="W273" s="62" t="s">
        <v>35</v>
      </c>
      <c r="X273" s="63" t="s">
        <v>35</v>
      </c>
      <c r="Y273" s="67" t="s">
        <v>35</v>
      </c>
      <c r="Z273" s="68" t="s">
        <v>35</v>
      </c>
      <c r="AA273" s="1389" t="s">
        <v>35</v>
      </c>
      <c r="AB273" s="1724" t="s">
        <v>35</v>
      </c>
      <c r="AC273" s="608" t="s">
        <v>35</v>
      </c>
      <c r="AD273" s="1666" t="s">
        <v>35</v>
      </c>
      <c r="AE273" s="20"/>
      <c r="AF273" s="3"/>
      <c r="AG273" s="21"/>
      <c r="AH273" s="9"/>
      <c r="AI273" s="9"/>
      <c r="AJ273" s="3"/>
    </row>
    <row r="274" spans="1:36" ht="13.5" customHeight="1" x14ac:dyDescent="0.15">
      <c r="A274" s="1769"/>
      <c r="B274" s="366">
        <v>44529</v>
      </c>
      <c r="C274" s="1607" t="str">
        <f t="shared" si="35"/>
        <v>(月)</v>
      </c>
      <c r="D274" s="627" t="s">
        <v>566</v>
      </c>
      <c r="E274" s="1493" t="s">
        <v>35</v>
      </c>
      <c r="F274" s="58">
        <v>7.5</v>
      </c>
      <c r="G274" s="22">
        <v>15.1</v>
      </c>
      <c r="H274" s="61">
        <v>14.8</v>
      </c>
      <c r="I274" s="22">
        <v>2.2999999999999998</v>
      </c>
      <c r="J274" s="61">
        <v>1.9</v>
      </c>
      <c r="K274" s="22">
        <v>7.83</v>
      </c>
      <c r="L274" s="61">
        <v>7.83</v>
      </c>
      <c r="M274" s="22" t="s">
        <v>35</v>
      </c>
      <c r="N274" s="61">
        <v>32.5</v>
      </c>
      <c r="O274" s="49" t="s">
        <v>35</v>
      </c>
      <c r="P274" s="1199">
        <v>71.900000000000006</v>
      </c>
      <c r="Q274" s="49" t="s">
        <v>35</v>
      </c>
      <c r="R274" s="1199">
        <v>97.8</v>
      </c>
      <c r="S274" s="49" t="s">
        <v>35</v>
      </c>
      <c r="T274" s="1199" t="s">
        <v>35</v>
      </c>
      <c r="U274" s="49" t="s">
        <v>35</v>
      </c>
      <c r="V274" s="1199" t="s">
        <v>35</v>
      </c>
      <c r="W274" s="62" t="s">
        <v>35</v>
      </c>
      <c r="X274" s="63">
        <v>30</v>
      </c>
      <c r="Y274" s="67" t="s">
        <v>35</v>
      </c>
      <c r="Z274" s="68">
        <v>175</v>
      </c>
      <c r="AA274" s="1389" t="s">
        <v>35</v>
      </c>
      <c r="AB274" s="1724">
        <v>0.15</v>
      </c>
      <c r="AC274" s="608" t="s">
        <v>35</v>
      </c>
      <c r="AD274" s="1666" t="s">
        <v>35</v>
      </c>
      <c r="AE274" s="28" t="s">
        <v>137</v>
      </c>
      <c r="AF274" s="2" t="s">
        <v>35</v>
      </c>
      <c r="AG274" s="2" t="s">
        <v>35</v>
      </c>
      <c r="AH274" s="2" t="s">
        <v>35</v>
      </c>
      <c r="AI274" s="2" t="s">
        <v>35</v>
      </c>
      <c r="AJ274" s="99" t="s">
        <v>35</v>
      </c>
    </row>
    <row r="275" spans="1:36" ht="13.5" customHeight="1" x14ac:dyDescent="0.15">
      <c r="A275" s="1769"/>
      <c r="B275" s="366">
        <v>44530</v>
      </c>
      <c r="C275" s="1607" t="str">
        <f t="shared" si="35"/>
        <v>(火)</v>
      </c>
      <c r="D275" s="628" t="s">
        <v>566</v>
      </c>
      <c r="E275" s="1499">
        <v>0.5</v>
      </c>
      <c r="F275" s="119">
        <v>7.9</v>
      </c>
      <c r="G275" s="120">
        <v>14.6</v>
      </c>
      <c r="H275" s="121">
        <v>14.4</v>
      </c>
      <c r="I275" s="120">
        <v>2</v>
      </c>
      <c r="J275" s="121">
        <v>1.7</v>
      </c>
      <c r="K275" s="120">
        <v>7.81</v>
      </c>
      <c r="L275" s="121">
        <v>7.81</v>
      </c>
      <c r="M275" s="120" t="s">
        <v>35</v>
      </c>
      <c r="N275" s="121">
        <v>32.5</v>
      </c>
      <c r="O275" s="632" t="s">
        <v>35</v>
      </c>
      <c r="P275" s="1213">
        <v>71.400000000000006</v>
      </c>
      <c r="Q275" s="632" t="s">
        <v>35</v>
      </c>
      <c r="R275" s="1213">
        <v>99.2</v>
      </c>
      <c r="S275" s="632" t="s">
        <v>35</v>
      </c>
      <c r="T275" s="1213" t="s">
        <v>35</v>
      </c>
      <c r="U275" s="632" t="s">
        <v>35</v>
      </c>
      <c r="V275" s="1213" t="s">
        <v>35</v>
      </c>
      <c r="W275" s="122" t="s">
        <v>35</v>
      </c>
      <c r="X275" s="123">
        <v>29.3</v>
      </c>
      <c r="Y275" s="126" t="s">
        <v>35</v>
      </c>
      <c r="Z275" s="127">
        <v>188</v>
      </c>
      <c r="AA275" s="1394" t="s">
        <v>35</v>
      </c>
      <c r="AB275" s="1727">
        <v>0.16</v>
      </c>
      <c r="AC275" s="629" t="s">
        <v>35</v>
      </c>
      <c r="AD275" s="1668" t="s">
        <v>35</v>
      </c>
      <c r="AE275" s="10" t="s">
        <v>35</v>
      </c>
      <c r="AF275" s="2" t="s">
        <v>35</v>
      </c>
      <c r="AG275" s="2" t="s">
        <v>35</v>
      </c>
      <c r="AH275" s="2" t="s">
        <v>35</v>
      </c>
      <c r="AI275" s="2" t="s">
        <v>35</v>
      </c>
      <c r="AJ275" s="99" t="s">
        <v>35</v>
      </c>
    </row>
    <row r="276" spans="1:36" s="1" customFormat="1" ht="13.5" customHeight="1" x14ac:dyDescent="0.15">
      <c r="A276" s="1769"/>
      <c r="B276" s="1748" t="s">
        <v>388</v>
      </c>
      <c r="C276" s="1744"/>
      <c r="D276" s="374"/>
      <c r="E276" s="1494">
        <f>MAX(E246:E275)</f>
        <v>66</v>
      </c>
      <c r="F276" s="335">
        <f t="shared" ref="F276:AD276" si="36">IF(COUNT(F246:F275)=0,"",MAX(F246:F275))</f>
        <v>18.899999999999999</v>
      </c>
      <c r="G276" s="336">
        <f t="shared" si="36"/>
        <v>18.7</v>
      </c>
      <c r="H276" s="337">
        <f t="shared" si="36"/>
        <v>18.8</v>
      </c>
      <c r="I276" s="336">
        <f t="shared" si="36"/>
        <v>3</v>
      </c>
      <c r="J276" s="337">
        <f t="shared" si="36"/>
        <v>2.5</v>
      </c>
      <c r="K276" s="336">
        <f t="shared" si="36"/>
        <v>7.84</v>
      </c>
      <c r="L276" s="337">
        <f t="shared" si="36"/>
        <v>7.84</v>
      </c>
      <c r="M276" s="336" t="str">
        <f t="shared" si="36"/>
        <v/>
      </c>
      <c r="N276" s="337">
        <f t="shared" si="36"/>
        <v>32.9</v>
      </c>
      <c r="O276" s="1200" t="str">
        <f t="shared" si="36"/>
        <v/>
      </c>
      <c r="P276" s="1201">
        <f t="shared" si="36"/>
        <v>71.900000000000006</v>
      </c>
      <c r="Q276" s="1200" t="str">
        <f t="shared" si="36"/>
        <v/>
      </c>
      <c r="R276" s="1201">
        <f t="shared" si="36"/>
        <v>99.2</v>
      </c>
      <c r="S276" s="1200" t="str">
        <f t="shared" si="36"/>
        <v/>
      </c>
      <c r="T276" s="1208">
        <f t="shared" si="36"/>
        <v>53.2</v>
      </c>
      <c r="U276" s="1200" t="str">
        <f t="shared" si="36"/>
        <v/>
      </c>
      <c r="V276" s="1208">
        <f t="shared" si="36"/>
        <v>42.8</v>
      </c>
      <c r="W276" s="338" t="str">
        <f t="shared" si="36"/>
        <v/>
      </c>
      <c r="X276" s="540">
        <f t="shared" si="36"/>
        <v>31.7</v>
      </c>
      <c r="Y276" s="1356" t="str">
        <f t="shared" si="36"/>
        <v/>
      </c>
      <c r="Z276" s="1357">
        <f t="shared" si="36"/>
        <v>245</v>
      </c>
      <c r="AA276" s="1385" t="str">
        <f t="shared" si="36"/>
        <v/>
      </c>
      <c r="AB276" s="1720">
        <f t="shared" si="36"/>
        <v>0.25</v>
      </c>
      <c r="AC276" s="794">
        <f t="shared" si="36"/>
        <v>226</v>
      </c>
      <c r="AD276" s="1456">
        <f t="shared" si="36"/>
        <v>85</v>
      </c>
      <c r="AE276" s="10"/>
      <c r="AF276" s="2"/>
      <c r="AG276" s="2"/>
      <c r="AH276" s="2"/>
      <c r="AI276" s="2"/>
      <c r="AJ276" s="99"/>
    </row>
    <row r="277" spans="1:36" s="1" customFormat="1" ht="13.5" customHeight="1" x14ac:dyDescent="0.15">
      <c r="A277" s="1769"/>
      <c r="B277" s="1749" t="s">
        <v>389</v>
      </c>
      <c r="C277" s="1736"/>
      <c r="D277" s="376"/>
      <c r="E277" s="1503"/>
      <c r="F277" s="340">
        <f t="shared" ref="F277:AB277" si="37">IF(COUNT(F246:F275)=0,"",MIN(F246:F275))</f>
        <v>7.5</v>
      </c>
      <c r="G277" s="341">
        <f t="shared" si="37"/>
        <v>14.6</v>
      </c>
      <c r="H277" s="342">
        <f t="shared" si="37"/>
        <v>14.4</v>
      </c>
      <c r="I277" s="341">
        <f t="shared" si="37"/>
        <v>1.6</v>
      </c>
      <c r="J277" s="340">
        <f t="shared" si="37"/>
        <v>1.6</v>
      </c>
      <c r="K277" s="341">
        <f t="shared" si="37"/>
        <v>7.58</v>
      </c>
      <c r="L277" s="340">
        <f t="shared" si="37"/>
        <v>7.48</v>
      </c>
      <c r="M277" s="341" t="str">
        <f t="shared" si="37"/>
        <v/>
      </c>
      <c r="N277" s="340">
        <f t="shared" si="37"/>
        <v>30.7</v>
      </c>
      <c r="O277" s="1202" t="str">
        <f t="shared" si="37"/>
        <v/>
      </c>
      <c r="P277" s="1203">
        <f t="shared" si="37"/>
        <v>68.099999999999994</v>
      </c>
      <c r="Q277" s="1202" t="str">
        <f t="shared" si="37"/>
        <v/>
      </c>
      <c r="R277" s="1203">
        <f t="shared" si="37"/>
        <v>91.6</v>
      </c>
      <c r="S277" s="1202" t="str">
        <f t="shared" si="37"/>
        <v/>
      </c>
      <c r="T277" s="1203">
        <f t="shared" si="37"/>
        <v>53.2</v>
      </c>
      <c r="U277" s="1202" t="str">
        <f t="shared" si="37"/>
        <v/>
      </c>
      <c r="V277" s="1209">
        <f t="shared" si="37"/>
        <v>42.8</v>
      </c>
      <c r="W277" s="343" t="str">
        <f t="shared" si="37"/>
        <v/>
      </c>
      <c r="X277" s="653">
        <f t="shared" si="37"/>
        <v>27.6</v>
      </c>
      <c r="Y277" s="1358" t="str">
        <f t="shared" si="37"/>
        <v/>
      </c>
      <c r="Z277" s="1359">
        <f t="shared" si="37"/>
        <v>165</v>
      </c>
      <c r="AA277" s="1386" t="str">
        <f t="shared" si="37"/>
        <v/>
      </c>
      <c r="AB277" s="1721">
        <f t="shared" si="37"/>
        <v>0.11</v>
      </c>
      <c r="AC277" s="1620"/>
      <c r="AD277" s="1659"/>
      <c r="AE277" s="10"/>
      <c r="AF277" s="2"/>
      <c r="AG277" s="2"/>
      <c r="AH277" s="2"/>
      <c r="AI277" s="2"/>
      <c r="AJ277" s="99"/>
    </row>
    <row r="278" spans="1:36" s="1" customFormat="1" ht="13.5" customHeight="1" x14ac:dyDescent="0.15">
      <c r="A278" s="1769"/>
      <c r="B278" s="1749" t="s">
        <v>390</v>
      </c>
      <c r="C278" s="1736"/>
      <c r="D278" s="376"/>
      <c r="E278" s="1496"/>
      <c r="F278" s="541">
        <f t="shared" ref="F278:AB278" si="38">IF(COUNT(F246:F275)=0,"",AVERAGE(F246:F275))</f>
        <v>13.713333333333335</v>
      </c>
      <c r="G278" s="341">
        <f t="shared" si="38"/>
        <v>17.139999999999997</v>
      </c>
      <c r="H278" s="340">
        <f t="shared" si="38"/>
        <v>17</v>
      </c>
      <c r="I278" s="341">
        <f t="shared" si="38"/>
        <v>2.2766666666666664</v>
      </c>
      <c r="J278" s="340">
        <f t="shared" si="38"/>
        <v>1.8826666666666669</v>
      </c>
      <c r="K278" s="341">
        <f t="shared" si="38"/>
        <v>7.7320000000000011</v>
      </c>
      <c r="L278" s="340">
        <f t="shared" si="38"/>
        <v>7.7293333333333329</v>
      </c>
      <c r="M278" s="341" t="str">
        <f t="shared" si="38"/>
        <v/>
      </c>
      <c r="N278" s="340">
        <f t="shared" si="38"/>
        <v>31.663333333333338</v>
      </c>
      <c r="O278" s="1202" t="str">
        <f t="shared" si="38"/>
        <v/>
      </c>
      <c r="P278" s="1203">
        <f t="shared" si="38"/>
        <v>69.610000000000028</v>
      </c>
      <c r="Q278" s="1202" t="str">
        <f t="shared" si="38"/>
        <v/>
      </c>
      <c r="R278" s="1203">
        <f t="shared" si="38"/>
        <v>95.039999999999992</v>
      </c>
      <c r="S278" s="1202" t="str">
        <f t="shared" si="38"/>
        <v/>
      </c>
      <c r="T278" s="1203">
        <f t="shared" si="38"/>
        <v>53.2</v>
      </c>
      <c r="U278" s="1202" t="str">
        <f t="shared" si="38"/>
        <v/>
      </c>
      <c r="V278" s="1203">
        <f t="shared" si="38"/>
        <v>42.8</v>
      </c>
      <c r="W278" s="1252" t="str">
        <f t="shared" si="38"/>
        <v/>
      </c>
      <c r="X278" s="653">
        <f t="shared" si="38"/>
        <v>29.305</v>
      </c>
      <c r="Y278" s="1358" t="str">
        <f t="shared" si="38"/>
        <v/>
      </c>
      <c r="Z278" s="1359">
        <f t="shared" si="38"/>
        <v>201.4</v>
      </c>
      <c r="AA278" s="1386" t="str">
        <f t="shared" si="38"/>
        <v/>
      </c>
      <c r="AB278" s="666">
        <f t="shared" si="38"/>
        <v>0.15500000000000003</v>
      </c>
      <c r="AC278" s="1620"/>
      <c r="AD278" s="1659"/>
      <c r="AE278" s="10"/>
      <c r="AF278" s="2"/>
      <c r="AG278" s="2"/>
      <c r="AH278" s="2"/>
      <c r="AI278" s="2"/>
      <c r="AJ278" s="99"/>
    </row>
    <row r="279" spans="1:36" s="1" customFormat="1" ht="13.5" customHeight="1" x14ac:dyDescent="0.15">
      <c r="A279" s="1770"/>
      <c r="B279" s="1737" t="s">
        <v>391</v>
      </c>
      <c r="C279" s="1738"/>
      <c r="D279" s="376"/>
      <c r="E279" s="1497">
        <f>SUM(E246:E275)</f>
        <v>101.5</v>
      </c>
      <c r="F279" s="563"/>
      <c r="G279" s="1241"/>
      <c r="H279" s="1340"/>
      <c r="I279" s="1241"/>
      <c r="J279" s="1340"/>
      <c r="K279" s="1241"/>
      <c r="L279" s="1242"/>
      <c r="M279" s="1241"/>
      <c r="N279" s="1340"/>
      <c r="O279" s="1204"/>
      <c r="P279" s="1205"/>
      <c r="Q279" s="1204"/>
      <c r="R279" s="1222"/>
      <c r="S279" s="1204"/>
      <c r="T279" s="1205"/>
      <c r="U279" s="1204"/>
      <c r="V279" s="1222"/>
      <c r="W279" s="1253"/>
      <c r="X279" s="1254"/>
      <c r="Y279" s="1360"/>
      <c r="Z279" s="1361"/>
      <c r="AA279" s="1387"/>
      <c r="AB279" s="1728"/>
      <c r="AC279" s="595">
        <f>SUM(AC246:AC275)</f>
        <v>381</v>
      </c>
      <c r="AD279" s="1460">
        <f>SUM(AD246:AD275)</f>
        <v>188</v>
      </c>
      <c r="AE279" s="10"/>
      <c r="AF279" s="2"/>
      <c r="AG279" s="2"/>
      <c r="AH279" s="2"/>
      <c r="AI279" s="2"/>
      <c r="AJ279" s="99"/>
    </row>
    <row r="280" spans="1:36" ht="13.5" customHeight="1" x14ac:dyDescent="0.15">
      <c r="A280" s="1745" t="s">
        <v>348</v>
      </c>
      <c r="B280" s="1610">
        <v>44531</v>
      </c>
      <c r="C280" s="856" t="str">
        <f>IF(B280="","",IF(WEEKDAY(B280)=1,"(日)",IF(WEEKDAY(B280)=2,"(月)",IF(WEEKDAY(B280)=3,"(火)",IF(WEEKDAY(B280)=4,"(水)",IF(WEEKDAY(B280)=5,"(木)",IF(WEEKDAY(B280)=6,"(金)","(土)")))))))</f>
        <v>(水)</v>
      </c>
      <c r="D280" s="626" t="s">
        <v>579</v>
      </c>
      <c r="E280" s="1492">
        <v>39</v>
      </c>
      <c r="F280" s="57">
        <v>18.2</v>
      </c>
      <c r="G280" s="59">
        <v>14.7</v>
      </c>
      <c r="H280" s="60">
        <v>14.6</v>
      </c>
      <c r="I280" s="59">
        <v>2.1</v>
      </c>
      <c r="J280" s="60">
        <v>1.8</v>
      </c>
      <c r="K280" s="59">
        <v>7.58</v>
      </c>
      <c r="L280" s="60">
        <v>7.56</v>
      </c>
      <c r="M280" s="59" t="s">
        <v>35</v>
      </c>
      <c r="N280" s="60">
        <v>32.200000000000003</v>
      </c>
      <c r="O280" s="1197" t="s">
        <v>35</v>
      </c>
      <c r="P280" s="1198">
        <v>73.099999999999994</v>
      </c>
      <c r="Q280" s="1197" t="s">
        <v>35</v>
      </c>
      <c r="R280" s="1198">
        <v>98.2</v>
      </c>
      <c r="S280" s="1197" t="s">
        <v>35</v>
      </c>
      <c r="T280" s="1198" t="s">
        <v>35</v>
      </c>
      <c r="U280" s="1197" t="s">
        <v>35</v>
      </c>
      <c r="V280" s="1198" t="s">
        <v>35</v>
      </c>
      <c r="W280" s="53" t="s">
        <v>35</v>
      </c>
      <c r="X280" s="54">
        <v>28.9</v>
      </c>
      <c r="Y280" s="55" t="s">
        <v>35</v>
      </c>
      <c r="Z280" s="56">
        <v>156</v>
      </c>
      <c r="AA280" s="1388" t="s">
        <v>35</v>
      </c>
      <c r="AB280" s="65">
        <v>0.2</v>
      </c>
      <c r="AC280" s="606" t="s">
        <v>35</v>
      </c>
      <c r="AD280" s="1665" t="s">
        <v>35</v>
      </c>
      <c r="AE280" s="208">
        <v>44539</v>
      </c>
      <c r="AF280" s="128" t="s">
        <v>48</v>
      </c>
      <c r="AG280" s="630">
        <v>12.6</v>
      </c>
      <c r="AH280" s="130" t="s">
        <v>20</v>
      </c>
      <c r="AI280" s="131"/>
      <c r="AJ280" s="132"/>
    </row>
    <row r="281" spans="1:36" ht="13.5" customHeight="1" x14ac:dyDescent="0.15">
      <c r="A281" s="1769"/>
      <c r="B281" s="1610">
        <v>44532</v>
      </c>
      <c r="C281" s="1607" t="str">
        <f>IF(B281="","",IF(WEEKDAY(B281)=1,"(日)",IF(WEEKDAY(B281)=2,"(月)",IF(WEEKDAY(B281)=3,"(火)",IF(WEEKDAY(B281)=4,"(水)",IF(WEEKDAY(B281)=5,"(木)",IF(WEEKDAY(B281)=6,"(金)","(土)")))))))</f>
        <v>(木)</v>
      </c>
      <c r="D281" s="627" t="s">
        <v>566</v>
      </c>
      <c r="E281" s="1493" t="s">
        <v>35</v>
      </c>
      <c r="F281" s="58">
        <v>9.9</v>
      </c>
      <c r="G281" s="22">
        <v>14.1</v>
      </c>
      <c r="H281" s="61">
        <v>14.2</v>
      </c>
      <c r="I281" s="22">
        <v>2.1</v>
      </c>
      <c r="J281" s="61">
        <v>1.7</v>
      </c>
      <c r="K281" s="22">
        <v>7.61</v>
      </c>
      <c r="L281" s="61">
        <v>7.68</v>
      </c>
      <c r="M281" s="22" t="s">
        <v>35</v>
      </c>
      <c r="N281" s="61">
        <v>32.4</v>
      </c>
      <c r="O281" s="49" t="s">
        <v>35</v>
      </c>
      <c r="P281" s="1199">
        <v>72.5</v>
      </c>
      <c r="Q281" s="49" t="s">
        <v>35</v>
      </c>
      <c r="R281" s="1199">
        <v>98.6</v>
      </c>
      <c r="S281" s="49" t="s">
        <v>35</v>
      </c>
      <c r="T281" s="1199" t="s">
        <v>35</v>
      </c>
      <c r="U281" s="49" t="s">
        <v>35</v>
      </c>
      <c r="V281" s="1199" t="s">
        <v>35</v>
      </c>
      <c r="W281" s="62" t="s">
        <v>35</v>
      </c>
      <c r="X281" s="63">
        <v>29.1</v>
      </c>
      <c r="Y281" s="67" t="s">
        <v>35</v>
      </c>
      <c r="Z281" s="68">
        <v>207</v>
      </c>
      <c r="AA281" s="1389" t="s">
        <v>35</v>
      </c>
      <c r="AB281" s="1724">
        <v>0.16</v>
      </c>
      <c r="AC281" s="745" t="s">
        <v>35</v>
      </c>
      <c r="AD281" s="1669" t="s">
        <v>35</v>
      </c>
      <c r="AE281" s="583" t="s">
        <v>489</v>
      </c>
      <c r="AF281" s="575" t="s">
        <v>490</v>
      </c>
      <c r="AG281" s="576" t="s">
        <v>491</v>
      </c>
      <c r="AH281" s="577" t="s">
        <v>492</v>
      </c>
      <c r="AI281" s="578"/>
      <c r="AJ281" s="579"/>
    </row>
    <row r="282" spans="1:36" ht="13.5" customHeight="1" x14ac:dyDescent="0.15">
      <c r="A282" s="1769"/>
      <c r="B282" s="1610">
        <v>44533</v>
      </c>
      <c r="C282" s="1607" t="str">
        <f t="shared" ref="C282:C310" si="39">IF(B282="","",IF(WEEKDAY(B282)=1,"(日)",IF(WEEKDAY(B282)=2,"(月)",IF(WEEKDAY(B282)=3,"(火)",IF(WEEKDAY(B282)=4,"(水)",IF(WEEKDAY(B282)=5,"(木)",IF(WEEKDAY(B282)=6,"(金)","(土)")))))))</f>
        <v>(金)</v>
      </c>
      <c r="D282" s="627" t="s">
        <v>566</v>
      </c>
      <c r="E282" s="1493" t="s">
        <v>35</v>
      </c>
      <c r="F282" s="58">
        <v>9</v>
      </c>
      <c r="G282" s="22">
        <v>14.3</v>
      </c>
      <c r="H282" s="61">
        <v>14.3</v>
      </c>
      <c r="I282" s="22">
        <v>2</v>
      </c>
      <c r="J282" s="61">
        <v>1.8</v>
      </c>
      <c r="K282" s="22">
        <v>7.84</v>
      </c>
      <c r="L282" s="61">
        <v>7.84</v>
      </c>
      <c r="M282" s="22" t="s">
        <v>35</v>
      </c>
      <c r="N282" s="61">
        <v>32.299999999999997</v>
      </c>
      <c r="O282" s="49" t="s">
        <v>35</v>
      </c>
      <c r="P282" s="1199">
        <v>72.099999999999994</v>
      </c>
      <c r="Q282" s="49" t="s">
        <v>35</v>
      </c>
      <c r="R282" s="1199">
        <v>96</v>
      </c>
      <c r="S282" s="49" t="s">
        <v>35</v>
      </c>
      <c r="T282" s="1199" t="s">
        <v>35</v>
      </c>
      <c r="U282" s="49" t="s">
        <v>35</v>
      </c>
      <c r="V282" s="1199" t="s">
        <v>35</v>
      </c>
      <c r="W282" s="62" t="s">
        <v>35</v>
      </c>
      <c r="X282" s="63">
        <v>30.3</v>
      </c>
      <c r="Y282" s="67" t="s">
        <v>35</v>
      </c>
      <c r="Z282" s="68">
        <v>161</v>
      </c>
      <c r="AA282" s="1389" t="s">
        <v>35</v>
      </c>
      <c r="AB282" s="1724">
        <v>0.09</v>
      </c>
      <c r="AC282" s="608" t="s">
        <v>35</v>
      </c>
      <c r="AD282" s="1666" t="s">
        <v>35</v>
      </c>
      <c r="AE282" s="6" t="s">
        <v>468</v>
      </c>
      <c r="AF282" s="17" t="s">
        <v>20</v>
      </c>
      <c r="AG282" s="39">
        <v>13.7</v>
      </c>
      <c r="AH282" s="489">
        <v>13.9</v>
      </c>
      <c r="AI282" s="41"/>
      <c r="AJ282" s="95"/>
    </row>
    <row r="283" spans="1:36" ht="13.5" customHeight="1" x14ac:dyDescent="0.15">
      <c r="A283" s="1769"/>
      <c r="B283" s="1610">
        <v>44534</v>
      </c>
      <c r="C283" s="1607" t="str">
        <f t="shared" si="39"/>
        <v>(土)</v>
      </c>
      <c r="D283" s="627" t="s">
        <v>566</v>
      </c>
      <c r="E283" s="1493" t="s">
        <v>35</v>
      </c>
      <c r="F283" s="58">
        <v>10.9</v>
      </c>
      <c r="G283" s="22">
        <v>14.2</v>
      </c>
      <c r="H283" s="61">
        <v>14.3</v>
      </c>
      <c r="I283" s="22">
        <v>1.5</v>
      </c>
      <c r="J283" s="61">
        <v>1.6</v>
      </c>
      <c r="K283" s="22">
        <v>7.73</v>
      </c>
      <c r="L283" s="61">
        <v>7.73</v>
      </c>
      <c r="M283" s="22" t="s">
        <v>35</v>
      </c>
      <c r="N283" s="61">
        <v>31</v>
      </c>
      <c r="O283" s="49" t="s">
        <v>35</v>
      </c>
      <c r="P283" s="1199" t="s">
        <v>35</v>
      </c>
      <c r="Q283" s="49" t="s">
        <v>35</v>
      </c>
      <c r="R283" s="1199" t="s">
        <v>35</v>
      </c>
      <c r="S283" s="49" t="s">
        <v>35</v>
      </c>
      <c r="T283" s="1199" t="s">
        <v>35</v>
      </c>
      <c r="U283" s="49" t="s">
        <v>35</v>
      </c>
      <c r="V283" s="1199" t="s">
        <v>35</v>
      </c>
      <c r="W283" s="62" t="s">
        <v>35</v>
      </c>
      <c r="X283" s="63" t="s">
        <v>35</v>
      </c>
      <c r="Y283" s="67" t="s">
        <v>35</v>
      </c>
      <c r="Z283" s="68" t="s">
        <v>35</v>
      </c>
      <c r="AA283" s="1389" t="s">
        <v>35</v>
      </c>
      <c r="AB283" s="1724" t="s">
        <v>35</v>
      </c>
      <c r="AC283" s="608" t="s">
        <v>35</v>
      </c>
      <c r="AD283" s="1666" t="s">
        <v>35</v>
      </c>
      <c r="AE283" s="6" t="s">
        <v>469</v>
      </c>
      <c r="AF283" s="17" t="s">
        <v>470</v>
      </c>
      <c r="AG283" s="33">
        <v>1.5</v>
      </c>
      <c r="AH283" s="489">
        <v>1.4</v>
      </c>
      <c r="AI283" s="35"/>
      <c r="AJ283" s="96"/>
    </row>
    <row r="284" spans="1:36" ht="13.5" customHeight="1" x14ac:dyDescent="0.15">
      <c r="A284" s="1769"/>
      <c r="B284" s="1610">
        <v>44535</v>
      </c>
      <c r="C284" s="1607" t="str">
        <f t="shared" si="39"/>
        <v>(日)</v>
      </c>
      <c r="D284" s="627" t="s">
        <v>566</v>
      </c>
      <c r="E284" s="1493" t="s">
        <v>35</v>
      </c>
      <c r="F284" s="58">
        <v>6.8</v>
      </c>
      <c r="G284" s="22">
        <v>14.1</v>
      </c>
      <c r="H284" s="61">
        <v>14.2</v>
      </c>
      <c r="I284" s="22">
        <v>2.1</v>
      </c>
      <c r="J284" s="61">
        <v>2.1</v>
      </c>
      <c r="K284" s="22">
        <v>7.65</v>
      </c>
      <c r="L284" s="61">
        <v>7.68</v>
      </c>
      <c r="M284" s="22" t="s">
        <v>35</v>
      </c>
      <c r="N284" s="61">
        <v>31.8</v>
      </c>
      <c r="O284" s="49" t="s">
        <v>35</v>
      </c>
      <c r="P284" s="1199" t="s">
        <v>35</v>
      </c>
      <c r="Q284" s="49" t="s">
        <v>35</v>
      </c>
      <c r="R284" s="1199" t="s">
        <v>35</v>
      </c>
      <c r="S284" s="49" t="s">
        <v>35</v>
      </c>
      <c r="T284" s="1199" t="s">
        <v>35</v>
      </c>
      <c r="U284" s="49" t="s">
        <v>35</v>
      </c>
      <c r="V284" s="1199" t="s">
        <v>35</v>
      </c>
      <c r="W284" s="62" t="s">
        <v>35</v>
      </c>
      <c r="X284" s="63" t="s">
        <v>35</v>
      </c>
      <c r="Y284" s="67" t="s">
        <v>35</v>
      </c>
      <c r="Z284" s="68" t="s">
        <v>35</v>
      </c>
      <c r="AA284" s="1389" t="s">
        <v>35</v>
      </c>
      <c r="AB284" s="1724" t="s">
        <v>35</v>
      </c>
      <c r="AC284" s="608" t="s">
        <v>35</v>
      </c>
      <c r="AD284" s="1666" t="s">
        <v>35</v>
      </c>
      <c r="AE284" s="6" t="s">
        <v>21</v>
      </c>
      <c r="AF284" s="17"/>
      <c r="AG284" s="33">
        <v>7.8</v>
      </c>
      <c r="AH284" s="489">
        <v>7.82</v>
      </c>
      <c r="AI284" s="35"/>
      <c r="AJ284" s="96"/>
    </row>
    <row r="285" spans="1:36" ht="13.5" customHeight="1" x14ac:dyDescent="0.15">
      <c r="A285" s="1769"/>
      <c r="B285" s="1610">
        <v>44536</v>
      </c>
      <c r="C285" s="1607" t="str">
        <f t="shared" si="39"/>
        <v>(月)</v>
      </c>
      <c r="D285" s="627" t="s">
        <v>566</v>
      </c>
      <c r="E285" s="1493" t="s">
        <v>35</v>
      </c>
      <c r="F285" s="58">
        <v>9.6999999999999993</v>
      </c>
      <c r="G285" s="22">
        <v>14.1</v>
      </c>
      <c r="H285" s="61">
        <v>14.1</v>
      </c>
      <c r="I285" s="22">
        <v>2</v>
      </c>
      <c r="J285" s="61">
        <v>2</v>
      </c>
      <c r="K285" s="22">
        <v>7.76</v>
      </c>
      <c r="L285" s="61">
        <v>7.84</v>
      </c>
      <c r="M285" s="22" t="s">
        <v>35</v>
      </c>
      <c r="N285" s="61">
        <v>32</v>
      </c>
      <c r="O285" s="49" t="s">
        <v>35</v>
      </c>
      <c r="P285" s="1199">
        <v>71.8</v>
      </c>
      <c r="Q285" s="49" t="s">
        <v>35</v>
      </c>
      <c r="R285" s="1199">
        <v>97</v>
      </c>
      <c r="S285" s="49" t="s">
        <v>35</v>
      </c>
      <c r="T285" s="1199" t="s">
        <v>35</v>
      </c>
      <c r="U285" s="49" t="s">
        <v>35</v>
      </c>
      <c r="V285" s="1199" t="s">
        <v>35</v>
      </c>
      <c r="W285" s="62" t="s">
        <v>35</v>
      </c>
      <c r="X285" s="63">
        <v>32.4</v>
      </c>
      <c r="Y285" s="67" t="s">
        <v>35</v>
      </c>
      <c r="Z285" s="68">
        <v>189</v>
      </c>
      <c r="AA285" s="1389" t="s">
        <v>35</v>
      </c>
      <c r="AB285" s="1724">
        <v>0.12</v>
      </c>
      <c r="AC285" s="608" t="s">
        <v>35</v>
      </c>
      <c r="AD285" s="1666" t="s">
        <v>35</v>
      </c>
      <c r="AE285" s="6" t="s">
        <v>471</v>
      </c>
      <c r="AF285" s="17" t="s">
        <v>22</v>
      </c>
      <c r="AG285" s="33" t="s">
        <v>35</v>
      </c>
      <c r="AH285" s="489">
        <v>31.5</v>
      </c>
      <c r="AI285" s="35"/>
      <c r="AJ285" s="96"/>
    </row>
    <row r="286" spans="1:36" ht="13.5" customHeight="1" x14ac:dyDescent="0.15">
      <c r="A286" s="1769"/>
      <c r="B286" s="1610">
        <v>44537</v>
      </c>
      <c r="C286" s="1607" t="str">
        <f t="shared" si="39"/>
        <v>(火)</v>
      </c>
      <c r="D286" s="627" t="s">
        <v>522</v>
      </c>
      <c r="E286" s="1493">
        <v>29.5</v>
      </c>
      <c r="F286" s="58">
        <v>12.3</v>
      </c>
      <c r="G286" s="22">
        <v>13.8</v>
      </c>
      <c r="H286" s="61">
        <v>13.9</v>
      </c>
      <c r="I286" s="22">
        <v>2</v>
      </c>
      <c r="J286" s="61">
        <v>1.9</v>
      </c>
      <c r="K286" s="22">
        <v>7.72</v>
      </c>
      <c r="L286" s="61">
        <v>7.71</v>
      </c>
      <c r="M286" s="22" t="s">
        <v>35</v>
      </c>
      <c r="N286" s="61">
        <v>32.5</v>
      </c>
      <c r="O286" s="49" t="s">
        <v>35</v>
      </c>
      <c r="P286" s="1199">
        <v>72.5</v>
      </c>
      <c r="Q286" s="49" t="s">
        <v>35</v>
      </c>
      <c r="R286" s="1199">
        <v>97.8</v>
      </c>
      <c r="S286" s="49" t="s">
        <v>35</v>
      </c>
      <c r="T286" s="1199" t="s">
        <v>35</v>
      </c>
      <c r="U286" s="49" t="s">
        <v>35</v>
      </c>
      <c r="V286" s="1199" t="s">
        <v>35</v>
      </c>
      <c r="W286" s="62" t="s">
        <v>35</v>
      </c>
      <c r="X286" s="63">
        <v>30.5</v>
      </c>
      <c r="Y286" s="67" t="s">
        <v>35</v>
      </c>
      <c r="Z286" s="68">
        <v>174</v>
      </c>
      <c r="AA286" s="1389" t="s">
        <v>35</v>
      </c>
      <c r="AB286" s="1724">
        <v>0.15</v>
      </c>
      <c r="AC286" s="608" t="s">
        <v>35</v>
      </c>
      <c r="AD286" s="1666" t="s">
        <v>35</v>
      </c>
      <c r="AE286" s="6" t="s">
        <v>472</v>
      </c>
      <c r="AF286" s="17" t="s">
        <v>23</v>
      </c>
      <c r="AG286" s="33" t="s">
        <v>35</v>
      </c>
      <c r="AH286" s="1234">
        <v>70.400000000000006</v>
      </c>
      <c r="AI286" s="35"/>
      <c r="AJ286" s="96"/>
    </row>
    <row r="287" spans="1:36" ht="13.5" customHeight="1" x14ac:dyDescent="0.15">
      <c r="A287" s="1769"/>
      <c r="B287" s="1610">
        <v>44538</v>
      </c>
      <c r="C287" s="1607" t="str">
        <f t="shared" si="39"/>
        <v>(水)</v>
      </c>
      <c r="D287" s="627" t="s">
        <v>579</v>
      </c>
      <c r="E287" s="1493">
        <v>48</v>
      </c>
      <c r="F287" s="58">
        <v>9.3000000000000007</v>
      </c>
      <c r="G287" s="22">
        <v>13.5</v>
      </c>
      <c r="H287" s="61">
        <v>13.7</v>
      </c>
      <c r="I287" s="22">
        <v>2.1</v>
      </c>
      <c r="J287" s="61">
        <v>2</v>
      </c>
      <c r="K287" s="22">
        <v>7.6</v>
      </c>
      <c r="L287" s="61">
        <v>7.75</v>
      </c>
      <c r="M287" s="22" t="s">
        <v>35</v>
      </c>
      <c r="N287" s="61">
        <v>32.200000000000003</v>
      </c>
      <c r="O287" s="49" t="s">
        <v>35</v>
      </c>
      <c r="P287" s="1199">
        <v>72.099999999999994</v>
      </c>
      <c r="Q287" s="49" t="s">
        <v>35</v>
      </c>
      <c r="R287" s="1199">
        <v>96</v>
      </c>
      <c r="S287" s="49" t="s">
        <v>35</v>
      </c>
      <c r="T287" s="1199" t="s">
        <v>35</v>
      </c>
      <c r="U287" s="49" t="s">
        <v>35</v>
      </c>
      <c r="V287" s="1199" t="s">
        <v>35</v>
      </c>
      <c r="W287" s="62" t="s">
        <v>35</v>
      </c>
      <c r="X287" s="63">
        <v>30.4</v>
      </c>
      <c r="Y287" s="67" t="s">
        <v>35</v>
      </c>
      <c r="Z287" s="68">
        <v>187</v>
      </c>
      <c r="AA287" s="1389" t="s">
        <v>35</v>
      </c>
      <c r="AB287" s="1724">
        <v>0.12</v>
      </c>
      <c r="AC287" s="608">
        <v>320</v>
      </c>
      <c r="AD287" s="1666">
        <v>114</v>
      </c>
      <c r="AE287" s="6" t="s">
        <v>473</v>
      </c>
      <c r="AF287" s="17" t="s">
        <v>23</v>
      </c>
      <c r="AG287" s="33" t="s">
        <v>35</v>
      </c>
      <c r="AH287" s="1234">
        <v>94.2</v>
      </c>
      <c r="AI287" s="35"/>
      <c r="AJ287" s="96"/>
    </row>
    <row r="288" spans="1:36" ht="13.5" customHeight="1" x14ac:dyDescent="0.15">
      <c r="A288" s="1769"/>
      <c r="B288" s="1610">
        <v>44539</v>
      </c>
      <c r="C288" s="1607" t="str">
        <f t="shared" si="39"/>
        <v>(木)</v>
      </c>
      <c r="D288" s="627" t="s">
        <v>522</v>
      </c>
      <c r="E288" s="1493" t="s">
        <v>35</v>
      </c>
      <c r="F288" s="58">
        <v>12.6</v>
      </c>
      <c r="G288" s="22">
        <v>13.7</v>
      </c>
      <c r="H288" s="61">
        <v>13.9</v>
      </c>
      <c r="I288" s="22">
        <v>1.5</v>
      </c>
      <c r="J288" s="61">
        <v>1.4</v>
      </c>
      <c r="K288" s="22">
        <v>7.8</v>
      </c>
      <c r="L288" s="61">
        <v>7.82</v>
      </c>
      <c r="M288" s="22" t="s">
        <v>35</v>
      </c>
      <c r="N288" s="61">
        <v>31.5</v>
      </c>
      <c r="O288" s="49" t="s">
        <v>35</v>
      </c>
      <c r="P288" s="1199">
        <v>70.400000000000006</v>
      </c>
      <c r="Q288" s="49" t="s">
        <v>35</v>
      </c>
      <c r="R288" s="1199">
        <v>94.2</v>
      </c>
      <c r="S288" s="49" t="s">
        <v>35</v>
      </c>
      <c r="T288" s="1199">
        <v>56.2</v>
      </c>
      <c r="U288" s="49" t="s">
        <v>35</v>
      </c>
      <c r="V288" s="1199">
        <v>38</v>
      </c>
      <c r="W288" s="62" t="s">
        <v>35</v>
      </c>
      <c r="X288" s="63">
        <v>30.1</v>
      </c>
      <c r="Y288" s="67" t="s">
        <v>35</v>
      </c>
      <c r="Z288" s="68">
        <v>197</v>
      </c>
      <c r="AA288" s="1389" t="s">
        <v>35</v>
      </c>
      <c r="AB288" s="1724">
        <v>0.12</v>
      </c>
      <c r="AC288" s="608" t="s">
        <v>35</v>
      </c>
      <c r="AD288" s="1666">
        <v>32</v>
      </c>
      <c r="AE288" s="6" t="s">
        <v>474</v>
      </c>
      <c r="AF288" s="17" t="s">
        <v>23</v>
      </c>
      <c r="AG288" s="36" t="s">
        <v>35</v>
      </c>
      <c r="AH288" s="1234">
        <v>56.2</v>
      </c>
      <c r="AI288" s="38"/>
      <c r="AJ288" s="94"/>
    </row>
    <row r="289" spans="1:36" ht="13.5" customHeight="1" x14ac:dyDescent="0.15">
      <c r="A289" s="1769"/>
      <c r="B289" s="1610">
        <v>44540</v>
      </c>
      <c r="C289" s="1607" t="str">
        <f t="shared" si="39"/>
        <v>(金)</v>
      </c>
      <c r="D289" s="627" t="s">
        <v>566</v>
      </c>
      <c r="E289" s="1493" t="s">
        <v>35</v>
      </c>
      <c r="F289" s="58">
        <v>8.6</v>
      </c>
      <c r="G289" s="22">
        <v>13.5</v>
      </c>
      <c r="H289" s="61">
        <v>13.6</v>
      </c>
      <c r="I289" s="22">
        <v>1.6</v>
      </c>
      <c r="J289" s="61">
        <v>1.5</v>
      </c>
      <c r="K289" s="22">
        <v>7.84</v>
      </c>
      <c r="L289" s="61">
        <v>7.83</v>
      </c>
      <c r="M289" s="22" t="s">
        <v>35</v>
      </c>
      <c r="N289" s="61">
        <v>31.2</v>
      </c>
      <c r="O289" s="49" t="s">
        <v>35</v>
      </c>
      <c r="P289" s="1199">
        <v>69.8</v>
      </c>
      <c r="Q289" s="49" t="s">
        <v>35</v>
      </c>
      <c r="R289" s="1199">
        <v>93.2</v>
      </c>
      <c r="S289" s="49" t="s">
        <v>35</v>
      </c>
      <c r="T289" s="1199" t="s">
        <v>35</v>
      </c>
      <c r="U289" s="49" t="s">
        <v>35</v>
      </c>
      <c r="V289" s="1199" t="s">
        <v>35</v>
      </c>
      <c r="W289" s="62" t="s">
        <v>35</v>
      </c>
      <c r="X289" s="63">
        <v>29.3</v>
      </c>
      <c r="Y289" s="67" t="s">
        <v>35</v>
      </c>
      <c r="Z289" s="68">
        <v>230</v>
      </c>
      <c r="AA289" s="1389" t="s">
        <v>35</v>
      </c>
      <c r="AB289" s="1724">
        <v>0.11</v>
      </c>
      <c r="AC289" s="608" t="s">
        <v>35</v>
      </c>
      <c r="AD289" s="1666" t="s">
        <v>35</v>
      </c>
      <c r="AE289" s="6" t="s">
        <v>475</v>
      </c>
      <c r="AF289" s="17" t="s">
        <v>23</v>
      </c>
      <c r="AG289" s="47" t="s">
        <v>35</v>
      </c>
      <c r="AH289" s="1234">
        <v>38</v>
      </c>
      <c r="AI289" s="24"/>
      <c r="AJ289" s="25"/>
    </row>
    <row r="290" spans="1:36" ht="13.5" customHeight="1" x14ac:dyDescent="0.15">
      <c r="A290" s="1769"/>
      <c r="B290" s="1610">
        <v>44541</v>
      </c>
      <c r="C290" s="1607" t="str">
        <f t="shared" si="39"/>
        <v>(土)</v>
      </c>
      <c r="D290" s="627" t="s">
        <v>566</v>
      </c>
      <c r="E290" s="1493" t="s">
        <v>35</v>
      </c>
      <c r="F290" s="58">
        <v>6.5</v>
      </c>
      <c r="G290" s="22">
        <v>13.1</v>
      </c>
      <c r="H290" s="61">
        <v>13.1</v>
      </c>
      <c r="I290" s="22">
        <v>2</v>
      </c>
      <c r="J290" s="61">
        <v>2.1</v>
      </c>
      <c r="K290" s="22">
        <v>7.67</v>
      </c>
      <c r="L290" s="61">
        <v>7.69</v>
      </c>
      <c r="M290" s="22" t="s">
        <v>35</v>
      </c>
      <c r="N290" s="61">
        <v>29.8</v>
      </c>
      <c r="O290" s="49" t="s">
        <v>35</v>
      </c>
      <c r="P290" s="1199" t="s">
        <v>35</v>
      </c>
      <c r="Q290" s="49" t="s">
        <v>35</v>
      </c>
      <c r="R290" s="1199" t="s">
        <v>35</v>
      </c>
      <c r="S290" s="49" t="s">
        <v>35</v>
      </c>
      <c r="T290" s="1199" t="s">
        <v>35</v>
      </c>
      <c r="U290" s="49" t="s">
        <v>35</v>
      </c>
      <c r="V290" s="1199" t="s">
        <v>35</v>
      </c>
      <c r="W290" s="62" t="s">
        <v>35</v>
      </c>
      <c r="X290" s="63" t="s">
        <v>35</v>
      </c>
      <c r="Y290" s="67" t="s">
        <v>35</v>
      </c>
      <c r="Z290" s="68" t="s">
        <v>35</v>
      </c>
      <c r="AA290" s="1389" t="s">
        <v>35</v>
      </c>
      <c r="AB290" s="1724" t="s">
        <v>35</v>
      </c>
      <c r="AC290" s="608" t="s">
        <v>35</v>
      </c>
      <c r="AD290" s="1666" t="s">
        <v>35</v>
      </c>
      <c r="AE290" s="6" t="s">
        <v>476</v>
      </c>
      <c r="AF290" s="17" t="s">
        <v>23</v>
      </c>
      <c r="AG290" s="39" t="s">
        <v>35</v>
      </c>
      <c r="AH290" s="483">
        <v>30.1</v>
      </c>
      <c r="AI290" s="41"/>
      <c r="AJ290" s="95"/>
    </row>
    <row r="291" spans="1:36" ht="13.5" customHeight="1" x14ac:dyDescent="0.15">
      <c r="A291" s="1769"/>
      <c r="B291" s="1610">
        <v>44542</v>
      </c>
      <c r="C291" s="1607" t="str">
        <f t="shared" si="39"/>
        <v>(日)</v>
      </c>
      <c r="D291" s="627" t="s">
        <v>566</v>
      </c>
      <c r="E291" s="1493" t="s">
        <v>35</v>
      </c>
      <c r="F291" s="58">
        <v>10.6</v>
      </c>
      <c r="G291" s="22">
        <v>13.1</v>
      </c>
      <c r="H291" s="61">
        <v>13.3</v>
      </c>
      <c r="I291" s="22">
        <v>1.7</v>
      </c>
      <c r="J291" s="61">
        <v>1.7</v>
      </c>
      <c r="K291" s="22">
        <v>7.64</v>
      </c>
      <c r="L291" s="61">
        <v>7.68</v>
      </c>
      <c r="M291" s="22" t="s">
        <v>35</v>
      </c>
      <c r="N291" s="61">
        <v>30.5</v>
      </c>
      <c r="O291" s="49" t="s">
        <v>35</v>
      </c>
      <c r="P291" s="1199" t="s">
        <v>35</v>
      </c>
      <c r="Q291" s="49" t="s">
        <v>35</v>
      </c>
      <c r="R291" s="1199" t="s">
        <v>35</v>
      </c>
      <c r="S291" s="49" t="s">
        <v>35</v>
      </c>
      <c r="T291" s="1199" t="s">
        <v>35</v>
      </c>
      <c r="U291" s="49" t="s">
        <v>35</v>
      </c>
      <c r="V291" s="1199" t="s">
        <v>35</v>
      </c>
      <c r="W291" s="62" t="s">
        <v>35</v>
      </c>
      <c r="X291" s="63" t="s">
        <v>35</v>
      </c>
      <c r="Y291" s="67" t="s">
        <v>35</v>
      </c>
      <c r="Z291" s="68" t="s">
        <v>35</v>
      </c>
      <c r="AA291" s="1389" t="s">
        <v>35</v>
      </c>
      <c r="AB291" s="1724" t="s">
        <v>35</v>
      </c>
      <c r="AC291" s="608" t="s">
        <v>35</v>
      </c>
      <c r="AD291" s="1666" t="s">
        <v>35</v>
      </c>
      <c r="AE291" s="6" t="s">
        <v>477</v>
      </c>
      <c r="AF291" s="17" t="s">
        <v>23</v>
      </c>
      <c r="AG291" s="22" t="s">
        <v>35</v>
      </c>
      <c r="AH291" s="749">
        <v>197</v>
      </c>
      <c r="AI291" s="35"/>
      <c r="AJ291" s="95"/>
    </row>
    <row r="292" spans="1:36" ht="13.5" customHeight="1" x14ac:dyDescent="0.15">
      <c r="A292" s="1769"/>
      <c r="B292" s="1610">
        <v>44543</v>
      </c>
      <c r="C292" s="1607" t="str">
        <f t="shared" si="39"/>
        <v>(月)</v>
      </c>
      <c r="D292" s="627" t="s">
        <v>566</v>
      </c>
      <c r="E292" s="1493" t="s">
        <v>35</v>
      </c>
      <c r="F292" s="58">
        <v>10.8</v>
      </c>
      <c r="G292" s="22">
        <v>13.1</v>
      </c>
      <c r="H292" s="61">
        <v>13.2</v>
      </c>
      <c r="I292" s="22">
        <v>2</v>
      </c>
      <c r="J292" s="61">
        <v>2</v>
      </c>
      <c r="K292" s="22">
        <v>7.71</v>
      </c>
      <c r="L292" s="61">
        <v>7.7</v>
      </c>
      <c r="M292" s="22" t="s">
        <v>35</v>
      </c>
      <c r="N292" s="61">
        <v>30.9</v>
      </c>
      <c r="O292" s="49" t="s">
        <v>35</v>
      </c>
      <c r="P292" s="1199">
        <v>69.7</v>
      </c>
      <c r="Q292" s="49" t="s">
        <v>35</v>
      </c>
      <c r="R292" s="1199">
        <v>94</v>
      </c>
      <c r="S292" s="49" t="s">
        <v>35</v>
      </c>
      <c r="T292" s="1199" t="s">
        <v>35</v>
      </c>
      <c r="U292" s="49" t="s">
        <v>35</v>
      </c>
      <c r="V292" s="1199" t="s">
        <v>35</v>
      </c>
      <c r="W292" s="62" t="s">
        <v>35</v>
      </c>
      <c r="X292" s="63">
        <v>27.2</v>
      </c>
      <c r="Y292" s="67" t="s">
        <v>35</v>
      </c>
      <c r="Z292" s="68">
        <v>183</v>
      </c>
      <c r="AA292" s="1389" t="s">
        <v>35</v>
      </c>
      <c r="AB292" s="1724">
        <v>0.19</v>
      </c>
      <c r="AC292" s="608" t="s">
        <v>35</v>
      </c>
      <c r="AD292" s="1666" t="s">
        <v>35</v>
      </c>
      <c r="AE292" s="6" t="s">
        <v>478</v>
      </c>
      <c r="AF292" s="17" t="s">
        <v>23</v>
      </c>
      <c r="AG292" s="22" t="s">
        <v>35</v>
      </c>
      <c r="AH292" s="203">
        <v>0.12</v>
      </c>
      <c r="AI292" s="35"/>
      <c r="AJ292" s="95"/>
    </row>
    <row r="293" spans="1:36" ht="13.5" customHeight="1" x14ac:dyDescent="0.15">
      <c r="A293" s="1769"/>
      <c r="B293" s="1610">
        <v>44544</v>
      </c>
      <c r="C293" s="1607" t="str">
        <f t="shared" si="39"/>
        <v>(火)</v>
      </c>
      <c r="D293" s="627" t="s">
        <v>522</v>
      </c>
      <c r="E293" s="1493">
        <v>3.5</v>
      </c>
      <c r="F293" s="58">
        <v>5.0999999999999996</v>
      </c>
      <c r="G293" s="22">
        <v>13</v>
      </c>
      <c r="H293" s="61">
        <v>13.1</v>
      </c>
      <c r="I293" s="22">
        <v>1.5</v>
      </c>
      <c r="J293" s="61">
        <v>1.4</v>
      </c>
      <c r="K293" s="22">
        <v>7.8</v>
      </c>
      <c r="L293" s="61">
        <v>7.79</v>
      </c>
      <c r="M293" s="22" t="s">
        <v>35</v>
      </c>
      <c r="N293" s="61">
        <v>31.1</v>
      </c>
      <c r="O293" s="49" t="s">
        <v>35</v>
      </c>
      <c r="P293" s="1199">
        <v>70.3</v>
      </c>
      <c r="Q293" s="49" t="s">
        <v>35</v>
      </c>
      <c r="R293" s="1199">
        <v>95</v>
      </c>
      <c r="S293" s="49" t="s">
        <v>35</v>
      </c>
      <c r="T293" s="1199" t="s">
        <v>35</v>
      </c>
      <c r="U293" s="49" t="s">
        <v>35</v>
      </c>
      <c r="V293" s="1199" t="s">
        <v>35</v>
      </c>
      <c r="W293" s="62" t="s">
        <v>35</v>
      </c>
      <c r="X293" s="63">
        <v>27.9</v>
      </c>
      <c r="Y293" s="67" t="s">
        <v>35</v>
      </c>
      <c r="Z293" s="68">
        <v>232</v>
      </c>
      <c r="AA293" s="1389" t="s">
        <v>35</v>
      </c>
      <c r="AB293" s="1724">
        <v>0.13</v>
      </c>
      <c r="AC293" s="608">
        <v>494</v>
      </c>
      <c r="AD293" s="1666">
        <v>157</v>
      </c>
      <c r="AE293" s="6" t="s">
        <v>24</v>
      </c>
      <c r="AF293" s="17" t="s">
        <v>23</v>
      </c>
      <c r="AG293" s="22" t="s">
        <v>35</v>
      </c>
      <c r="AH293" s="494">
        <v>2.1</v>
      </c>
      <c r="AI293" s="35"/>
      <c r="AJ293" s="95"/>
    </row>
    <row r="294" spans="1:36" ht="13.5" customHeight="1" x14ac:dyDescent="0.15">
      <c r="A294" s="1769"/>
      <c r="B294" s="1610">
        <v>44545</v>
      </c>
      <c r="C294" s="1607" t="str">
        <f t="shared" si="39"/>
        <v>(水)</v>
      </c>
      <c r="D294" s="627" t="s">
        <v>566</v>
      </c>
      <c r="E294" s="1493" t="s">
        <v>35</v>
      </c>
      <c r="F294" s="58">
        <v>4.7</v>
      </c>
      <c r="G294" s="22">
        <v>12.8</v>
      </c>
      <c r="H294" s="61">
        <v>13.4</v>
      </c>
      <c r="I294" s="22">
        <v>1.4</v>
      </c>
      <c r="J294" s="61">
        <v>1.4</v>
      </c>
      <c r="K294" s="22">
        <v>7.78</v>
      </c>
      <c r="L294" s="61">
        <v>7.73</v>
      </c>
      <c r="M294" s="22" t="s">
        <v>35</v>
      </c>
      <c r="N294" s="61">
        <v>30.7</v>
      </c>
      <c r="O294" s="49" t="s">
        <v>35</v>
      </c>
      <c r="P294" s="1199">
        <v>70</v>
      </c>
      <c r="Q294" s="49" t="s">
        <v>35</v>
      </c>
      <c r="R294" s="1199">
        <v>96.2</v>
      </c>
      <c r="S294" s="49" t="s">
        <v>35</v>
      </c>
      <c r="T294" s="1199" t="s">
        <v>35</v>
      </c>
      <c r="U294" s="49" t="s">
        <v>35</v>
      </c>
      <c r="V294" s="1199" t="s">
        <v>35</v>
      </c>
      <c r="W294" s="62" t="s">
        <v>35</v>
      </c>
      <c r="X294" s="63">
        <v>28</v>
      </c>
      <c r="Y294" s="67" t="s">
        <v>35</v>
      </c>
      <c r="Z294" s="68">
        <v>176</v>
      </c>
      <c r="AA294" s="1389" t="s">
        <v>35</v>
      </c>
      <c r="AB294" s="1724">
        <v>0.19</v>
      </c>
      <c r="AC294" s="608" t="s">
        <v>35</v>
      </c>
      <c r="AD294" s="1666" t="s">
        <v>35</v>
      </c>
      <c r="AE294" s="6" t="s">
        <v>25</v>
      </c>
      <c r="AF294" s="17" t="s">
        <v>23</v>
      </c>
      <c r="AG294" s="44" t="s">
        <v>35</v>
      </c>
      <c r="AH294" s="494">
        <v>0.8</v>
      </c>
      <c r="AI294" s="45"/>
      <c r="AJ294" s="97"/>
    </row>
    <row r="295" spans="1:36" ht="13.5" customHeight="1" x14ac:dyDescent="0.15">
      <c r="A295" s="1769"/>
      <c r="B295" s="1610">
        <v>44546</v>
      </c>
      <c r="C295" s="1607" t="str">
        <f t="shared" si="39"/>
        <v>(木)</v>
      </c>
      <c r="D295" s="627" t="s">
        <v>566</v>
      </c>
      <c r="E295" s="1493" t="s">
        <v>35</v>
      </c>
      <c r="F295" s="58">
        <v>7.4</v>
      </c>
      <c r="G295" s="22">
        <v>12.4</v>
      </c>
      <c r="H295" s="61">
        <v>12.5</v>
      </c>
      <c r="I295" s="22">
        <v>1.7</v>
      </c>
      <c r="J295" s="61">
        <v>1.7</v>
      </c>
      <c r="K295" s="22">
        <v>7.72</v>
      </c>
      <c r="L295" s="61">
        <v>7.72</v>
      </c>
      <c r="M295" s="22" t="s">
        <v>35</v>
      </c>
      <c r="N295" s="61">
        <v>32</v>
      </c>
      <c r="O295" s="49" t="s">
        <v>35</v>
      </c>
      <c r="P295" s="1199">
        <v>71.400000000000006</v>
      </c>
      <c r="Q295" s="49" t="s">
        <v>35</v>
      </c>
      <c r="R295" s="1199">
        <v>97.8</v>
      </c>
      <c r="S295" s="49" t="s">
        <v>35</v>
      </c>
      <c r="T295" s="1199" t="s">
        <v>35</v>
      </c>
      <c r="U295" s="49" t="s">
        <v>35</v>
      </c>
      <c r="V295" s="1199" t="s">
        <v>35</v>
      </c>
      <c r="W295" s="62" t="s">
        <v>35</v>
      </c>
      <c r="X295" s="63">
        <v>28.6</v>
      </c>
      <c r="Y295" s="67" t="s">
        <v>35</v>
      </c>
      <c r="Z295" s="68">
        <v>224</v>
      </c>
      <c r="AA295" s="1389" t="s">
        <v>35</v>
      </c>
      <c r="AB295" s="66">
        <v>0.2</v>
      </c>
      <c r="AC295" s="608" t="s">
        <v>35</v>
      </c>
      <c r="AD295" s="1666" t="s">
        <v>35</v>
      </c>
      <c r="AE295" s="6" t="s">
        <v>479</v>
      </c>
      <c r="AF295" s="17" t="s">
        <v>23</v>
      </c>
      <c r="AG295" s="23" t="s">
        <v>35</v>
      </c>
      <c r="AH295" s="494">
        <v>10.3</v>
      </c>
      <c r="AI295" s="41"/>
      <c r="AJ295" s="95"/>
    </row>
    <row r="296" spans="1:36" ht="13.5" customHeight="1" x14ac:dyDescent="0.15">
      <c r="A296" s="1769"/>
      <c r="B296" s="1610">
        <v>44547</v>
      </c>
      <c r="C296" s="1607" t="str">
        <f t="shared" si="39"/>
        <v>(金)</v>
      </c>
      <c r="D296" s="627" t="s">
        <v>579</v>
      </c>
      <c r="E296" s="1493">
        <v>31.5</v>
      </c>
      <c r="F296" s="58">
        <v>7</v>
      </c>
      <c r="G296" s="22">
        <v>12.3</v>
      </c>
      <c r="H296" s="61">
        <v>12.5</v>
      </c>
      <c r="I296" s="22">
        <v>2</v>
      </c>
      <c r="J296" s="61">
        <v>1.8</v>
      </c>
      <c r="K296" s="22">
        <v>7.7</v>
      </c>
      <c r="L296" s="61">
        <v>7.7</v>
      </c>
      <c r="M296" s="22" t="s">
        <v>35</v>
      </c>
      <c r="N296" s="61">
        <v>32.1</v>
      </c>
      <c r="O296" s="49" t="s">
        <v>35</v>
      </c>
      <c r="P296" s="1199">
        <v>70.900000000000006</v>
      </c>
      <c r="Q296" s="49" t="s">
        <v>35</v>
      </c>
      <c r="R296" s="1199">
        <v>98</v>
      </c>
      <c r="S296" s="49" t="s">
        <v>35</v>
      </c>
      <c r="T296" s="1199" t="s">
        <v>35</v>
      </c>
      <c r="U296" s="49" t="s">
        <v>35</v>
      </c>
      <c r="V296" s="1199" t="s">
        <v>35</v>
      </c>
      <c r="W296" s="62" t="s">
        <v>35</v>
      </c>
      <c r="X296" s="63">
        <v>29.8</v>
      </c>
      <c r="Y296" s="67" t="s">
        <v>35</v>
      </c>
      <c r="Z296" s="68">
        <v>226</v>
      </c>
      <c r="AA296" s="1389" t="s">
        <v>35</v>
      </c>
      <c r="AB296" s="1724">
        <v>0.23</v>
      </c>
      <c r="AC296" s="608" t="s">
        <v>35</v>
      </c>
      <c r="AD296" s="1666" t="s">
        <v>35</v>
      </c>
      <c r="AE296" s="6" t="s">
        <v>480</v>
      </c>
      <c r="AF296" s="17" t="s">
        <v>23</v>
      </c>
      <c r="AG296" s="23" t="s">
        <v>35</v>
      </c>
      <c r="AH296" s="203" t="s">
        <v>549</v>
      </c>
      <c r="AI296" s="41"/>
      <c r="AJ296" s="95"/>
    </row>
    <row r="297" spans="1:36" ht="13.5" customHeight="1" x14ac:dyDescent="0.15">
      <c r="A297" s="1769"/>
      <c r="B297" s="1610">
        <v>44548</v>
      </c>
      <c r="C297" s="1607" t="str">
        <f t="shared" si="39"/>
        <v>(土)</v>
      </c>
      <c r="D297" s="627" t="s">
        <v>566</v>
      </c>
      <c r="E297" s="1493" t="s">
        <v>35</v>
      </c>
      <c r="F297" s="58">
        <v>4.5999999999999996</v>
      </c>
      <c r="G297" s="22">
        <v>12.1</v>
      </c>
      <c r="H297" s="61">
        <v>12.2</v>
      </c>
      <c r="I297" s="22">
        <v>1.6</v>
      </c>
      <c r="J297" s="61">
        <v>1.6</v>
      </c>
      <c r="K297" s="22">
        <v>7.55</v>
      </c>
      <c r="L297" s="61">
        <v>7.47</v>
      </c>
      <c r="M297" s="22" t="s">
        <v>35</v>
      </c>
      <c r="N297" s="61">
        <v>32</v>
      </c>
      <c r="O297" s="49" t="s">
        <v>35</v>
      </c>
      <c r="P297" s="1199" t="s">
        <v>35</v>
      </c>
      <c r="Q297" s="49" t="s">
        <v>35</v>
      </c>
      <c r="R297" s="1199" t="s">
        <v>35</v>
      </c>
      <c r="S297" s="49" t="s">
        <v>35</v>
      </c>
      <c r="T297" s="1199" t="s">
        <v>35</v>
      </c>
      <c r="U297" s="49" t="s">
        <v>35</v>
      </c>
      <c r="V297" s="1199" t="s">
        <v>35</v>
      </c>
      <c r="W297" s="62" t="s">
        <v>35</v>
      </c>
      <c r="X297" s="63" t="s">
        <v>35</v>
      </c>
      <c r="Y297" s="67" t="s">
        <v>35</v>
      </c>
      <c r="Z297" s="68" t="s">
        <v>35</v>
      </c>
      <c r="AA297" s="1389" t="s">
        <v>35</v>
      </c>
      <c r="AB297" s="1724" t="s">
        <v>35</v>
      </c>
      <c r="AC297" s="608" t="s">
        <v>35</v>
      </c>
      <c r="AD297" s="1666" t="s">
        <v>35</v>
      </c>
      <c r="AE297" s="6" t="s">
        <v>284</v>
      </c>
      <c r="AF297" s="17" t="s">
        <v>23</v>
      </c>
      <c r="AG297" s="278" t="s">
        <v>35</v>
      </c>
      <c r="AH297" s="203">
        <v>2.63</v>
      </c>
      <c r="AI297" s="45"/>
      <c r="AJ297" s="97"/>
    </row>
    <row r="298" spans="1:36" ht="13.5" customHeight="1" x14ac:dyDescent="0.15">
      <c r="A298" s="1769"/>
      <c r="B298" s="1610">
        <v>44549</v>
      </c>
      <c r="C298" s="1607" t="str">
        <f t="shared" si="39"/>
        <v>(日)</v>
      </c>
      <c r="D298" s="627" t="s">
        <v>566</v>
      </c>
      <c r="E298" s="1493" t="s">
        <v>35</v>
      </c>
      <c r="F298" s="58">
        <v>3.2</v>
      </c>
      <c r="G298" s="22">
        <v>12</v>
      </c>
      <c r="H298" s="61">
        <v>12.1</v>
      </c>
      <c r="I298" s="22">
        <v>1.2</v>
      </c>
      <c r="J298" s="61">
        <v>1.2</v>
      </c>
      <c r="K298" s="22">
        <v>7.64</v>
      </c>
      <c r="L298" s="61">
        <v>7.59</v>
      </c>
      <c r="M298" s="22" t="s">
        <v>35</v>
      </c>
      <c r="N298" s="61">
        <v>31.3</v>
      </c>
      <c r="O298" s="49" t="s">
        <v>35</v>
      </c>
      <c r="P298" s="1199" t="s">
        <v>35</v>
      </c>
      <c r="Q298" s="49" t="s">
        <v>35</v>
      </c>
      <c r="R298" s="1199" t="s">
        <v>35</v>
      </c>
      <c r="S298" s="49" t="s">
        <v>35</v>
      </c>
      <c r="T298" s="1199" t="s">
        <v>35</v>
      </c>
      <c r="U298" s="49" t="s">
        <v>35</v>
      </c>
      <c r="V298" s="1199" t="s">
        <v>35</v>
      </c>
      <c r="W298" s="62" t="s">
        <v>35</v>
      </c>
      <c r="X298" s="63" t="s">
        <v>35</v>
      </c>
      <c r="Y298" s="67" t="s">
        <v>35</v>
      </c>
      <c r="Z298" s="68" t="s">
        <v>35</v>
      </c>
      <c r="AA298" s="1389" t="s">
        <v>35</v>
      </c>
      <c r="AB298" s="1724" t="s">
        <v>35</v>
      </c>
      <c r="AC298" s="608" t="s">
        <v>35</v>
      </c>
      <c r="AD298" s="1666" t="s">
        <v>35</v>
      </c>
      <c r="AE298" s="6" t="s">
        <v>481</v>
      </c>
      <c r="AF298" s="17" t="s">
        <v>23</v>
      </c>
      <c r="AG298" s="23" t="s">
        <v>35</v>
      </c>
      <c r="AH298" s="203">
        <v>3.33</v>
      </c>
      <c r="AI298" s="41"/>
      <c r="AJ298" s="95"/>
    </row>
    <row r="299" spans="1:36" ht="13.5" customHeight="1" x14ac:dyDescent="0.15">
      <c r="A299" s="1769"/>
      <c r="B299" s="1610">
        <v>44550</v>
      </c>
      <c r="C299" s="1607" t="str">
        <f t="shared" si="39"/>
        <v>(月)</v>
      </c>
      <c r="D299" s="627" t="s">
        <v>566</v>
      </c>
      <c r="E299" s="1493" t="s">
        <v>35</v>
      </c>
      <c r="F299" s="58">
        <v>4.2</v>
      </c>
      <c r="G299" s="22">
        <v>11.7</v>
      </c>
      <c r="H299" s="61">
        <v>11.8</v>
      </c>
      <c r="I299" s="22">
        <v>2.2000000000000002</v>
      </c>
      <c r="J299" s="61">
        <v>2.2000000000000002</v>
      </c>
      <c r="K299" s="22">
        <v>7.76</v>
      </c>
      <c r="L299" s="61">
        <v>7.76</v>
      </c>
      <c r="M299" s="22" t="s">
        <v>35</v>
      </c>
      <c r="N299" s="61">
        <v>31.3</v>
      </c>
      <c r="O299" s="49" t="s">
        <v>35</v>
      </c>
      <c r="P299" s="1199">
        <v>69.8</v>
      </c>
      <c r="Q299" s="49" t="s">
        <v>35</v>
      </c>
      <c r="R299" s="1199">
        <v>95</v>
      </c>
      <c r="S299" s="49" t="s">
        <v>35</v>
      </c>
      <c r="T299" s="1199" t="s">
        <v>35</v>
      </c>
      <c r="U299" s="49" t="s">
        <v>35</v>
      </c>
      <c r="V299" s="1199" t="s">
        <v>35</v>
      </c>
      <c r="W299" s="62" t="s">
        <v>35</v>
      </c>
      <c r="X299" s="63">
        <v>30.6</v>
      </c>
      <c r="Y299" s="67" t="s">
        <v>35</v>
      </c>
      <c r="Z299" s="68">
        <v>219</v>
      </c>
      <c r="AA299" s="1389" t="s">
        <v>35</v>
      </c>
      <c r="AB299" s="1724">
        <v>0.24</v>
      </c>
      <c r="AC299" s="608" t="s">
        <v>35</v>
      </c>
      <c r="AD299" s="1666" t="s">
        <v>35</v>
      </c>
      <c r="AE299" s="6" t="s">
        <v>482</v>
      </c>
      <c r="AF299" s="17" t="s">
        <v>23</v>
      </c>
      <c r="AG299" s="22" t="s">
        <v>35</v>
      </c>
      <c r="AH299" s="203">
        <v>0.19</v>
      </c>
      <c r="AI299" s="35"/>
      <c r="AJ299" s="96"/>
    </row>
    <row r="300" spans="1:36" ht="13.5" customHeight="1" x14ac:dyDescent="0.15">
      <c r="A300" s="1769"/>
      <c r="B300" s="1610">
        <v>44551</v>
      </c>
      <c r="C300" s="1607" t="str">
        <f t="shared" si="39"/>
        <v>(火)</v>
      </c>
      <c r="D300" s="627" t="s">
        <v>566</v>
      </c>
      <c r="E300" s="1493" t="s">
        <v>35</v>
      </c>
      <c r="F300" s="58">
        <v>6.4</v>
      </c>
      <c r="G300" s="22">
        <v>11.5</v>
      </c>
      <c r="H300" s="61">
        <v>11.5</v>
      </c>
      <c r="I300" s="22">
        <v>2.2000000000000002</v>
      </c>
      <c r="J300" s="61">
        <v>2.2000000000000002</v>
      </c>
      <c r="K300" s="22">
        <v>7.77</v>
      </c>
      <c r="L300" s="61">
        <v>7.77</v>
      </c>
      <c r="M300" s="22" t="s">
        <v>35</v>
      </c>
      <c r="N300" s="61">
        <v>32</v>
      </c>
      <c r="O300" s="49" t="s">
        <v>35</v>
      </c>
      <c r="P300" s="1199">
        <v>70.900000000000006</v>
      </c>
      <c r="Q300" s="49" t="s">
        <v>35</v>
      </c>
      <c r="R300" s="1199">
        <v>96.8</v>
      </c>
      <c r="S300" s="49" t="s">
        <v>35</v>
      </c>
      <c r="T300" s="1199" t="s">
        <v>35</v>
      </c>
      <c r="U300" s="49" t="s">
        <v>35</v>
      </c>
      <c r="V300" s="1199" t="s">
        <v>35</v>
      </c>
      <c r="W300" s="62" t="s">
        <v>35</v>
      </c>
      <c r="X300" s="63">
        <v>29.4</v>
      </c>
      <c r="Y300" s="67" t="s">
        <v>35</v>
      </c>
      <c r="Z300" s="68">
        <v>218</v>
      </c>
      <c r="AA300" s="1389" t="s">
        <v>35</v>
      </c>
      <c r="AB300" s="1724">
        <v>0.26</v>
      </c>
      <c r="AC300" s="608" t="s">
        <v>35</v>
      </c>
      <c r="AD300" s="1666" t="s">
        <v>35</v>
      </c>
      <c r="AE300" s="6" t="s">
        <v>483</v>
      </c>
      <c r="AF300" s="17" t="s">
        <v>23</v>
      </c>
      <c r="AG300" s="22" t="s">
        <v>35</v>
      </c>
      <c r="AH300" s="203" t="s">
        <v>523</v>
      </c>
      <c r="AI300" s="35"/>
      <c r="AJ300" s="96"/>
    </row>
    <row r="301" spans="1:36" ht="13.5" customHeight="1" x14ac:dyDescent="0.15">
      <c r="A301" s="1769"/>
      <c r="B301" s="1610">
        <v>44552</v>
      </c>
      <c r="C301" s="1607" t="str">
        <f t="shared" si="39"/>
        <v>(水)</v>
      </c>
      <c r="D301" s="627" t="s">
        <v>566</v>
      </c>
      <c r="E301" s="1493" t="s">
        <v>35</v>
      </c>
      <c r="F301" s="58">
        <v>9.9</v>
      </c>
      <c r="G301" s="22">
        <v>11.4</v>
      </c>
      <c r="H301" s="61">
        <v>11.5</v>
      </c>
      <c r="I301" s="22">
        <v>2</v>
      </c>
      <c r="J301" s="61">
        <v>1.9</v>
      </c>
      <c r="K301" s="22">
        <v>7.69</v>
      </c>
      <c r="L301" s="61">
        <v>7.72</v>
      </c>
      <c r="M301" s="22" t="s">
        <v>35</v>
      </c>
      <c r="N301" s="61">
        <v>32.5</v>
      </c>
      <c r="O301" s="49" t="s">
        <v>35</v>
      </c>
      <c r="P301" s="1199">
        <v>72.900000000000006</v>
      </c>
      <c r="Q301" s="49" t="s">
        <v>35</v>
      </c>
      <c r="R301" s="1199">
        <v>99.2</v>
      </c>
      <c r="S301" s="49" t="s">
        <v>35</v>
      </c>
      <c r="T301" s="1199" t="s">
        <v>35</v>
      </c>
      <c r="U301" s="49" t="s">
        <v>35</v>
      </c>
      <c r="V301" s="1199" t="s">
        <v>35</v>
      </c>
      <c r="W301" s="62" t="s">
        <v>35</v>
      </c>
      <c r="X301" s="63">
        <v>30.8</v>
      </c>
      <c r="Y301" s="67" t="s">
        <v>35</v>
      </c>
      <c r="Z301" s="68">
        <v>224</v>
      </c>
      <c r="AA301" s="1389" t="s">
        <v>35</v>
      </c>
      <c r="AB301" s="1724">
        <v>0.24</v>
      </c>
      <c r="AC301" s="608" t="s">
        <v>35</v>
      </c>
      <c r="AD301" s="1666" t="s">
        <v>35</v>
      </c>
      <c r="AE301" s="6" t="s">
        <v>281</v>
      </c>
      <c r="AF301" s="17" t="s">
        <v>23</v>
      </c>
      <c r="AG301" s="22" t="s">
        <v>35</v>
      </c>
      <c r="AH301" s="494">
        <v>20.100000000000001</v>
      </c>
      <c r="AI301" s="42"/>
      <c r="AJ301" s="98"/>
    </row>
    <row r="302" spans="1:36" ht="13.5" customHeight="1" x14ac:dyDescent="0.15">
      <c r="A302" s="1769"/>
      <c r="B302" s="1610">
        <v>44553</v>
      </c>
      <c r="C302" s="1607" t="str">
        <f t="shared" si="39"/>
        <v>(木)</v>
      </c>
      <c r="D302" s="627" t="s">
        <v>566</v>
      </c>
      <c r="E302" s="1493" t="s">
        <v>35</v>
      </c>
      <c r="F302" s="58">
        <v>5.5</v>
      </c>
      <c r="G302" s="22">
        <v>11.3</v>
      </c>
      <c r="H302" s="61">
        <v>11.5</v>
      </c>
      <c r="I302" s="22">
        <v>1.8</v>
      </c>
      <c r="J302" s="61">
        <v>1.8</v>
      </c>
      <c r="K302" s="22">
        <v>7.73</v>
      </c>
      <c r="L302" s="61">
        <v>7.75</v>
      </c>
      <c r="M302" s="22" t="s">
        <v>35</v>
      </c>
      <c r="N302" s="61">
        <v>33.799999999999997</v>
      </c>
      <c r="O302" s="49" t="s">
        <v>35</v>
      </c>
      <c r="P302" s="1199">
        <v>73.099999999999994</v>
      </c>
      <c r="Q302" s="49" t="s">
        <v>35</v>
      </c>
      <c r="R302" s="1199">
        <v>101.5</v>
      </c>
      <c r="S302" s="49" t="s">
        <v>35</v>
      </c>
      <c r="T302" s="1199" t="s">
        <v>35</v>
      </c>
      <c r="U302" s="49" t="s">
        <v>35</v>
      </c>
      <c r="V302" s="1199" t="s">
        <v>35</v>
      </c>
      <c r="W302" s="62" t="s">
        <v>35</v>
      </c>
      <c r="X302" s="63">
        <v>32.4</v>
      </c>
      <c r="Y302" s="67" t="s">
        <v>35</v>
      </c>
      <c r="Z302" s="68">
        <v>224</v>
      </c>
      <c r="AA302" s="1389" t="s">
        <v>35</v>
      </c>
      <c r="AB302" s="1724">
        <v>0.25</v>
      </c>
      <c r="AC302" s="608" t="s">
        <v>35</v>
      </c>
      <c r="AD302" s="1666" t="s">
        <v>35</v>
      </c>
      <c r="AE302" s="6" t="s">
        <v>27</v>
      </c>
      <c r="AF302" s="17" t="s">
        <v>23</v>
      </c>
      <c r="AG302" s="22" t="s">
        <v>35</v>
      </c>
      <c r="AH302" s="494">
        <v>28.5</v>
      </c>
      <c r="AI302" s="42"/>
      <c r="AJ302" s="98"/>
    </row>
    <row r="303" spans="1:36" ht="13.5" customHeight="1" x14ac:dyDescent="0.15">
      <c r="A303" s="1769"/>
      <c r="B303" s="1610">
        <v>44554</v>
      </c>
      <c r="C303" s="1607" t="str">
        <f t="shared" si="39"/>
        <v>(金)</v>
      </c>
      <c r="D303" s="627" t="s">
        <v>566</v>
      </c>
      <c r="E303" s="1493" t="s">
        <v>35</v>
      </c>
      <c r="F303" s="58">
        <v>7.3</v>
      </c>
      <c r="G303" s="22">
        <v>11.3</v>
      </c>
      <c r="H303" s="61">
        <v>11.4</v>
      </c>
      <c r="I303" s="22">
        <v>1.7</v>
      </c>
      <c r="J303" s="61">
        <v>1.7</v>
      </c>
      <c r="K303" s="22">
        <v>7.77</v>
      </c>
      <c r="L303" s="61">
        <v>7.77</v>
      </c>
      <c r="M303" s="22" t="s">
        <v>35</v>
      </c>
      <c r="N303" s="61">
        <v>32.6</v>
      </c>
      <c r="O303" s="49" t="s">
        <v>35</v>
      </c>
      <c r="P303" s="1199">
        <v>71.599999999999994</v>
      </c>
      <c r="Q303" s="49" t="s">
        <v>35</v>
      </c>
      <c r="R303" s="1199">
        <v>100.3</v>
      </c>
      <c r="S303" s="49" t="s">
        <v>35</v>
      </c>
      <c r="T303" s="1199" t="s">
        <v>35</v>
      </c>
      <c r="U303" s="49" t="s">
        <v>35</v>
      </c>
      <c r="V303" s="1199" t="s">
        <v>35</v>
      </c>
      <c r="W303" s="62" t="s">
        <v>35</v>
      </c>
      <c r="X303" s="63">
        <v>28.8</v>
      </c>
      <c r="Y303" s="67" t="s">
        <v>35</v>
      </c>
      <c r="Z303" s="68">
        <v>216</v>
      </c>
      <c r="AA303" s="1389" t="s">
        <v>35</v>
      </c>
      <c r="AB303" s="1724">
        <v>0.19</v>
      </c>
      <c r="AC303" s="608" t="s">
        <v>35</v>
      </c>
      <c r="AD303" s="1666" t="s">
        <v>35</v>
      </c>
      <c r="AE303" s="6" t="s">
        <v>282</v>
      </c>
      <c r="AF303" s="17" t="s">
        <v>267</v>
      </c>
      <c r="AG303" s="49" t="s">
        <v>35</v>
      </c>
      <c r="AH303" s="497">
        <v>4</v>
      </c>
      <c r="AI303" s="7"/>
      <c r="AJ303" s="8"/>
    </row>
    <row r="304" spans="1:36" ht="13.5" customHeight="1" x14ac:dyDescent="0.15">
      <c r="A304" s="1769"/>
      <c r="B304" s="1610">
        <v>44555</v>
      </c>
      <c r="C304" s="1607" t="str">
        <f t="shared" si="39"/>
        <v>(土)</v>
      </c>
      <c r="D304" s="627" t="s">
        <v>522</v>
      </c>
      <c r="E304" s="1493">
        <v>12.5</v>
      </c>
      <c r="F304" s="58">
        <v>7.3</v>
      </c>
      <c r="G304" s="22">
        <v>11.2</v>
      </c>
      <c r="H304" s="61">
        <v>11.4</v>
      </c>
      <c r="I304" s="22">
        <v>1.4</v>
      </c>
      <c r="J304" s="61">
        <v>1.4</v>
      </c>
      <c r="K304" s="22">
        <v>7.64</v>
      </c>
      <c r="L304" s="61">
        <v>7.56</v>
      </c>
      <c r="M304" s="22" t="s">
        <v>35</v>
      </c>
      <c r="N304" s="61">
        <v>32.200000000000003</v>
      </c>
      <c r="O304" s="49" t="s">
        <v>35</v>
      </c>
      <c r="P304" s="1199" t="s">
        <v>35</v>
      </c>
      <c r="Q304" s="49" t="s">
        <v>35</v>
      </c>
      <c r="R304" s="1199" t="s">
        <v>35</v>
      </c>
      <c r="S304" s="49" t="s">
        <v>35</v>
      </c>
      <c r="T304" s="1199" t="s">
        <v>35</v>
      </c>
      <c r="U304" s="49" t="s">
        <v>35</v>
      </c>
      <c r="V304" s="1199" t="s">
        <v>35</v>
      </c>
      <c r="W304" s="62" t="s">
        <v>35</v>
      </c>
      <c r="X304" s="63" t="s">
        <v>35</v>
      </c>
      <c r="Y304" s="67" t="s">
        <v>35</v>
      </c>
      <c r="Z304" s="68" t="s">
        <v>35</v>
      </c>
      <c r="AA304" s="1389" t="s">
        <v>35</v>
      </c>
      <c r="AB304" s="1724" t="s">
        <v>35</v>
      </c>
      <c r="AC304" s="608">
        <v>668</v>
      </c>
      <c r="AD304" s="1666">
        <v>319</v>
      </c>
      <c r="AE304" s="6" t="s">
        <v>283</v>
      </c>
      <c r="AF304" s="17" t="s">
        <v>23</v>
      </c>
      <c r="AG304" s="49" t="s">
        <v>35</v>
      </c>
      <c r="AH304" s="497" t="s">
        <v>638</v>
      </c>
      <c r="AI304" s="7"/>
      <c r="AJ304" s="8"/>
    </row>
    <row r="305" spans="1:36" ht="13.5" customHeight="1" x14ac:dyDescent="0.15">
      <c r="A305" s="1769"/>
      <c r="B305" s="1610">
        <v>44556</v>
      </c>
      <c r="C305" s="1607" t="str">
        <f t="shared" si="39"/>
        <v>(日)</v>
      </c>
      <c r="D305" s="627" t="s">
        <v>566</v>
      </c>
      <c r="E305" s="1493" t="s">
        <v>35</v>
      </c>
      <c r="F305" s="58">
        <v>3</v>
      </c>
      <c r="G305" s="22">
        <v>11</v>
      </c>
      <c r="H305" s="61">
        <v>11.1</v>
      </c>
      <c r="I305" s="22">
        <v>1.6</v>
      </c>
      <c r="J305" s="61">
        <v>1.4</v>
      </c>
      <c r="K305" s="22">
        <v>7.6</v>
      </c>
      <c r="L305" s="61">
        <v>7.5</v>
      </c>
      <c r="M305" s="22" t="s">
        <v>35</v>
      </c>
      <c r="N305" s="61">
        <v>32.6</v>
      </c>
      <c r="O305" s="49" t="s">
        <v>35</v>
      </c>
      <c r="P305" s="1199" t="s">
        <v>35</v>
      </c>
      <c r="Q305" s="49" t="s">
        <v>35</v>
      </c>
      <c r="R305" s="1199" t="s">
        <v>35</v>
      </c>
      <c r="S305" s="49" t="s">
        <v>35</v>
      </c>
      <c r="T305" s="1199" t="s">
        <v>35</v>
      </c>
      <c r="U305" s="49" t="s">
        <v>35</v>
      </c>
      <c r="V305" s="1199" t="s">
        <v>35</v>
      </c>
      <c r="W305" s="62" t="s">
        <v>35</v>
      </c>
      <c r="X305" s="63" t="s">
        <v>35</v>
      </c>
      <c r="Y305" s="67" t="s">
        <v>35</v>
      </c>
      <c r="Z305" s="68" t="s">
        <v>35</v>
      </c>
      <c r="AA305" s="1389" t="s">
        <v>35</v>
      </c>
      <c r="AB305" s="1724" t="s">
        <v>35</v>
      </c>
      <c r="AC305" s="608">
        <v>528</v>
      </c>
      <c r="AD305" s="1666">
        <v>245</v>
      </c>
      <c r="AE305" s="18"/>
      <c r="AF305" s="8"/>
      <c r="AG305" s="580"/>
      <c r="AH305" s="572"/>
      <c r="AI305" s="572"/>
      <c r="AJ305" s="571"/>
    </row>
    <row r="306" spans="1:36" ht="13.5" customHeight="1" x14ac:dyDescent="0.15">
      <c r="A306" s="1769"/>
      <c r="B306" s="1610">
        <v>44557</v>
      </c>
      <c r="C306" s="1607" t="str">
        <f t="shared" si="39"/>
        <v>(月)</v>
      </c>
      <c r="D306" s="627" t="s">
        <v>566</v>
      </c>
      <c r="E306" s="1493" t="s">
        <v>35</v>
      </c>
      <c r="F306" s="58">
        <v>4.4000000000000004</v>
      </c>
      <c r="G306" s="22">
        <v>11</v>
      </c>
      <c r="H306" s="61">
        <v>11.1</v>
      </c>
      <c r="I306" s="22">
        <v>1.4</v>
      </c>
      <c r="J306" s="61">
        <v>1.3</v>
      </c>
      <c r="K306" s="22">
        <v>7.81</v>
      </c>
      <c r="L306" s="61">
        <v>7.82</v>
      </c>
      <c r="M306" s="22" t="s">
        <v>35</v>
      </c>
      <c r="N306" s="61">
        <v>32.200000000000003</v>
      </c>
      <c r="O306" s="49" t="s">
        <v>35</v>
      </c>
      <c r="P306" s="1199">
        <v>71.900000000000006</v>
      </c>
      <c r="Q306" s="49" t="s">
        <v>35</v>
      </c>
      <c r="R306" s="1199">
        <v>101.1</v>
      </c>
      <c r="S306" s="49" t="s">
        <v>35</v>
      </c>
      <c r="T306" s="1199" t="s">
        <v>35</v>
      </c>
      <c r="U306" s="49" t="s">
        <v>35</v>
      </c>
      <c r="V306" s="1199" t="s">
        <v>35</v>
      </c>
      <c r="W306" s="62" t="s">
        <v>35</v>
      </c>
      <c r="X306" s="63">
        <v>28.8</v>
      </c>
      <c r="Y306" s="67" t="s">
        <v>35</v>
      </c>
      <c r="Z306" s="68">
        <v>236</v>
      </c>
      <c r="AA306" s="1389" t="s">
        <v>35</v>
      </c>
      <c r="AB306" s="1724">
        <v>0.15</v>
      </c>
      <c r="AC306" s="608" t="s">
        <v>35</v>
      </c>
      <c r="AD306" s="1666" t="s">
        <v>35</v>
      </c>
      <c r="AE306" s="18"/>
      <c r="AF306" s="8"/>
      <c r="AG306" s="7"/>
      <c r="AH306" s="7"/>
      <c r="AI306" s="7"/>
      <c r="AJ306" s="8"/>
    </row>
    <row r="307" spans="1:36" ht="13.5" customHeight="1" x14ac:dyDescent="0.15">
      <c r="A307" s="1769"/>
      <c r="B307" s="1610">
        <v>44558</v>
      </c>
      <c r="C307" s="1607" t="str">
        <f t="shared" si="39"/>
        <v>(火)</v>
      </c>
      <c r="D307" s="627" t="s">
        <v>566</v>
      </c>
      <c r="E307" s="1493" t="s">
        <v>35</v>
      </c>
      <c r="F307" s="58">
        <v>3.3</v>
      </c>
      <c r="G307" s="22">
        <v>10.7</v>
      </c>
      <c r="H307" s="61">
        <v>10.8</v>
      </c>
      <c r="I307" s="22">
        <v>1.4</v>
      </c>
      <c r="J307" s="61">
        <v>1.4</v>
      </c>
      <c r="K307" s="22">
        <v>7.82</v>
      </c>
      <c r="L307" s="61">
        <v>7.81</v>
      </c>
      <c r="M307" s="22" t="s">
        <v>35</v>
      </c>
      <c r="N307" s="61">
        <v>32.799999999999997</v>
      </c>
      <c r="O307" s="49" t="s">
        <v>35</v>
      </c>
      <c r="P307" s="1199">
        <v>72.5</v>
      </c>
      <c r="Q307" s="49" t="s">
        <v>35</v>
      </c>
      <c r="R307" s="1199">
        <v>102.5</v>
      </c>
      <c r="S307" s="49" t="s">
        <v>35</v>
      </c>
      <c r="T307" s="1199" t="s">
        <v>35</v>
      </c>
      <c r="U307" s="49" t="s">
        <v>35</v>
      </c>
      <c r="V307" s="1199" t="s">
        <v>35</v>
      </c>
      <c r="W307" s="62" t="s">
        <v>35</v>
      </c>
      <c r="X307" s="63">
        <v>29</v>
      </c>
      <c r="Y307" s="67" t="s">
        <v>35</v>
      </c>
      <c r="Z307" s="68">
        <v>206</v>
      </c>
      <c r="AA307" s="1389" t="s">
        <v>35</v>
      </c>
      <c r="AB307" s="66">
        <v>0.2</v>
      </c>
      <c r="AC307" s="745" t="s">
        <v>35</v>
      </c>
      <c r="AD307" s="1669" t="s">
        <v>35</v>
      </c>
      <c r="AE307" s="570"/>
      <c r="AF307" s="571"/>
      <c r="AG307" s="572"/>
      <c r="AH307" s="572"/>
      <c r="AI307" s="572"/>
      <c r="AJ307" s="571"/>
    </row>
    <row r="308" spans="1:36" ht="13.5" customHeight="1" x14ac:dyDescent="0.15">
      <c r="A308" s="1769"/>
      <c r="B308" s="1610">
        <v>44559</v>
      </c>
      <c r="C308" s="1607" t="str">
        <f t="shared" si="39"/>
        <v>(水)</v>
      </c>
      <c r="D308" s="627" t="s">
        <v>566</v>
      </c>
      <c r="E308" s="1493" t="s">
        <v>35</v>
      </c>
      <c r="F308" s="58">
        <v>3.3</v>
      </c>
      <c r="G308" s="22">
        <v>10.3</v>
      </c>
      <c r="H308" s="61">
        <v>10.4</v>
      </c>
      <c r="I308" s="22">
        <v>1.2</v>
      </c>
      <c r="J308" s="61">
        <v>1.2</v>
      </c>
      <c r="K308" s="22">
        <v>7.73</v>
      </c>
      <c r="L308" s="61">
        <v>7.7</v>
      </c>
      <c r="M308" s="22" t="s">
        <v>35</v>
      </c>
      <c r="N308" s="61">
        <v>33.1</v>
      </c>
      <c r="O308" s="49" t="s">
        <v>35</v>
      </c>
      <c r="P308" s="1199" t="s">
        <v>35</v>
      </c>
      <c r="Q308" s="49" t="s">
        <v>35</v>
      </c>
      <c r="R308" s="1199" t="s">
        <v>35</v>
      </c>
      <c r="S308" s="49" t="s">
        <v>35</v>
      </c>
      <c r="T308" s="1199" t="s">
        <v>35</v>
      </c>
      <c r="U308" s="49" t="s">
        <v>35</v>
      </c>
      <c r="V308" s="1199" t="s">
        <v>35</v>
      </c>
      <c r="W308" s="62" t="s">
        <v>35</v>
      </c>
      <c r="X308" s="63" t="s">
        <v>35</v>
      </c>
      <c r="Y308" s="67" t="s">
        <v>35</v>
      </c>
      <c r="Z308" s="68" t="s">
        <v>35</v>
      </c>
      <c r="AA308" s="1389" t="s">
        <v>35</v>
      </c>
      <c r="AB308" s="1724" t="s">
        <v>35</v>
      </c>
      <c r="AC308" s="608" t="s">
        <v>35</v>
      </c>
      <c r="AD308" s="1666" t="s">
        <v>35</v>
      </c>
      <c r="AE308" s="384" t="s">
        <v>137</v>
      </c>
      <c r="AF308" s="678" t="s">
        <v>35</v>
      </c>
      <c r="AG308" s="678" t="s">
        <v>35</v>
      </c>
      <c r="AH308" s="678" t="s">
        <v>35</v>
      </c>
      <c r="AI308" s="678" t="s">
        <v>35</v>
      </c>
      <c r="AJ308" s="679" t="s">
        <v>35</v>
      </c>
    </row>
    <row r="309" spans="1:36" ht="13.5" customHeight="1" x14ac:dyDescent="0.15">
      <c r="A309" s="1769"/>
      <c r="B309" s="1610">
        <v>44560</v>
      </c>
      <c r="C309" s="1607" t="str">
        <f t="shared" si="39"/>
        <v>(木)</v>
      </c>
      <c r="D309" s="627" t="s">
        <v>566</v>
      </c>
      <c r="E309" s="1493" t="s">
        <v>35</v>
      </c>
      <c r="F309" s="58">
        <v>11.9</v>
      </c>
      <c r="G309" s="22">
        <v>10.3</v>
      </c>
      <c r="H309" s="61">
        <v>10.5</v>
      </c>
      <c r="I309" s="22">
        <v>1.6</v>
      </c>
      <c r="J309" s="61">
        <v>1.6</v>
      </c>
      <c r="K309" s="22">
        <v>7.62</v>
      </c>
      <c r="L309" s="61">
        <v>7.56</v>
      </c>
      <c r="M309" s="22" t="s">
        <v>35</v>
      </c>
      <c r="N309" s="61">
        <v>31.7</v>
      </c>
      <c r="O309" s="49" t="s">
        <v>35</v>
      </c>
      <c r="P309" s="1199" t="s">
        <v>35</v>
      </c>
      <c r="Q309" s="49" t="s">
        <v>35</v>
      </c>
      <c r="R309" s="1199" t="s">
        <v>35</v>
      </c>
      <c r="S309" s="49" t="s">
        <v>35</v>
      </c>
      <c r="T309" s="1199" t="s">
        <v>35</v>
      </c>
      <c r="U309" s="49" t="s">
        <v>35</v>
      </c>
      <c r="V309" s="1199" t="s">
        <v>35</v>
      </c>
      <c r="W309" s="62" t="s">
        <v>35</v>
      </c>
      <c r="X309" s="63" t="s">
        <v>35</v>
      </c>
      <c r="Y309" s="67" t="s">
        <v>35</v>
      </c>
      <c r="Z309" s="68" t="s">
        <v>35</v>
      </c>
      <c r="AA309" s="1389" t="s">
        <v>35</v>
      </c>
      <c r="AB309" s="1724" t="s">
        <v>35</v>
      </c>
      <c r="AC309" s="608" t="s">
        <v>35</v>
      </c>
      <c r="AD309" s="1666" t="s">
        <v>35</v>
      </c>
      <c r="AE309" s="634"/>
      <c r="AF309" s="633"/>
      <c r="AG309" s="633"/>
      <c r="AH309" s="633"/>
      <c r="AI309" s="633"/>
      <c r="AJ309" s="680"/>
    </row>
    <row r="310" spans="1:36" ht="13.5" customHeight="1" x14ac:dyDescent="0.15">
      <c r="A310" s="1769"/>
      <c r="B310" s="1610">
        <v>44561</v>
      </c>
      <c r="C310" s="1607" t="str">
        <f t="shared" si="39"/>
        <v>(金)</v>
      </c>
      <c r="D310" s="70" t="s">
        <v>566</v>
      </c>
      <c r="E310" s="1499" t="s">
        <v>35</v>
      </c>
      <c r="F310" s="119">
        <v>4.3</v>
      </c>
      <c r="G310" s="120">
        <v>10.4</v>
      </c>
      <c r="H310" s="121">
        <v>10.1</v>
      </c>
      <c r="I310" s="120">
        <v>1.5</v>
      </c>
      <c r="J310" s="121">
        <v>1.6</v>
      </c>
      <c r="K310" s="120">
        <v>7.63</v>
      </c>
      <c r="L310" s="121">
        <v>7.55</v>
      </c>
      <c r="M310" s="120" t="s">
        <v>35</v>
      </c>
      <c r="N310" s="121">
        <v>33.1</v>
      </c>
      <c r="O310" s="632" t="s">
        <v>35</v>
      </c>
      <c r="P310" s="1213" t="s">
        <v>35</v>
      </c>
      <c r="Q310" s="632" t="s">
        <v>35</v>
      </c>
      <c r="R310" s="1213" t="s">
        <v>35</v>
      </c>
      <c r="S310" s="632" t="s">
        <v>35</v>
      </c>
      <c r="T310" s="1213" t="s">
        <v>35</v>
      </c>
      <c r="U310" s="632" t="s">
        <v>35</v>
      </c>
      <c r="V310" s="1213" t="s">
        <v>35</v>
      </c>
      <c r="W310" s="122" t="s">
        <v>35</v>
      </c>
      <c r="X310" s="123" t="s">
        <v>35</v>
      </c>
      <c r="Y310" s="126" t="s">
        <v>35</v>
      </c>
      <c r="Z310" s="127" t="s">
        <v>35</v>
      </c>
      <c r="AA310" s="1394" t="s">
        <v>35</v>
      </c>
      <c r="AB310" s="1727" t="s">
        <v>35</v>
      </c>
      <c r="AC310" s="746" t="s">
        <v>35</v>
      </c>
      <c r="AD310" s="1670" t="s">
        <v>35</v>
      </c>
      <c r="AE310" s="634"/>
      <c r="AF310" s="633"/>
      <c r="AG310" s="633"/>
      <c r="AH310" s="633"/>
      <c r="AI310" s="633"/>
      <c r="AJ310" s="680"/>
    </row>
    <row r="311" spans="1:36" x14ac:dyDescent="0.15">
      <c r="A311" s="1746"/>
      <c r="B311" s="1748" t="s">
        <v>388</v>
      </c>
      <c r="C311" s="1744"/>
      <c r="D311" s="374"/>
      <c r="E311" s="1494">
        <f>MAX(E280:E310)</f>
        <v>48</v>
      </c>
      <c r="F311" s="335">
        <f t="shared" ref="F311:AB311" si="40">IF(COUNT(F280:F310)=0,"",MAX(F280:F310))</f>
        <v>18.2</v>
      </c>
      <c r="G311" s="336">
        <f t="shared" si="40"/>
        <v>14.7</v>
      </c>
      <c r="H311" s="337">
        <f t="shared" si="40"/>
        <v>14.6</v>
      </c>
      <c r="I311" s="336">
        <f t="shared" si="40"/>
        <v>2.2000000000000002</v>
      </c>
      <c r="J311" s="337">
        <f t="shared" si="40"/>
        <v>2.2000000000000002</v>
      </c>
      <c r="K311" s="336">
        <f t="shared" si="40"/>
        <v>7.84</v>
      </c>
      <c r="L311" s="337">
        <f t="shared" si="40"/>
        <v>7.84</v>
      </c>
      <c r="M311" s="336" t="str">
        <f t="shared" si="40"/>
        <v/>
      </c>
      <c r="N311" s="337">
        <f t="shared" si="40"/>
        <v>33.799999999999997</v>
      </c>
      <c r="O311" s="1200" t="str">
        <f t="shared" si="40"/>
        <v/>
      </c>
      <c r="P311" s="1208">
        <f t="shared" si="40"/>
        <v>73.099999999999994</v>
      </c>
      <c r="Q311" s="1200" t="str">
        <f t="shared" si="40"/>
        <v/>
      </c>
      <c r="R311" s="1208">
        <f t="shared" si="40"/>
        <v>102.5</v>
      </c>
      <c r="S311" s="1200" t="str">
        <f t="shared" si="40"/>
        <v/>
      </c>
      <c r="T311" s="1208">
        <f t="shared" si="40"/>
        <v>56.2</v>
      </c>
      <c r="U311" s="1200" t="str">
        <f t="shared" si="40"/>
        <v/>
      </c>
      <c r="V311" s="1208">
        <f t="shared" si="40"/>
        <v>38</v>
      </c>
      <c r="W311" s="338" t="str">
        <f t="shared" si="40"/>
        <v/>
      </c>
      <c r="X311" s="540">
        <f t="shared" si="40"/>
        <v>32.4</v>
      </c>
      <c r="Y311" s="1356" t="str">
        <f t="shared" si="40"/>
        <v/>
      </c>
      <c r="Z311" s="1357">
        <f t="shared" si="40"/>
        <v>236</v>
      </c>
      <c r="AA311" s="1385" t="str">
        <f t="shared" si="40"/>
        <v/>
      </c>
      <c r="AB311" s="1720">
        <f t="shared" si="40"/>
        <v>0.26</v>
      </c>
      <c r="AC311" s="651">
        <f t="shared" ref="AC311:AD311" si="41">IF(COUNT(AC280:AC310)=0,"",MAX(AC280:AC310))</f>
        <v>668</v>
      </c>
      <c r="AD311" s="1456">
        <f t="shared" si="41"/>
        <v>319</v>
      </c>
      <c r="AE311" s="688"/>
      <c r="AF311" s="641"/>
      <c r="AG311" s="635"/>
      <c r="AH311" s="689"/>
      <c r="AI311" s="641"/>
      <c r="AJ311" s="690"/>
    </row>
    <row r="312" spans="1:36" x14ac:dyDescent="0.15">
      <c r="A312" s="1746"/>
      <c r="B312" s="1749" t="s">
        <v>389</v>
      </c>
      <c r="C312" s="1736"/>
      <c r="D312" s="376"/>
      <c r="E312" s="1503"/>
      <c r="F312" s="340">
        <f t="shared" ref="F312:AB312" si="42">IF(COUNT(F280:F310)=0,"",MIN(F280:F310))</f>
        <v>3</v>
      </c>
      <c r="G312" s="341">
        <f t="shared" si="42"/>
        <v>10.3</v>
      </c>
      <c r="H312" s="342">
        <f t="shared" si="42"/>
        <v>10.1</v>
      </c>
      <c r="I312" s="341">
        <f t="shared" si="42"/>
        <v>1.2</v>
      </c>
      <c r="J312" s="342">
        <f t="shared" si="42"/>
        <v>1.2</v>
      </c>
      <c r="K312" s="341">
        <f t="shared" si="42"/>
        <v>7.55</v>
      </c>
      <c r="L312" s="342">
        <f t="shared" si="42"/>
        <v>7.47</v>
      </c>
      <c r="M312" s="341" t="str">
        <f t="shared" si="42"/>
        <v/>
      </c>
      <c r="N312" s="342">
        <f t="shared" si="42"/>
        <v>29.8</v>
      </c>
      <c r="O312" s="1202" t="str">
        <f t="shared" si="42"/>
        <v/>
      </c>
      <c r="P312" s="1209">
        <f t="shared" si="42"/>
        <v>69.7</v>
      </c>
      <c r="Q312" s="1202" t="str">
        <f t="shared" si="42"/>
        <v/>
      </c>
      <c r="R312" s="1209">
        <f t="shared" si="42"/>
        <v>93.2</v>
      </c>
      <c r="S312" s="1202" t="str">
        <f t="shared" si="42"/>
        <v/>
      </c>
      <c r="T312" s="1209">
        <f t="shared" si="42"/>
        <v>56.2</v>
      </c>
      <c r="U312" s="1202" t="str">
        <f t="shared" si="42"/>
        <v/>
      </c>
      <c r="V312" s="1209">
        <f t="shared" si="42"/>
        <v>38</v>
      </c>
      <c r="W312" s="343" t="str">
        <f t="shared" si="42"/>
        <v/>
      </c>
      <c r="X312" s="653">
        <f t="shared" si="42"/>
        <v>27.2</v>
      </c>
      <c r="Y312" s="1362" t="str">
        <f t="shared" si="42"/>
        <v/>
      </c>
      <c r="Z312" s="1363">
        <f t="shared" si="42"/>
        <v>156</v>
      </c>
      <c r="AA312" s="1386" t="str">
        <f t="shared" si="42"/>
        <v/>
      </c>
      <c r="AB312" s="1721">
        <f t="shared" si="42"/>
        <v>0.09</v>
      </c>
      <c r="AC312" s="1620"/>
      <c r="AD312" s="1659"/>
      <c r="AE312" s="640"/>
      <c r="AF312" s="641"/>
      <c r="AG312" s="641"/>
      <c r="AH312" s="641"/>
      <c r="AI312" s="641"/>
      <c r="AJ312" s="690"/>
    </row>
    <row r="313" spans="1:36" x14ac:dyDescent="0.15">
      <c r="A313" s="1746"/>
      <c r="B313" s="1749" t="s">
        <v>390</v>
      </c>
      <c r="C313" s="1736"/>
      <c r="D313" s="376"/>
      <c r="E313" s="1496"/>
      <c r="F313" s="541">
        <f t="shared" ref="F313:AB313" si="43">IF(COUNT(F280:F310)=0,"",AVERAGE(F280:F310))</f>
        <v>7.6774193548387109</v>
      </c>
      <c r="G313" s="542">
        <f t="shared" si="43"/>
        <v>12.451612903225806</v>
      </c>
      <c r="H313" s="543">
        <f t="shared" si="43"/>
        <v>12.558064516129033</v>
      </c>
      <c r="I313" s="542">
        <f t="shared" si="43"/>
        <v>1.7451612903225808</v>
      </c>
      <c r="J313" s="543">
        <f t="shared" si="43"/>
        <v>1.6903225806451614</v>
      </c>
      <c r="K313" s="542">
        <f t="shared" si="43"/>
        <v>7.7067741935483864</v>
      </c>
      <c r="L313" s="543">
        <f t="shared" si="43"/>
        <v>7.7025806451612917</v>
      </c>
      <c r="M313" s="542" t="str">
        <f t="shared" si="43"/>
        <v/>
      </c>
      <c r="N313" s="543">
        <f t="shared" si="43"/>
        <v>31.916129032258063</v>
      </c>
      <c r="O313" s="1210" t="str">
        <f t="shared" si="43"/>
        <v/>
      </c>
      <c r="P313" s="1211">
        <f t="shared" si="43"/>
        <v>71.465000000000003</v>
      </c>
      <c r="Q313" s="1210" t="str">
        <f t="shared" si="43"/>
        <v/>
      </c>
      <c r="R313" s="1211">
        <f t="shared" si="43"/>
        <v>97.419999999999987</v>
      </c>
      <c r="S313" s="1210" t="str">
        <f t="shared" si="43"/>
        <v/>
      </c>
      <c r="T313" s="1211">
        <f t="shared" si="43"/>
        <v>56.2</v>
      </c>
      <c r="U313" s="1210" t="str">
        <f t="shared" si="43"/>
        <v/>
      </c>
      <c r="V313" s="1211">
        <f t="shared" si="43"/>
        <v>38</v>
      </c>
      <c r="W313" s="1255" t="str">
        <f t="shared" si="43"/>
        <v/>
      </c>
      <c r="X313" s="658">
        <f t="shared" si="43"/>
        <v>29.614999999999998</v>
      </c>
      <c r="Y313" s="1364" t="str">
        <f t="shared" si="43"/>
        <v/>
      </c>
      <c r="Z313" s="1365">
        <f t="shared" si="43"/>
        <v>204.25</v>
      </c>
      <c r="AA313" s="1391" t="str">
        <f t="shared" si="43"/>
        <v/>
      </c>
      <c r="AB313" s="696">
        <f t="shared" si="43"/>
        <v>0.17699999999999999</v>
      </c>
      <c r="AC313" s="1621"/>
      <c r="AD313" s="1660"/>
      <c r="AE313" s="634"/>
      <c r="AF313" s="635"/>
      <c r="AG313" s="636"/>
      <c r="AH313" s="636"/>
      <c r="AI313" s="636"/>
      <c r="AJ313" s="691"/>
    </row>
    <row r="314" spans="1:36" x14ac:dyDescent="0.15">
      <c r="A314" s="1747"/>
      <c r="B314" s="1737" t="s">
        <v>391</v>
      </c>
      <c r="C314" s="1738"/>
      <c r="D314" s="376"/>
      <c r="E314" s="1497">
        <f>SUM(E280:E310)</f>
        <v>164</v>
      </c>
      <c r="F314" s="563"/>
      <c r="G314" s="1341"/>
      <c r="H314" s="1342"/>
      <c r="I314" s="1341"/>
      <c r="J314" s="1342"/>
      <c r="K314" s="1241"/>
      <c r="L314" s="1242"/>
      <c r="M314" s="1341"/>
      <c r="N314" s="1342"/>
      <c r="O314" s="1205"/>
      <c r="P314" s="1212"/>
      <c r="Q314" s="1223"/>
      <c r="R314" s="1212"/>
      <c r="S314" s="1204"/>
      <c r="T314" s="1205"/>
      <c r="U314" s="1204"/>
      <c r="V314" s="1222"/>
      <c r="W314" s="1256"/>
      <c r="X314" s="1257"/>
      <c r="Y314" s="1361"/>
      <c r="Z314" s="1366"/>
      <c r="AA314" s="1392"/>
      <c r="AB314" s="1393"/>
      <c r="AC314" s="648">
        <f>SUM(AC280:AC310)</f>
        <v>2010</v>
      </c>
      <c r="AD314" s="1105">
        <f>SUM(AD280:AD310)</f>
        <v>867</v>
      </c>
      <c r="AE314" s="637"/>
      <c r="AF314" s="638"/>
      <c r="AG314" s="642"/>
      <c r="AH314" s="642"/>
      <c r="AI314" s="642"/>
      <c r="AJ314" s="692"/>
    </row>
    <row r="315" spans="1:36" ht="13.5" customHeight="1" x14ac:dyDescent="0.15">
      <c r="A315" s="1745" t="s">
        <v>349</v>
      </c>
      <c r="B315" s="1610">
        <v>44562</v>
      </c>
      <c r="C315" s="856" t="str">
        <f>IF(B315="","",IF(WEEKDAY(B315)=1,"(日)",IF(WEEKDAY(B315)=2,"(月)",IF(WEEKDAY(B315)=3,"(火)",IF(WEEKDAY(B315)=4,"(水)",IF(WEEKDAY(B315)=5,"(木)",IF(WEEKDAY(B315)=6,"(金)","(土)")))))))</f>
        <v>(土)</v>
      </c>
      <c r="D315" s="626" t="s">
        <v>566</v>
      </c>
      <c r="E315" s="1492" t="s">
        <v>35</v>
      </c>
      <c r="F315" s="57">
        <v>4</v>
      </c>
      <c r="G315" s="59">
        <v>10</v>
      </c>
      <c r="H315" s="60">
        <v>10.3</v>
      </c>
      <c r="I315" s="59">
        <v>1.1000000000000001</v>
      </c>
      <c r="J315" s="60">
        <v>1.1000000000000001</v>
      </c>
      <c r="K315" s="59">
        <v>7.85</v>
      </c>
      <c r="L315" s="60">
        <v>7.8</v>
      </c>
      <c r="M315" s="59" t="s">
        <v>35</v>
      </c>
      <c r="N315" s="60">
        <v>32.799999999999997</v>
      </c>
      <c r="O315" s="1197" t="s">
        <v>35</v>
      </c>
      <c r="P315" s="1198" t="s">
        <v>35</v>
      </c>
      <c r="Q315" s="1197" t="s">
        <v>35</v>
      </c>
      <c r="R315" s="1198" t="s">
        <v>35</v>
      </c>
      <c r="S315" s="1197" t="s">
        <v>35</v>
      </c>
      <c r="T315" s="1198" t="s">
        <v>35</v>
      </c>
      <c r="U315" s="1197" t="s">
        <v>35</v>
      </c>
      <c r="V315" s="1198" t="s">
        <v>35</v>
      </c>
      <c r="W315" s="53" t="s">
        <v>35</v>
      </c>
      <c r="X315" s="54" t="s">
        <v>35</v>
      </c>
      <c r="Y315" s="55" t="s">
        <v>35</v>
      </c>
      <c r="Z315" s="56" t="s">
        <v>35</v>
      </c>
      <c r="AA315" s="1388" t="s">
        <v>35</v>
      </c>
      <c r="AB315" s="1723" t="s">
        <v>35</v>
      </c>
      <c r="AC315" s="606" t="s">
        <v>35</v>
      </c>
      <c r="AD315" s="1665" t="s">
        <v>35</v>
      </c>
      <c r="AE315" s="1038">
        <v>44567</v>
      </c>
      <c r="AF315" s="584" t="s">
        <v>48</v>
      </c>
      <c r="AG315" s="751">
        <v>3.9</v>
      </c>
      <c r="AH315" s="585" t="s">
        <v>20</v>
      </c>
      <c r="AI315" s="581"/>
      <c r="AJ315" s="582"/>
    </row>
    <row r="316" spans="1:36" x14ac:dyDescent="0.15">
      <c r="A316" s="1746"/>
      <c r="B316" s="366">
        <v>44563</v>
      </c>
      <c r="C316" s="1607" t="str">
        <f>IF(B316="","",IF(WEEKDAY(B316)=1,"(日)",IF(WEEKDAY(B316)=2,"(月)",IF(WEEKDAY(B316)=3,"(火)",IF(WEEKDAY(B316)=4,"(水)",IF(WEEKDAY(B316)=5,"(木)",IF(WEEKDAY(B316)=6,"(金)","(土)")))))))</f>
        <v>(日)</v>
      </c>
      <c r="D316" s="752" t="s">
        <v>522</v>
      </c>
      <c r="E316" s="1500" t="s">
        <v>35</v>
      </c>
      <c r="F316" s="321">
        <v>2</v>
      </c>
      <c r="G316" s="279">
        <v>9.8000000000000007</v>
      </c>
      <c r="H316" s="280">
        <v>10.1</v>
      </c>
      <c r="I316" s="279">
        <v>0.7</v>
      </c>
      <c r="J316" s="280">
        <v>0.7</v>
      </c>
      <c r="K316" s="279">
        <v>7.72</v>
      </c>
      <c r="L316" s="280">
        <v>7.68</v>
      </c>
      <c r="M316" s="279" t="s">
        <v>35</v>
      </c>
      <c r="N316" s="656">
        <v>32.1</v>
      </c>
      <c r="O316" s="1214" t="s">
        <v>35</v>
      </c>
      <c r="P316" s="1216" t="s">
        <v>35</v>
      </c>
      <c r="Q316" s="1214" t="s">
        <v>35</v>
      </c>
      <c r="R316" s="1215" t="s">
        <v>35</v>
      </c>
      <c r="S316" s="1214" t="s">
        <v>35</v>
      </c>
      <c r="T316" s="1216" t="s">
        <v>35</v>
      </c>
      <c r="U316" s="1214" t="s">
        <v>35</v>
      </c>
      <c r="V316" s="1216" t="s">
        <v>35</v>
      </c>
      <c r="W316" s="281" t="s">
        <v>35</v>
      </c>
      <c r="X316" s="282" t="s">
        <v>35</v>
      </c>
      <c r="Y316" s="322" t="s">
        <v>35</v>
      </c>
      <c r="Z316" s="323" t="s">
        <v>35</v>
      </c>
      <c r="AA316" s="1395" t="s">
        <v>35</v>
      </c>
      <c r="AB316" s="1729" t="s">
        <v>35</v>
      </c>
      <c r="AC316" s="745" t="s">
        <v>35</v>
      </c>
      <c r="AD316" s="1669" t="s">
        <v>35</v>
      </c>
      <c r="AE316" s="583" t="s">
        <v>489</v>
      </c>
      <c r="AF316" s="575" t="s">
        <v>490</v>
      </c>
      <c r="AG316" s="576" t="s">
        <v>491</v>
      </c>
      <c r="AH316" s="577" t="s">
        <v>492</v>
      </c>
      <c r="AI316" s="578"/>
      <c r="AJ316" s="579"/>
    </row>
    <row r="317" spans="1:36" x14ac:dyDescent="0.15">
      <c r="A317" s="1746"/>
      <c r="B317" s="366">
        <v>44564</v>
      </c>
      <c r="C317" s="1607" t="str">
        <f t="shared" ref="C317:C345" si="44">IF(B317="","",IF(WEEKDAY(B317)=1,"(日)",IF(WEEKDAY(B317)=2,"(月)",IF(WEEKDAY(B317)=3,"(火)",IF(WEEKDAY(B317)=4,"(水)",IF(WEEKDAY(B317)=5,"(木)",IF(WEEKDAY(B317)=6,"(金)","(土)")))))))</f>
        <v>(月)</v>
      </c>
      <c r="D317" s="627" t="s">
        <v>566</v>
      </c>
      <c r="E317" s="1493" t="s">
        <v>35</v>
      </c>
      <c r="F317" s="58">
        <v>5.9</v>
      </c>
      <c r="G317" s="22">
        <v>9.4</v>
      </c>
      <c r="H317" s="61">
        <v>9.6999999999999993</v>
      </c>
      <c r="I317" s="22">
        <v>1.3</v>
      </c>
      <c r="J317" s="61">
        <v>1.3</v>
      </c>
      <c r="K317" s="22">
        <v>7.66</v>
      </c>
      <c r="L317" s="61">
        <v>7.59</v>
      </c>
      <c r="M317" s="22" t="s">
        <v>35</v>
      </c>
      <c r="N317" s="61">
        <v>33.5</v>
      </c>
      <c r="O317" s="49" t="s">
        <v>35</v>
      </c>
      <c r="P317" s="1199" t="s">
        <v>35</v>
      </c>
      <c r="Q317" s="49" t="s">
        <v>35</v>
      </c>
      <c r="R317" s="1199" t="s">
        <v>35</v>
      </c>
      <c r="S317" s="49" t="s">
        <v>35</v>
      </c>
      <c r="T317" s="1199" t="s">
        <v>35</v>
      </c>
      <c r="U317" s="49" t="s">
        <v>35</v>
      </c>
      <c r="V317" s="1217" t="s">
        <v>35</v>
      </c>
      <c r="W317" s="62" t="s">
        <v>35</v>
      </c>
      <c r="X317" s="63" t="s">
        <v>35</v>
      </c>
      <c r="Y317" s="67" t="s">
        <v>35</v>
      </c>
      <c r="Z317" s="68" t="s">
        <v>35</v>
      </c>
      <c r="AA317" s="1389" t="s">
        <v>35</v>
      </c>
      <c r="AB317" s="1724" t="s">
        <v>35</v>
      </c>
      <c r="AC317" s="608" t="s">
        <v>35</v>
      </c>
      <c r="AD317" s="1666" t="s">
        <v>35</v>
      </c>
      <c r="AE317" s="550" t="s">
        <v>493</v>
      </c>
      <c r="AF317" s="551" t="s">
        <v>20</v>
      </c>
      <c r="AG317" s="574">
        <v>9.1999999999999993</v>
      </c>
      <c r="AH317" s="586">
        <v>9.9</v>
      </c>
      <c r="AI317" s="566"/>
      <c r="AJ317" s="567"/>
    </row>
    <row r="318" spans="1:36" x14ac:dyDescent="0.15">
      <c r="A318" s="1746"/>
      <c r="B318" s="366">
        <v>44565</v>
      </c>
      <c r="C318" s="1607" t="str">
        <f t="shared" si="44"/>
        <v>(火)</v>
      </c>
      <c r="D318" s="627" t="s">
        <v>566</v>
      </c>
      <c r="E318" s="1493" t="s">
        <v>35</v>
      </c>
      <c r="F318" s="58">
        <v>5.0999999999999996</v>
      </c>
      <c r="G318" s="22">
        <v>9.3000000000000007</v>
      </c>
      <c r="H318" s="61">
        <v>9.6</v>
      </c>
      <c r="I318" s="22">
        <v>1.7</v>
      </c>
      <c r="J318" s="61">
        <v>1.6</v>
      </c>
      <c r="K318" s="22">
        <v>7.83</v>
      </c>
      <c r="L318" s="61">
        <v>7.83</v>
      </c>
      <c r="M318" s="22" t="s">
        <v>35</v>
      </c>
      <c r="N318" s="61">
        <v>33.6</v>
      </c>
      <c r="O318" s="49" t="s">
        <v>35</v>
      </c>
      <c r="P318" s="1199">
        <v>73.599999999999994</v>
      </c>
      <c r="Q318" s="49" t="s">
        <v>35</v>
      </c>
      <c r="R318" s="1199">
        <v>101.3</v>
      </c>
      <c r="S318" s="49" t="s">
        <v>35</v>
      </c>
      <c r="T318" s="1199" t="s">
        <v>35</v>
      </c>
      <c r="U318" s="49" t="s">
        <v>35</v>
      </c>
      <c r="V318" s="1199" t="s">
        <v>35</v>
      </c>
      <c r="W318" s="62" t="s">
        <v>35</v>
      </c>
      <c r="X318" s="63">
        <v>32.4</v>
      </c>
      <c r="Y318" s="67" t="s">
        <v>35</v>
      </c>
      <c r="Z318" s="68">
        <v>254</v>
      </c>
      <c r="AA318" s="1389" t="s">
        <v>35</v>
      </c>
      <c r="AB318" s="1724">
        <v>0.19</v>
      </c>
      <c r="AC318" s="608" t="s">
        <v>35</v>
      </c>
      <c r="AD318" s="1666" t="s">
        <v>35</v>
      </c>
      <c r="AE318" s="6" t="s">
        <v>494</v>
      </c>
      <c r="AF318" s="17" t="s">
        <v>495</v>
      </c>
      <c r="AG318" s="33">
        <v>0.9</v>
      </c>
      <c r="AH318" s="587">
        <v>0.9</v>
      </c>
      <c r="AI318" s="35"/>
      <c r="AJ318" s="96"/>
    </row>
    <row r="319" spans="1:36" x14ac:dyDescent="0.15">
      <c r="A319" s="1746"/>
      <c r="B319" s="366">
        <v>44566</v>
      </c>
      <c r="C319" s="1607" t="str">
        <f t="shared" si="44"/>
        <v>(水)</v>
      </c>
      <c r="D319" s="627" t="s">
        <v>566</v>
      </c>
      <c r="E319" s="1493" t="s">
        <v>35</v>
      </c>
      <c r="F319" s="58">
        <v>4.3</v>
      </c>
      <c r="G319" s="22">
        <v>9.3000000000000007</v>
      </c>
      <c r="H319" s="61">
        <v>9.6</v>
      </c>
      <c r="I319" s="22">
        <v>1.3</v>
      </c>
      <c r="J319" s="61">
        <v>1.3</v>
      </c>
      <c r="K319" s="22">
        <v>7.83</v>
      </c>
      <c r="L319" s="61">
        <v>7.84</v>
      </c>
      <c r="M319" s="22" t="s">
        <v>35</v>
      </c>
      <c r="N319" s="61">
        <v>33.4</v>
      </c>
      <c r="O319" s="49" t="s">
        <v>35</v>
      </c>
      <c r="P319" s="1199">
        <v>73.099999999999994</v>
      </c>
      <c r="Q319" s="49" t="s">
        <v>35</v>
      </c>
      <c r="R319" s="1199">
        <v>97</v>
      </c>
      <c r="S319" s="49" t="s">
        <v>35</v>
      </c>
      <c r="T319" s="1199" t="s">
        <v>35</v>
      </c>
      <c r="U319" s="49" t="s">
        <v>35</v>
      </c>
      <c r="V319" s="1199" t="s">
        <v>35</v>
      </c>
      <c r="W319" s="62" t="s">
        <v>35</v>
      </c>
      <c r="X319" s="63">
        <v>31.7</v>
      </c>
      <c r="Y319" s="67" t="s">
        <v>35</v>
      </c>
      <c r="Z319" s="68">
        <v>242</v>
      </c>
      <c r="AA319" s="1389" t="s">
        <v>35</v>
      </c>
      <c r="AB319" s="1724">
        <v>0.14000000000000001</v>
      </c>
      <c r="AC319" s="608" t="s">
        <v>35</v>
      </c>
      <c r="AD319" s="1666" t="s">
        <v>35</v>
      </c>
      <c r="AE319" s="6" t="s">
        <v>21</v>
      </c>
      <c r="AF319" s="17"/>
      <c r="AG319" s="39">
        <v>7.88</v>
      </c>
      <c r="AH319" s="587">
        <v>7.89</v>
      </c>
      <c r="AI319" s="35"/>
      <c r="AJ319" s="96"/>
    </row>
    <row r="320" spans="1:36" x14ac:dyDescent="0.15">
      <c r="A320" s="1746"/>
      <c r="B320" s="366">
        <v>44567</v>
      </c>
      <c r="C320" s="1607" t="str">
        <f t="shared" si="44"/>
        <v>(木)</v>
      </c>
      <c r="D320" s="627" t="s">
        <v>522</v>
      </c>
      <c r="E320" s="1493" t="s">
        <v>35</v>
      </c>
      <c r="F320" s="58">
        <v>3.9</v>
      </c>
      <c r="G320" s="22">
        <v>9.1999999999999993</v>
      </c>
      <c r="H320" s="61">
        <v>9.9</v>
      </c>
      <c r="I320" s="22">
        <v>0.9</v>
      </c>
      <c r="J320" s="61">
        <v>0.9</v>
      </c>
      <c r="K320" s="22">
        <v>7.88</v>
      </c>
      <c r="L320" s="61">
        <v>7.89</v>
      </c>
      <c r="M320" s="22" t="s">
        <v>35</v>
      </c>
      <c r="N320" s="61">
        <v>32.5</v>
      </c>
      <c r="O320" s="49" t="s">
        <v>35</v>
      </c>
      <c r="P320" s="1199">
        <v>73.400000000000006</v>
      </c>
      <c r="Q320" s="49" t="s">
        <v>35</v>
      </c>
      <c r="R320" s="1199">
        <v>96.4</v>
      </c>
      <c r="S320" s="49" t="s">
        <v>35</v>
      </c>
      <c r="T320" s="1199">
        <v>56.8</v>
      </c>
      <c r="U320" s="49" t="s">
        <v>35</v>
      </c>
      <c r="V320" s="1199">
        <v>39.6</v>
      </c>
      <c r="W320" s="62" t="s">
        <v>35</v>
      </c>
      <c r="X320" s="63">
        <v>30.6</v>
      </c>
      <c r="Y320" s="67" t="s">
        <v>35</v>
      </c>
      <c r="Z320" s="68">
        <v>223</v>
      </c>
      <c r="AA320" s="1389" t="s">
        <v>35</v>
      </c>
      <c r="AB320" s="1724">
        <v>0.17</v>
      </c>
      <c r="AC320" s="608" t="s">
        <v>35</v>
      </c>
      <c r="AD320" s="1666" t="s">
        <v>35</v>
      </c>
      <c r="AE320" s="6" t="s">
        <v>496</v>
      </c>
      <c r="AF320" s="17" t="s">
        <v>22</v>
      </c>
      <c r="AG320" s="33" t="s">
        <v>35</v>
      </c>
      <c r="AH320" s="587">
        <v>32.5</v>
      </c>
      <c r="AI320" s="35"/>
      <c r="AJ320" s="96"/>
    </row>
    <row r="321" spans="1:36" x14ac:dyDescent="0.15">
      <c r="A321" s="1746"/>
      <c r="B321" s="366">
        <v>44568</v>
      </c>
      <c r="C321" s="1607" t="str">
        <f t="shared" si="44"/>
        <v>(金)</v>
      </c>
      <c r="D321" s="627" t="s">
        <v>566</v>
      </c>
      <c r="E321" s="1493">
        <v>7.5</v>
      </c>
      <c r="F321" s="58">
        <v>3.2</v>
      </c>
      <c r="G321" s="22">
        <v>9.1</v>
      </c>
      <c r="H321" s="61">
        <v>9</v>
      </c>
      <c r="I321" s="22">
        <v>1.2</v>
      </c>
      <c r="J321" s="61">
        <v>1.3</v>
      </c>
      <c r="K321" s="22">
        <v>7.85</v>
      </c>
      <c r="L321" s="61">
        <v>7.84</v>
      </c>
      <c r="M321" s="22" t="s">
        <v>35</v>
      </c>
      <c r="N321" s="61">
        <v>33.4</v>
      </c>
      <c r="O321" s="49" t="s">
        <v>35</v>
      </c>
      <c r="P321" s="1199">
        <v>73.099999999999994</v>
      </c>
      <c r="Q321" s="49" t="s">
        <v>35</v>
      </c>
      <c r="R321" s="1199">
        <v>96.2</v>
      </c>
      <c r="S321" s="49" t="s">
        <v>35</v>
      </c>
      <c r="T321" s="1199" t="s">
        <v>35</v>
      </c>
      <c r="U321" s="49" t="s">
        <v>35</v>
      </c>
      <c r="V321" s="1199" t="s">
        <v>35</v>
      </c>
      <c r="W321" s="62" t="s">
        <v>35</v>
      </c>
      <c r="X321" s="63">
        <v>31.7</v>
      </c>
      <c r="Y321" s="67" t="s">
        <v>35</v>
      </c>
      <c r="Z321" s="68">
        <v>195</v>
      </c>
      <c r="AA321" s="1389" t="s">
        <v>35</v>
      </c>
      <c r="AB321" s="1724">
        <v>0.06</v>
      </c>
      <c r="AC321" s="608" t="s">
        <v>35</v>
      </c>
      <c r="AD321" s="1666" t="s">
        <v>35</v>
      </c>
      <c r="AE321" s="6" t="s">
        <v>497</v>
      </c>
      <c r="AF321" s="17" t="s">
        <v>23</v>
      </c>
      <c r="AG321" s="33" t="s">
        <v>35</v>
      </c>
      <c r="AH321" s="1380">
        <v>73.400000000000006</v>
      </c>
      <c r="AI321" s="38"/>
      <c r="AJ321" s="94"/>
    </row>
    <row r="322" spans="1:36" x14ac:dyDescent="0.15">
      <c r="A322" s="1746"/>
      <c r="B322" s="366">
        <v>44569</v>
      </c>
      <c r="C322" s="1607" t="str">
        <f t="shared" si="44"/>
        <v>(土)</v>
      </c>
      <c r="D322" s="627" t="s">
        <v>566</v>
      </c>
      <c r="E322" s="1493" t="s">
        <v>35</v>
      </c>
      <c r="F322" s="58">
        <v>4.0999999999999996</v>
      </c>
      <c r="G322" s="22">
        <v>8.5</v>
      </c>
      <c r="H322" s="61">
        <v>8.8000000000000007</v>
      </c>
      <c r="I322" s="22">
        <v>1.5</v>
      </c>
      <c r="J322" s="61">
        <v>1.3</v>
      </c>
      <c r="K322" s="22">
        <v>7.78</v>
      </c>
      <c r="L322" s="61">
        <v>7.82</v>
      </c>
      <c r="M322" s="22" t="s">
        <v>35</v>
      </c>
      <c r="N322" s="61">
        <v>33.5</v>
      </c>
      <c r="O322" s="49" t="s">
        <v>35</v>
      </c>
      <c r="P322" s="1199" t="s">
        <v>35</v>
      </c>
      <c r="Q322" s="49" t="s">
        <v>35</v>
      </c>
      <c r="R322" s="1199" t="s">
        <v>35</v>
      </c>
      <c r="S322" s="49" t="s">
        <v>35</v>
      </c>
      <c r="T322" s="1199" t="s">
        <v>35</v>
      </c>
      <c r="U322" s="49" t="s">
        <v>35</v>
      </c>
      <c r="V322" s="1199" t="s">
        <v>35</v>
      </c>
      <c r="W322" s="62" t="s">
        <v>35</v>
      </c>
      <c r="X322" s="63" t="s">
        <v>35</v>
      </c>
      <c r="Y322" s="67" t="s">
        <v>35</v>
      </c>
      <c r="Z322" s="68" t="s">
        <v>35</v>
      </c>
      <c r="AA322" s="1389" t="s">
        <v>35</v>
      </c>
      <c r="AB322" s="1724" t="s">
        <v>35</v>
      </c>
      <c r="AC322" s="608" t="s">
        <v>35</v>
      </c>
      <c r="AD322" s="1666" t="s">
        <v>35</v>
      </c>
      <c r="AE322" s="6" t="s">
        <v>498</v>
      </c>
      <c r="AF322" s="17" t="s">
        <v>23</v>
      </c>
      <c r="AG322" s="33" t="s">
        <v>35</v>
      </c>
      <c r="AH322" s="1380">
        <v>96.4</v>
      </c>
      <c r="AI322" s="24"/>
      <c r="AJ322" s="25"/>
    </row>
    <row r="323" spans="1:36" x14ac:dyDescent="0.15">
      <c r="A323" s="1746"/>
      <c r="B323" s="366">
        <v>44570</v>
      </c>
      <c r="C323" s="1607" t="str">
        <f t="shared" si="44"/>
        <v>(日)</v>
      </c>
      <c r="D323" s="627" t="s">
        <v>566</v>
      </c>
      <c r="E323" s="1493" t="s">
        <v>35</v>
      </c>
      <c r="F323" s="58">
        <v>2.5</v>
      </c>
      <c r="G323" s="22">
        <v>8.4</v>
      </c>
      <c r="H323" s="61">
        <v>8.6999999999999993</v>
      </c>
      <c r="I323" s="22">
        <v>2.2000000000000002</v>
      </c>
      <c r="J323" s="61">
        <v>1.1000000000000001</v>
      </c>
      <c r="K323" s="22">
        <v>7.86</v>
      </c>
      <c r="L323" s="61">
        <v>7.85</v>
      </c>
      <c r="M323" s="22" t="s">
        <v>35</v>
      </c>
      <c r="N323" s="61">
        <v>33.4</v>
      </c>
      <c r="O323" s="49" t="s">
        <v>35</v>
      </c>
      <c r="P323" s="1199" t="s">
        <v>35</v>
      </c>
      <c r="Q323" s="49" t="s">
        <v>35</v>
      </c>
      <c r="R323" s="1199" t="s">
        <v>35</v>
      </c>
      <c r="S323" s="49" t="s">
        <v>35</v>
      </c>
      <c r="T323" s="1199" t="s">
        <v>35</v>
      </c>
      <c r="U323" s="49" t="s">
        <v>35</v>
      </c>
      <c r="V323" s="1199" t="s">
        <v>35</v>
      </c>
      <c r="W323" s="62" t="s">
        <v>35</v>
      </c>
      <c r="X323" s="63" t="s">
        <v>35</v>
      </c>
      <c r="Y323" s="67" t="s">
        <v>35</v>
      </c>
      <c r="Z323" s="68" t="s">
        <v>35</v>
      </c>
      <c r="AA323" s="1389" t="s">
        <v>35</v>
      </c>
      <c r="AB323" s="1724" t="s">
        <v>35</v>
      </c>
      <c r="AC323" s="608" t="s">
        <v>35</v>
      </c>
      <c r="AD323" s="1666" t="s">
        <v>35</v>
      </c>
      <c r="AE323" s="6" t="s">
        <v>499</v>
      </c>
      <c r="AF323" s="17" t="s">
        <v>23</v>
      </c>
      <c r="AG323" s="33" t="s">
        <v>35</v>
      </c>
      <c r="AH323" s="1380">
        <v>56.8</v>
      </c>
      <c r="AI323" s="41"/>
      <c r="AJ323" s="95"/>
    </row>
    <row r="324" spans="1:36" x14ac:dyDescent="0.15">
      <c r="A324" s="1746"/>
      <c r="B324" s="366">
        <v>44571</v>
      </c>
      <c r="C324" s="1607" t="str">
        <f t="shared" si="44"/>
        <v>(月)</v>
      </c>
      <c r="D324" s="627" t="s">
        <v>522</v>
      </c>
      <c r="E324" s="1493" t="s">
        <v>35</v>
      </c>
      <c r="F324" s="58">
        <v>7.2</v>
      </c>
      <c r="G324" s="22">
        <v>8.5</v>
      </c>
      <c r="H324" s="61">
        <v>8.9</v>
      </c>
      <c r="I324" s="22">
        <v>1.1000000000000001</v>
      </c>
      <c r="J324" s="61">
        <v>1.1000000000000001</v>
      </c>
      <c r="K324" s="22">
        <v>7.71</v>
      </c>
      <c r="L324" s="61">
        <v>7.7</v>
      </c>
      <c r="M324" s="22" t="s">
        <v>35</v>
      </c>
      <c r="N324" s="61">
        <v>33.1</v>
      </c>
      <c r="O324" s="49" t="s">
        <v>35</v>
      </c>
      <c r="P324" s="1199" t="s">
        <v>35</v>
      </c>
      <c r="Q324" s="49" t="s">
        <v>35</v>
      </c>
      <c r="R324" s="1199" t="s">
        <v>35</v>
      </c>
      <c r="S324" s="49" t="s">
        <v>35</v>
      </c>
      <c r="T324" s="1199" t="s">
        <v>35</v>
      </c>
      <c r="U324" s="49" t="s">
        <v>35</v>
      </c>
      <c r="V324" s="1199" t="s">
        <v>35</v>
      </c>
      <c r="W324" s="62" t="s">
        <v>35</v>
      </c>
      <c r="X324" s="63" t="s">
        <v>35</v>
      </c>
      <c r="Y324" s="67" t="s">
        <v>35</v>
      </c>
      <c r="Z324" s="68" t="s">
        <v>35</v>
      </c>
      <c r="AA324" s="1389" t="s">
        <v>35</v>
      </c>
      <c r="AB324" s="1724" t="s">
        <v>35</v>
      </c>
      <c r="AC324" s="608" t="s">
        <v>35</v>
      </c>
      <c r="AD324" s="1666" t="s">
        <v>35</v>
      </c>
      <c r="AE324" s="6" t="s">
        <v>500</v>
      </c>
      <c r="AF324" s="17" t="s">
        <v>23</v>
      </c>
      <c r="AG324" s="22" t="s">
        <v>35</v>
      </c>
      <c r="AH324" s="497">
        <v>39.6</v>
      </c>
      <c r="AI324" s="35"/>
      <c r="AJ324" s="95"/>
    </row>
    <row r="325" spans="1:36" x14ac:dyDescent="0.15">
      <c r="A325" s="1746"/>
      <c r="B325" s="366">
        <v>44572</v>
      </c>
      <c r="C325" s="1607" t="str">
        <f t="shared" si="44"/>
        <v>(火)</v>
      </c>
      <c r="D325" s="627" t="s">
        <v>579</v>
      </c>
      <c r="E325" s="1493">
        <v>10</v>
      </c>
      <c r="F325" s="58">
        <v>4.7</v>
      </c>
      <c r="G325" s="22">
        <v>8.5</v>
      </c>
      <c r="H325" s="61">
        <v>8.9</v>
      </c>
      <c r="I325" s="22">
        <v>1.3</v>
      </c>
      <c r="J325" s="61">
        <v>1.3</v>
      </c>
      <c r="K325" s="22">
        <v>7.81</v>
      </c>
      <c r="L325" s="61">
        <v>7.82</v>
      </c>
      <c r="M325" s="22" t="s">
        <v>35</v>
      </c>
      <c r="N325" s="61">
        <v>33.799999999999997</v>
      </c>
      <c r="O325" s="49" t="s">
        <v>35</v>
      </c>
      <c r="P325" s="1199">
        <v>73.099999999999994</v>
      </c>
      <c r="Q325" s="49" t="s">
        <v>35</v>
      </c>
      <c r="R325" s="1199">
        <v>96.4</v>
      </c>
      <c r="S325" s="49" t="s">
        <v>35</v>
      </c>
      <c r="T325" s="1199" t="s">
        <v>35</v>
      </c>
      <c r="U325" s="49" t="s">
        <v>35</v>
      </c>
      <c r="V325" s="1199" t="s">
        <v>35</v>
      </c>
      <c r="W325" s="62" t="s">
        <v>35</v>
      </c>
      <c r="X325" s="63">
        <v>31.6</v>
      </c>
      <c r="Y325" s="67" t="s">
        <v>35</v>
      </c>
      <c r="Z325" s="68">
        <v>220</v>
      </c>
      <c r="AA325" s="1389" t="s">
        <v>35</v>
      </c>
      <c r="AB325" s="1724">
        <v>0.11</v>
      </c>
      <c r="AC325" s="608" t="s">
        <v>35</v>
      </c>
      <c r="AD325" s="1666" t="s">
        <v>35</v>
      </c>
      <c r="AE325" s="6" t="s">
        <v>501</v>
      </c>
      <c r="AF325" s="17" t="s">
        <v>23</v>
      </c>
      <c r="AG325" s="62" t="s">
        <v>35</v>
      </c>
      <c r="AH325" s="750">
        <v>30.6</v>
      </c>
      <c r="AI325" s="35"/>
      <c r="AJ325" s="95"/>
    </row>
    <row r="326" spans="1:36" x14ac:dyDescent="0.15">
      <c r="A326" s="1746"/>
      <c r="B326" s="366">
        <v>44573</v>
      </c>
      <c r="C326" s="1607" t="str">
        <f t="shared" si="44"/>
        <v>(水)</v>
      </c>
      <c r="D326" s="627" t="s">
        <v>566</v>
      </c>
      <c r="E326" s="1493" t="s">
        <v>35</v>
      </c>
      <c r="F326" s="58">
        <v>5.2</v>
      </c>
      <c r="G326" s="22">
        <v>8.6</v>
      </c>
      <c r="H326" s="61">
        <v>8.9</v>
      </c>
      <c r="I326" s="22">
        <v>1.1000000000000001</v>
      </c>
      <c r="J326" s="61">
        <v>1.1000000000000001</v>
      </c>
      <c r="K326" s="22">
        <v>7.68</v>
      </c>
      <c r="L326" s="61">
        <v>7.65</v>
      </c>
      <c r="M326" s="22" t="s">
        <v>35</v>
      </c>
      <c r="N326" s="61">
        <v>32.700000000000003</v>
      </c>
      <c r="O326" s="49" t="s">
        <v>35</v>
      </c>
      <c r="P326" s="1199">
        <v>74.5</v>
      </c>
      <c r="Q326" s="49" t="s">
        <v>35</v>
      </c>
      <c r="R326" s="1199">
        <v>97</v>
      </c>
      <c r="S326" s="49" t="s">
        <v>35</v>
      </c>
      <c r="T326" s="1199" t="s">
        <v>35</v>
      </c>
      <c r="U326" s="49" t="s">
        <v>35</v>
      </c>
      <c r="V326" s="1199" t="s">
        <v>35</v>
      </c>
      <c r="W326" s="62" t="s">
        <v>35</v>
      </c>
      <c r="X326" s="63">
        <v>32.4</v>
      </c>
      <c r="Y326" s="67" t="s">
        <v>35</v>
      </c>
      <c r="Z326" s="68">
        <v>212</v>
      </c>
      <c r="AA326" s="1389" t="s">
        <v>35</v>
      </c>
      <c r="AB326" s="1724">
        <v>0.11</v>
      </c>
      <c r="AC326" s="608" t="s">
        <v>35</v>
      </c>
      <c r="AD326" s="1666" t="s">
        <v>35</v>
      </c>
      <c r="AE326" s="6" t="s">
        <v>502</v>
      </c>
      <c r="AF326" s="17" t="s">
        <v>23</v>
      </c>
      <c r="AG326" s="67" t="s">
        <v>35</v>
      </c>
      <c r="AH326" s="749">
        <v>223</v>
      </c>
      <c r="AI326" s="35"/>
      <c r="AJ326" s="95"/>
    </row>
    <row r="327" spans="1:36" x14ac:dyDescent="0.15">
      <c r="A327" s="1746"/>
      <c r="B327" s="366">
        <v>44574</v>
      </c>
      <c r="C327" s="1607" t="str">
        <f t="shared" si="44"/>
        <v>(木)</v>
      </c>
      <c r="D327" s="627" t="s">
        <v>522</v>
      </c>
      <c r="E327" s="1493" t="s">
        <v>35</v>
      </c>
      <c r="F327" s="58">
        <v>5.6</v>
      </c>
      <c r="G327" s="22">
        <v>8.5</v>
      </c>
      <c r="H327" s="61">
        <v>8.8000000000000007</v>
      </c>
      <c r="I327" s="22">
        <v>1.1000000000000001</v>
      </c>
      <c r="J327" s="61">
        <v>1.1000000000000001</v>
      </c>
      <c r="K327" s="22">
        <v>7.71</v>
      </c>
      <c r="L327" s="61">
        <v>7.68</v>
      </c>
      <c r="M327" s="22" t="s">
        <v>35</v>
      </c>
      <c r="N327" s="61">
        <v>33</v>
      </c>
      <c r="O327" s="49" t="s">
        <v>35</v>
      </c>
      <c r="P327" s="1199">
        <v>74.5</v>
      </c>
      <c r="Q327" s="49" t="s">
        <v>35</v>
      </c>
      <c r="R327" s="1199">
        <v>93.6</v>
      </c>
      <c r="S327" s="49" t="s">
        <v>35</v>
      </c>
      <c r="T327" s="1199" t="s">
        <v>35</v>
      </c>
      <c r="U327" s="49" t="s">
        <v>35</v>
      </c>
      <c r="V327" s="1199" t="s">
        <v>35</v>
      </c>
      <c r="W327" s="62" t="s">
        <v>35</v>
      </c>
      <c r="X327" s="63">
        <v>31.8</v>
      </c>
      <c r="Y327" s="67" t="s">
        <v>35</v>
      </c>
      <c r="Z327" s="68">
        <v>221</v>
      </c>
      <c r="AA327" s="1389" t="s">
        <v>35</v>
      </c>
      <c r="AB327" s="1724">
        <v>7.0000000000000007E-2</v>
      </c>
      <c r="AC327" s="608" t="s">
        <v>35</v>
      </c>
      <c r="AD327" s="1666" t="s">
        <v>35</v>
      </c>
      <c r="AE327" s="6" t="s">
        <v>503</v>
      </c>
      <c r="AF327" s="17" t="s">
        <v>23</v>
      </c>
      <c r="AG327" s="23" t="s">
        <v>35</v>
      </c>
      <c r="AH327" s="203">
        <v>0.17</v>
      </c>
      <c r="AI327" s="45"/>
      <c r="AJ327" s="97"/>
    </row>
    <row r="328" spans="1:36" x14ac:dyDescent="0.15">
      <c r="A328" s="1746"/>
      <c r="B328" s="366">
        <v>44575</v>
      </c>
      <c r="C328" s="1607" t="str">
        <f t="shared" si="44"/>
        <v>(金)</v>
      </c>
      <c r="D328" s="627" t="s">
        <v>566</v>
      </c>
      <c r="E328" s="1493" t="s">
        <v>35</v>
      </c>
      <c r="F328" s="58">
        <v>4.4000000000000004</v>
      </c>
      <c r="G328" s="22">
        <v>8.4</v>
      </c>
      <c r="H328" s="61">
        <v>8.8000000000000007</v>
      </c>
      <c r="I328" s="22">
        <v>0.9</v>
      </c>
      <c r="J328" s="61">
        <v>0.9</v>
      </c>
      <c r="K328" s="22">
        <v>7.71</v>
      </c>
      <c r="L328" s="61">
        <v>7.66</v>
      </c>
      <c r="M328" s="22" t="s">
        <v>35</v>
      </c>
      <c r="N328" s="61">
        <v>33.1</v>
      </c>
      <c r="O328" s="49" t="s">
        <v>35</v>
      </c>
      <c r="P328" s="1199">
        <v>73.599999999999994</v>
      </c>
      <c r="Q328" s="49" t="s">
        <v>35</v>
      </c>
      <c r="R328" s="1199">
        <v>97</v>
      </c>
      <c r="S328" s="49" t="s">
        <v>35</v>
      </c>
      <c r="T328" s="1199" t="s">
        <v>35</v>
      </c>
      <c r="U328" s="49" t="s">
        <v>35</v>
      </c>
      <c r="V328" s="1199" t="s">
        <v>35</v>
      </c>
      <c r="W328" s="62" t="s">
        <v>35</v>
      </c>
      <c r="X328" s="63">
        <v>32.4</v>
      </c>
      <c r="Y328" s="67" t="s">
        <v>35</v>
      </c>
      <c r="Z328" s="68">
        <v>222</v>
      </c>
      <c r="AA328" s="1389" t="s">
        <v>35</v>
      </c>
      <c r="AB328" s="66">
        <v>0.1</v>
      </c>
      <c r="AC328" s="608" t="s">
        <v>35</v>
      </c>
      <c r="AD328" s="1666" t="s">
        <v>35</v>
      </c>
      <c r="AE328" s="6" t="s">
        <v>24</v>
      </c>
      <c r="AF328" s="17" t="s">
        <v>23</v>
      </c>
      <c r="AG328" s="22" t="s">
        <v>35</v>
      </c>
      <c r="AH328" s="494">
        <v>1.4</v>
      </c>
      <c r="AI328" s="41"/>
      <c r="AJ328" s="95"/>
    </row>
    <row r="329" spans="1:36" x14ac:dyDescent="0.15">
      <c r="A329" s="1746"/>
      <c r="B329" s="366">
        <v>44576</v>
      </c>
      <c r="C329" s="1607" t="str">
        <f t="shared" si="44"/>
        <v>(土)</v>
      </c>
      <c r="D329" s="627" t="s">
        <v>566</v>
      </c>
      <c r="E329" s="1493" t="s">
        <v>35</v>
      </c>
      <c r="F329" s="58">
        <v>6.6</v>
      </c>
      <c r="G329" s="22">
        <v>8.3000000000000007</v>
      </c>
      <c r="H329" s="61">
        <v>8.6</v>
      </c>
      <c r="I329" s="22">
        <v>1.2</v>
      </c>
      <c r="J329" s="61">
        <v>1.1000000000000001</v>
      </c>
      <c r="K329" s="22">
        <v>7.79</v>
      </c>
      <c r="L329" s="61">
        <v>7.8</v>
      </c>
      <c r="M329" s="22" t="s">
        <v>35</v>
      </c>
      <c r="N329" s="61">
        <v>33.1</v>
      </c>
      <c r="O329" s="49" t="s">
        <v>35</v>
      </c>
      <c r="P329" s="1199" t="s">
        <v>35</v>
      </c>
      <c r="Q329" s="49" t="s">
        <v>35</v>
      </c>
      <c r="R329" s="1199" t="s">
        <v>35</v>
      </c>
      <c r="S329" s="49" t="s">
        <v>35</v>
      </c>
      <c r="T329" s="1199" t="s">
        <v>35</v>
      </c>
      <c r="U329" s="49" t="s">
        <v>35</v>
      </c>
      <c r="V329" s="1199" t="s">
        <v>35</v>
      </c>
      <c r="W329" s="62" t="s">
        <v>35</v>
      </c>
      <c r="X329" s="63" t="s">
        <v>35</v>
      </c>
      <c r="Y329" s="67" t="s">
        <v>35</v>
      </c>
      <c r="Z329" s="68" t="s">
        <v>35</v>
      </c>
      <c r="AA329" s="1389" t="s">
        <v>35</v>
      </c>
      <c r="AB329" s="1724" t="s">
        <v>35</v>
      </c>
      <c r="AC329" s="608" t="s">
        <v>35</v>
      </c>
      <c r="AD329" s="1666" t="s">
        <v>35</v>
      </c>
      <c r="AE329" s="6" t="s">
        <v>25</v>
      </c>
      <c r="AF329" s="17" t="s">
        <v>23</v>
      </c>
      <c r="AG329" s="22" t="s">
        <v>35</v>
      </c>
      <c r="AH329" s="494">
        <v>0.5</v>
      </c>
      <c r="AI329" s="41"/>
      <c r="AJ329" s="95"/>
    </row>
    <row r="330" spans="1:36" x14ac:dyDescent="0.15">
      <c r="A330" s="1746"/>
      <c r="B330" s="366">
        <v>44577</v>
      </c>
      <c r="C330" s="1607" t="str">
        <f t="shared" si="44"/>
        <v>(日)</v>
      </c>
      <c r="D330" s="627" t="s">
        <v>566</v>
      </c>
      <c r="E330" s="1493" t="s">
        <v>35</v>
      </c>
      <c r="F330" s="58">
        <v>3.2</v>
      </c>
      <c r="G330" s="22">
        <v>8.1999999999999993</v>
      </c>
      <c r="H330" s="61">
        <v>8.4</v>
      </c>
      <c r="I330" s="22">
        <v>1.6</v>
      </c>
      <c r="J330" s="61">
        <v>1.5</v>
      </c>
      <c r="K330" s="22">
        <v>7.8</v>
      </c>
      <c r="L330" s="61">
        <v>7.82</v>
      </c>
      <c r="M330" s="22" t="s">
        <v>35</v>
      </c>
      <c r="N330" s="61">
        <v>33.6</v>
      </c>
      <c r="O330" s="49" t="s">
        <v>35</v>
      </c>
      <c r="P330" s="1199" t="s">
        <v>35</v>
      </c>
      <c r="Q330" s="49" t="s">
        <v>35</v>
      </c>
      <c r="R330" s="1199" t="s">
        <v>35</v>
      </c>
      <c r="S330" s="49" t="s">
        <v>35</v>
      </c>
      <c r="T330" s="1199" t="s">
        <v>35</v>
      </c>
      <c r="U330" s="49" t="s">
        <v>35</v>
      </c>
      <c r="V330" s="1199" t="s">
        <v>35</v>
      </c>
      <c r="W330" s="62" t="s">
        <v>35</v>
      </c>
      <c r="X330" s="63" t="s">
        <v>35</v>
      </c>
      <c r="Y330" s="67" t="s">
        <v>35</v>
      </c>
      <c r="Z330" s="68" t="s">
        <v>35</v>
      </c>
      <c r="AA330" s="1389" t="s">
        <v>35</v>
      </c>
      <c r="AB330" s="1724" t="s">
        <v>35</v>
      </c>
      <c r="AC330" s="608" t="s">
        <v>35</v>
      </c>
      <c r="AD330" s="1666" t="s">
        <v>35</v>
      </c>
      <c r="AE330" s="6" t="s">
        <v>504</v>
      </c>
      <c r="AF330" s="17" t="s">
        <v>23</v>
      </c>
      <c r="AG330" s="446" t="s">
        <v>35</v>
      </c>
      <c r="AH330" s="494">
        <v>11.9</v>
      </c>
      <c r="AI330" s="45"/>
      <c r="AJ330" s="97"/>
    </row>
    <row r="331" spans="1:36" x14ac:dyDescent="0.15">
      <c r="A331" s="1746"/>
      <c r="B331" s="366">
        <v>44578</v>
      </c>
      <c r="C331" s="1607" t="str">
        <f t="shared" si="44"/>
        <v>(月)</v>
      </c>
      <c r="D331" s="627" t="s">
        <v>566</v>
      </c>
      <c r="E331" s="1493" t="s">
        <v>35</v>
      </c>
      <c r="F331" s="58">
        <v>5.4</v>
      </c>
      <c r="G331" s="22">
        <v>8.1999999999999993</v>
      </c>
      <c r="H331" s="61">
        <v>8.5</v>
      </c>
      <c r="I331" s="22">
        <v>1.6</v>
      </c>
      <c r="J331" s="61">
        <v>1.6</v>
      </c>
      <c r="K331" s="22">
        <v>7.72</v>
      </c>
      <c r="L331" s="61">
        <v>7.71</v>
      </c>
      <c r="M331" s="22" t="s">
        <v>35</v>
      </c>
      <c r="N331" s="61">
        <v>33.799999999999997</v>
      </c>
      <c r="O331" s="49" t="s">
        <v>35</v>
      </c>
      <c r="P331" s="1199">
        <v>74.8</v>
      </c>
      <c r="Q331" s="49" t="s">
        <v>35</v>
      </c>
      <c r="R331" s="1199">
        <v>96</v>
      </c>
      <c r="S331" s="49" t="s">
        <v>35</v>
      </c>
      <c r="T331" s="1199" t="s">
        <v>35</v>
      </c>
      <c r="U331" s="49" t="s">
        <v>35</v>
      </c>
      <c r="V331" s="1199" t="s">
        <v>35</v>
      </c>
      <c r="W331" s="62" t="s">
        <v>35</v>
      </c>
      <c r="X331" s="63">
        <v>32.9</v>
      </c>
      <c r="Y331" s="67" t="s">
        <v>35</v>
      </c>
      <c r="Z331" s="68">
        <v>230</v>
      </c>
      <c r="AA331" s="1389" t="s">
        <v>35</v>
      </c>
      <c r="AB331" s="1724">
        <v>0.08</v>
      </c>
      <c r="AC331" s="608" t="s">
        <v>35</v>
      </c>
      <c r="AD331" s="1666" t="s">
        <v>35</v>
      </c>
      <c r="AE331" s="6" t="s">
        <v>505</v>
      </c>
      <c r="AF331" s="17" t="s">
        <v>23</v>
      </c>
      <c r="AG331" s="44" t="s">
        <v>35</v>
      </c>
      <c r="AH331" s="203">
        <v>0.01</v>
      </c>
      <c r="AI331" s="41"/>
      <c r="AJ331" s="95"/>
    </row>
    <row r="332" spans="1:36" x14ac:dyDescent="0.15">
      <c r="A332" s="1746"/>
      <c r="B332" s="366">
        <v>44579</v>
      </c>
      <c r="C332" s="1607" t="str">
        <f t="shared" si="44"/>
        <v>(火)</v>
      </c>
      <c r="D332" s="627" t="s">
        <v>566</v>
      </c>
      <c r="E332" s="1493" t="s">
        <v>35</v>
      </c>
      <c r="F332" s="58">
        <v>5</v>
      </c>
      <c r="G332" s="22">
        <v>8.1</v>
      </c>
      <c r="H332" s="61">
        <v>8.3000000000000007</v>
      </c>
      <c r="I332" s="22">
        <v>0.9</v>
      </c>
      <c r="J332" s="61">
        <v>1</v>
      </c>
      <c r="K332" s="22">
        <v>7.73</v>
      </c>
      <c r="L332" s="61">
        <v>7.75</v>
      </c>
      <c r="M332" s="22" t="s">
        <v>35</v>
      </c>
      <c r="N332" s="61">
        <v>33.5</v>
      </c>
      <c r="O332" s="49" t="s">
        <v>35</v>
      </c>
      <c r="P332" s="1199">
        <v>74.400000000000006</v>
      </c>
      <c r="Q332" s="49" t="s">
        <v>35</v>
      </c>
      <c r="R332" s="1199">
        <v>96.8</v>
      </c>
      <c r="S332" s="49" t="s">
        <v>35</v>
      </c>
      <c r="T332" s="1199" t="s">
        <v>35</v>
      </c>
      <c r="U332" s="49" t="s">
        <v>35</v>
      </c>
      <c r="V332" s="1199" t="s">
        <v>35</v>
      </c>
      <c r="W332" s="62" t="s">
        <v>35</v>
      </c>
      <c r="X332" s="63">
        <v>32.6</v>
      </c>
      <c r="Y332" s="67" t="s">
        <v>35</v>
      </c>
      <c r="Z332" s="68">
        <v>238</v>
      </c>
      <c r="AA332" s="1389" t="s">
        <v>35</v>
      </c>
      <c r="AB332" s="1724">
        <v>7.0000000000000007E-2</v>
      </c>
      <c r="AC332" s="608" t="s">
        <v>35</v>
      </c>
      <c r="AD332" s="1666" t="s">
        <v>35</v>
      </c>
      <c r="AE332" s="6" t="s">
        <v>284</v>
      </c>
      <c r="AF332" s="17" t="s">
        <v>23</v>
      </c>
      <c r="AG332" s="23" t="s">
        <v>35</v>
      </c>
      <c r="AH332" s="203">
        <v>3.03</v>
      </c>
      <c r="AI332" s="35"/>
      <c r="AJ332" s="96"/>
    </row>
    <row r="333" spans="1:36" x14ac:dyDescent="0.15">
      <c r="A333" s="1746"/>
      <c r="B333" s="366">
        <v>44580</v>
      </c>
      <c r="C333" s="1607" t="str">
        <f t="shared" si="44"/>
        <v>(水)</v>
      </c>
      <c r="D333" s="627" t="s">
        <v>566</v>
      </c>
      <c r="E333" s="1493" t="s">
        <v>35</v>
      </c>
      <c r="F333" s="58">
        <v>4.0999999999999996</v>
      </c>
      <c r="G333" s="22">
        <v>8.1</v>
      </c>
      <c r="H333" s="61">
        <v>8.3000000000000007</v>
      </c>
      <c r="I333" s="22">
        <v>1.2</v>
      </c>
      <c r="J333" s="61">
        <v>1.3</v>
      </c>
      <c r="K333" s="22">
        <v>7.72</v>
      </c>
      <c r="L333" s="61">
        <v>7.69</v>
      </c>
      <c r="M333" s="22" t="s">
        <v>35</v>
      </c>
      <c r="N333" s="61">
        <v>33.6</v>
      </c>
      <c r="O333" s="49" t="s">
        <v>35</v>
      </c>
      <c r="P333" s="1199">
        <v>73.599999999999994</v>
      </c>
      <c r="Q333" s="49" t="s">
        <v>35</v>
      </c>
      <c r="R333" s="1199">
        <v>98.2</v>
      </c>
      <c r="S333" s="49" t="s">
        <v>35</v>
      </c>
      <c r="T333" s="1199" t="s">
        <v>35</v>
      </c>
      <c r="U333" s="49" t="s">
        <v>35</v>
      </c>
      <c r="V333" s="1199" t="s">
        <v>35</v>
      </c>
      <c r="W333" s="62" t="s">
        <v>35</v>
      </c>
      <c r="X333" s="63">
        <v>34</v>
      </c>
      <c r="Y333" s="67" t="s">
        <v>35</v>
      </c>
      <c r="Z333" s="68">
        <v>240</v>
      </c>
      <c r="AA333" s="1389" t="s">
        <v>35</v>
      </c>
      <c r="AB333" s="1724">
        <v>0.06</v>
      </c>
      <c r="AC333" s="608" t="s">
        <v>35</v>
      </c>
      <c r="AD333" s="1666" t="s">
        <v>35</v>
      </c>
      <c r="AE333" s="6" t="s">
        <v>506</v>
      </c>
      <c r="AF333" s="17" t="s">
        <v>23</v>
      </c>
      <c r="AG333" s="23" t="s">
        <v>35</v>
      </c>
      <c r="AH333" s="203">
        <v>3.62</v>
      </c>
      <c r="AI333" s="35"/>
      <c r="AJ333" s="96"/>
    </row>
    <row r="334" spans="1:36" x14ac:dyDescent="0.15">
      <c r="A334" s="1746"/>
      <c r="B334" s="366">
        <v>44581</v>
      </c>
      <c r="C334" s="1607" t="str">
        <f t="shared" si="44"/>
        <v>(木)</v>
      </c>
      <c r="D334" s="627" t="s">
        <v>566</v>
      </c>
      <c r="E334" s="1493" t="s">
        <v>35</v>
      </c>
      <c r="F334" s="58">
        <v>2</v>
      </c>
      <c r="G334" s="22">
        <v>7.9</v>
      </c>
      <c r="H334" s="61">
        <v>8.1</v>
      </c>
      <c r="I334" s="22">
        <v>1.4</v>
      </c>
      <c r="J334" s="61">
        <v>1.4</v>
      </c>
      <c r="K334" s="22">
        <v>7.9</v>
      </c>
      <c r="L334" s="61">
        <v>7.89</v>
      </c>
      <c r="M334" s="22" t="s">
        <v>35</v>
      </c>
      <c r="N334" s="61">
        <v>34</v>
      </c>
      <c r="O334" s="49" t="s">
        <v>35</v>
      </c>
      <c r="P334" s="1199">
        <v>73.599999999999994</v>
      </c>
      <c r="Q334" s="49" t="s">
        <v>35</v>
      </c>
      <c r="R334" s="1199">
        <v>98.2</v>
      </c>
      <c r="S334" s="49" t="s">
        <v>35</v>
      </c>
      <c r="T334" s="1199" t="s">
        <v>35</v>
      </c>
      <c r="U334" s="49" t="s">
        <v>35</v>
      </c>
      <c r="V334" s="1199" t="s">
        <v>35</v>
      </c>
      <c r="W334" s="62" t="s">
        <v>35</v>
      </c>
      <c r="X334" s="63">
        <v>33.9</v>
      </c>
      <c r="Y334" s="67" t="s">
        <v>35</v>
      </c>
      <c r="Z334" s="68">
        <v>235</v>
      </c>
      <c r="AA334" s="1389" t="s">
        <v>35</v>
      </c>
      <c r="AB334" s="1724">
        <v>0.06</v>
      </c>
      <c r="AC334" s="608" t="s">
        <v>35</v>
      </c>
      <c r="AD334" s="1666" t="s">
        <v>35</v>
      </c>
      <c r="AE334" s="6" t="s">
        <v>507</v>
      </c>
      <c r="AF334" s="17" t="s">
        <v>23</v>
      </c>
      <c r="AG334" s="44" t="s">
        <v>35</v>
      </c>
      <c r="AH334" s="203">
        <v>0.13100000000000001</v>
      </c>
      <c r="AI334" s="42"/>
      <c r="AJ334" s="98"/>
    </row>
    <row r="335" spans="1:36" x14ac:dyDescent="0.15">
      <c r="A335" s="1746"/>
      <c r="B335" s="366">
        <v>44582</v>
      </c>
      <c r="C335" s="1607" t="str">
        <f t="shared" si="44"/>
        <v>(金)</v>
      </c>
      <c r="D335" s="627" t="s">
        <v>566</v>
      </c>
      <c r="E335" s="1493" t="s">
        <v>35</v>
      </c>
      <c r="F335" s="58">
        <v>4.2</v>
      </c>
      <c r="G335" s="22">
        <v>7.9</v>
      </c>
      <c r="H335" s="61">
        <v>8.1</v>
      </c>
      <c r="I335" s="22">
        <v>1.3</v>
      </c>
      <c r="J335" s="61">
        <v>1.3</v>
      </c>
      <c r="K335" s="22">
        <v>7.77</v>
      </c>
      <c r="L335" s="61">
        <v>7.73</v>
      </c>
      <c r="M335" s="22" t="s">
        <v>35</v>
      </c>
      <c r="N335" s="61">
        <v>33.799999999999997</v>
      </c>
      <c r="O335" s="49" t="s">
        <v>35</v>
      </c>
      <c r="P335" s="1199">
        <v>73.900000000000006</v>
      </c>
      <c r="Q335" s="49" t="s">
        <v>35</v>
      </c>
      <c r="R335" s="1199">
        <v>96.2</v>
      </c>
      <c r="S335" s="49" t="s">
        <v>35</v>
      </c>
      <c r="T335" s="1199" t="s">
        <v>35</v>
      </c>
      <c r="U335" s="49" t="s">
        <v>35</v>
      </c>
      <c r="V335" s="1199" t="s">
        <v>35</v>
      </c>
      <c r="W335" s="62" t="s">
        <v>35</v>
      </c>
      <c r="X335" s="63">
        <v>28.8</v>
      </c>
      <c r="Y335" s="67" t="s">
        <v>35</v>
      </c>
      <c r="Z335" s="68">
        <v>229</v>
      </c>
      <c r="AA335" s="1389" t="s">
        <v>35</v>
      </c>
      <c r="AB335" s="1724">
        <v>0.08</v>
      </c>
      <c r="AC335" s="608" t="s">
        <v>35</v>
      </c>
      <c r="AD335" s="1666" t="s">
        <v>35</v>
      </c>
      <c r="AE335" s="6" t="s">
        <v>508</v>
      </c>
      <c r="AF335" s="17" t="s">
        <v>23</v>
      </c>
      <c r="AG335" s="450" t="s">
        <v>35</v>
      </c>
      <c r="AH335" s="203" t="s">
        <v>523</v>
      </c>
      <c r="AI335" s="42"/>
      <c r="AJ335" s="98"/>
    </row>
    <row r="336" spans="1:36" x14ac:dyDescent="0.15">
      <c r="A336" s="1746"/>
      <c r="B336" s="366">
        <v>44583</v>
      </c>
      <c r="C336" s="1607" t="str">
        <f t="shared" si="44"/>
        <v>(土)</v>
      </c>
      <c r="D336" s="627" t="s">
        <v>566</v>
      </c>
      <c r="E336" s="1493" t="s">
        <v>35</v>
      </c>
      <c r="F336" s="58">
        <v>3.8</v>
      </c>
      <c r="G336" s="22">
        <v>7.7</v>
      </c>
      <c r="H336" s="61">
        <v>8</v>
      </c>
      <c r="I336" s="22">
        <v>1.1000000000000001</v>
      </c>
      <c r="J336" s="61">
        <v>1.1000000000000001</v>
      </c>
      <c r="K336" s="22">
        <v>7.85</v>
      </c>
      <c r="L336" s="61">
        <v>7.76</v>
      </c>
      <c r="M336" s="22" t="s">
        <v>35</v>
      </c>
      <c r="N336" s="61">
        <v>33.700000000000003</v>
      </c>
      <c r="O336" s="49" t="s">
        <v>35</v>
      </c>
      <c r="P336" s="1199" t="s">
        <v>35</v>
      </c>
      <c r="Q336" s="49" t="s">
        <v>35</v>
      </c>
      <c r="R336" s="1199" t="s">
        <v>35</v>
      </c>
      <c r="S336" s="49" t="s">
        <v>35</v>
      </c>
      <c r="T336" s="1199" t="s">
        <v>35</v>
      </c>
      <c r="U336" s="49" t="s">
        <v>35</v>
      </c>
      <c r="V336" s="1199" t="s">
        <v>35</v>
      </c>
      <c r="W336" s="62" t="s">
        <v>35</v>
      </c>
      <c r="X336" s="63" t="s">
        <v>35</v>
      </c>
      <c r="Y336" s="67" t="s">
        <v>35</v>
      </c>
      <c r="Z336" s="68" t="s">
        <v>35</v>
      </c>
      <c r="AA336" s="1389" t="s">
        <v>35</v>
      </c>
      <c r="AB336" s="1724" t="s">
        <v>35</v>
      </c>
      <c r="AC336" s="608" t="s">
        <v>35</v>
      </c>
      <c r="AD336" s="1666" t="s">
        <v>35</v>
      </c>
      <c r="AE336" s="6" t="s">
        <v>281</v>
      </c>
      <c r="AF336" s="17" t="s">
        <v>23</v>
      </c>
      <c r="AG336" s="22" t="s">
        <v>35</v>
      </c>
      <c r="AH336" s="494">
        <v>21.2</v>
      </c>
      <c r="AI336" s="7"/>
      <c r="AJ336" s="8"/>
    </row>
    <row r="337" spans="1:36" x14ac:dyDescent="0.15">
      <c r="A337" s="1746"/>
      <c r="B337" s="366">
        <v>44584</v>
      </c>
      <c r="C337" s="1607" t="str">
        <f t="shared" si="44"/>
        <v>(日)</v>
      </c>
      <c r="D337" s="627" t="s">
        <v>566</v>
      </c>
      <c r="E337" s="1493" t="s">
        <v>35</v>
      </c>
      <c r="F337" s="58">
        <v>4.3</v>
      </c>
      <c r="G337" s="22">
        <v>7.7</v>
      </c>
      <c r="H337" s="61">
        <v>7.9</v>
      </c>
      <c r="I337" s="22">
        <v>1.3</v>
      </c>
      <c r="J337" s="61">
        <v>1.4</v>
      </c>
      <c r="K337" s="22">
        <v>7.7</v>
      </c>
      <c r="L337" s="61">
        <v>7.63</v>
      </c>
      <c r="M337" s="22" t="s">
        <v>35</v>
      </c>
      <c r="N337" s="61">
        <v>33.799999999999997</v>
      </c>
      <c r="O337" s="49" t="s">
        <v>35</v>
      </c>
      <c r="P337" s="1199" t="s">
        <v>35</v>
      </c>
      <c r="Q337" s="49" t="s">
        <v>35</v>
      </c>
      <c r="R337" s="1199" t="s">
        <v>35</v>
      </c>
      <c r="S337" s="49" t="s">
        <v>35</v>
      </c>
      <c r="T337" s="1199" t="s">
        <v>35</v>
      </c>
      <c r="U337" s="49" t="s">
        <v>35</v>
      </c>
      <c r="V337" s="1199" t="s">
        <v>35</v>
      </c>
      <c r="W337" s="62" t="s">
        <v>35</v>
      </c>
      <c r="X337" s="63" t="s">
        <v>35</v>
      </c>
      <c r="Y337" s="67" t="s">
        <v>35</v>
      </c>
      <c r="Z337" s="68" t="s">
        <v>35</v>
      </c>
      <c r="AA337" s="1389" t="s">
        <v>35</v>
      </c>
      <c r="AB337" s="1724" t="s">
        <v>35</v>
      </c>
      <c r="AC337" s="608" t="s">
        <v>35</v>
      </c>
      <c r="AD337" s="1666" t="s">
        <v>35</v>
      </c>
      <c r="AE337" s="6" t="s">
        <v>27</v>
      </c>
      <c r="AF337" s="17" t="s">
        <v>23</v>
      </c>
      <c r="AG337" s="22" t="s">
        <v>35</v>
      </c>
      <c r="AH337" s="494">
        <v>30.5</v>
      </c>
      <c r="AI337" s="7"/>
      <c r="AJ337" s="8"/>
    </row>
    <row r="338" spans="1:36" x14ac:dyDescent="0.15">
      <c r="A338" s="1746"/>
      <c r="B338" s="366">
        <v>44585</v>
      </c>
      <c r="C338" s="1607" t="str">
        <f t="shared" si="44"/>
        <v>(月)</v>
      </c>
      <c r="D338" s="627" t="s">
        <v>522</v>
      </c>
      <c r="E338" s="1493" t="s">
        <v>35</v>
      </c>
      <c r="F338" s="58">
        <v>5.3</v>
      </c>
      <c r="G338" s="22">
        <v>7.7</v>
      </c>
      <c r="H338" s="61">
        <v>8</v>
      </c>
      <c r="I338" s="22">
        <v>1.5</v>
      </c>
      <c r="J338" s="61">
        <v>1.6</v>
      </c>
      <c r="K338" s="22">
        <v>7.81</v>
      </c>
      <c r="L338" s="61">
        <v>7.81</v>
      </c>
      <c r="M338" s="22" t="s">
        <v>35</v>
      </c>
      <c r="N338" s="61">
        <v>33.799999999999997</v>
      </c>
      <c r="O338" s="49" t="s">
        <v>35</v>
      </c>
      <c r="P338" s="1199">
        <v>75.3</v>
      </c>
      <c r="Q338" s="49" t="s">
        <v>35</v>
      </c>
      <c r="R338" s="1199">
        <v>96.6</v>
      </c>
      <c r="S338" s="49" t="s">
        <v>35</v>
      </c>
      <c r="T338" s="1199" t="s">
        <v>35</v>
      </c>
      <c r="U338" s="49" t="s">
        <v>35</v>
      </c>
      <c r="V338" s="1199" t="s">
        <v>35</v>
      </c>
      <c r="W338" s="62" t="s">
        <v>35</v>
      </c>
      <c r="X338" s="63">
        <v>29.2</v>
      </c>
      <c r="Y338" s="67" t="s">
        <v>35</v>
      </c>
      <c r="Z338" s="68">
        <v>219</v>
      </c>
      <c r="AA338" s="1389" t="s">
        <v>35</v>
      </c>
      <c r="AB338" s="1724">
        <v>0.09</v>
      </c>
      <c r="AC338" s="608" t="s">
        <v>35</v>
      </c>
      <c r="AD338" s="1666" t="s">
        <v>35</v>
      </c>
      <c r="AE338" s="6" t="s">
        <v>282</v>
      </c>
      <c r="AF338" s="17" t="s">
        <v>267</v>
      </c>
      <c r="AG338" s="49" t="s">
        <v>35</v>
      </c>
      <c r="AH338" s="497">
        <v>3</v>
      </c>
      <c r="AI338" s="572"/>
      <c r="AJ338" s="571"/>
    </row>
    <row r="339" spans="1:36" x14ac:dyDescent="0.15">
      <c r="A339" s="1746"/>
      <c r="B339" s="366">
        <v>44586</v>
      </c>
      <c r="C339" s="1607" t="str">
        <f t="shared" si="44"/>
        <v>(火)</v>
      </c>
      <c r="D339" s="627" t="s">
        <v>566</v>
      </c>
      <c r="E339" s="1493">
        <v>1</v>
      </c>
      <c r="F339" s="58">
        <v>3.6</v>
      </c>
      <c r="G339" s="22">
        <v>7.7</v>
      </c>
      <c r="H339" s="61">
        <v>7.9</v>
      </c>
      <c r="I339" s="22">
        <v>1.4</v>
      </c>
      <c r="J339" s="61">
        <v>1.5</v>
      </c>
      <c r="K339" s="22">
        <v>7.89</v>
      </c>
      <c r="L339" s="61">
        <v>7.9</v>
      </c>
      <c r="M339" s="22" t="s">
        <v>35</v>
      </c>
      <c r="N339" s="61">
        <v>34</v>
      </c>
      <c r="O339" s="49" t="s">
        <v>35</v>
      </c>
      <c r="P339" s="1199">
        <v>74.5</v>
      </c>
      <c r="Q339" s="49" t="s">
        <v>35</v>
      </c>
      <c r="R339" s="1199">
        <v>97</v>
      </c>
      <c r="S339" s="49" t="s">
        <v>35</v>
      </c>
      <c r="T339" s="1199" t="s">
        <v>35</v>
      </c>
      <c r="U339" s="49" t="s">
        <v>35</v>
      </c>
      <c r="V339" s="1199" t="s">
        <v>35</v>
      </c>
      <c r="W339" s="62" t="s">
        <v>35</v>
      </c>
      <c r="X339" s="63">
        <v>29</v>
      </c>
      <c r="Y339" s="67" t="s">
        <v>35</v>
      </c>
      <c r="Z339" s="68">
        <v>218</v>
      </c>
      <c r="AA339" s="1389" t="s">
        <v>35</v>
      </c>
      <c r="AB339" s="66">
        <v>0.1</v>
      </c>
      <c r="AC339" s="608" t="s">
        <v>35</v>
      </c>
      <c r="AD339" s="1666" t="s">
        <v>35</v>
      </c>
      <c r="AE339" s="6" t="s">
        <v>283</v>
      </c>
      <c r="AF339" s="17" t="s">
        <v>23</v>
      </c>
      <c r="AG339" s="49" t="s">
        <v>35</v>
      </c>
      <c r="AH339" s="497" t="s">
        <v>638</v>
      </c>
      <c r="AI339" s="7"/>
      <c r="AJ339" s="8"/>
    </row>
    <row r="340" spans="1:36" x14ac:dyDescent="0.15">
      <c r="A340" s="1746"/>
      <c r="B340" s="366">
        <v>44587</v>
      </c>
      <c r="C340" s="1607" t="str">
        <f t="shared" si="44"/>
        <v>(水)</v>
      </c>
      <c r="D340" s="627" t="s">
        <v>522</v>
      </c>
      <c r="E340" s="1493">
        <v>1</v>
      </c>
      <c r="F340" s="58">
        <v>3.9</v>
      </c>
      <c r="G340" s="22">
        <v>7.6</v>
      </c>
      <c r="H340" s="61">
        <v>7.9</v>
      </c>
      <c r="I340" s="22">
        <v>1.4</v>
      </c>
      <c r="J340" s="61">
        <v>1.5</v>
      </c>
      <c r="K340" s="22">
        <v>7.88</v>
      </c>
      <c r="L340" s="61">
        <v>7.89</v>
      </c>
      <c r="M340" s="22" t="s">
        <v>35</v>
      </c>
      <c r="N340" s="61">
        <v>33.6</v>
      </c>
      <c r="O340" s="49" t="s">
        <v>35</v>
      </c>
      <c r="P340" s="1199">
        <v>75.3</v>
      </c>
      <c r="Q340" s="49" t="s">
        <v>35</v>
      </c>
      <c r="R340" s="1199">
        <v>96.2</v>
      </c>
      <c r="S340" s="49" t="s">
        <v>35</v>
      </c>
      <c r="T340" s="1199" t="s">
        <v>35</v>
      </c>
      <c r="U340" s="49" t="s">
        <v>35</v>
      </c>
      <c r="V340" s="1199" t="s">
        <v>35</v>
      </c>
      <c r="W340" s="62" t="s">
        <v>35</v>
      </c>
      <c r="X340" s="63">
        <v>29.1</v>
      </c>
      <c r="Y340" s="67" t="s">
        <v>35</v>
      </c>
      <c r="Z340" s="68">
        <v>228</v>
      </c>
      <c r="AA340" s="1389" t="s">
        <v>35</v>
      </c>
      <c r="AB340" s="1724">
        <v>0.09</v>
      </c>
      <c r="AC340" s="608">
        <v>61</v>
      </c>
      <c r="AD340" s="1666">
        <v>38</v>
      </c>
      <c r="AE340" s="18"/>
      <c r="AF340" s="8"/>
      <c r="AG340" s="19"/>
      <c r="AH340" s="500"/>
      <c r="AI340" s="7"/>
      <c r="AJ340" s="8"/>
    </row>
    <row r="341" spans="1:36" x14ac:dyDescent="0.15">
      <c r="A341" s="1746"/>
      <c r="B341" s="366">
        <v>44588</v>
      </c>
      <c r="C341" s="1607" t="str">
        <f t="shared" si="44"/>
        <v>(木)</v>
      </c>
      <c r="D341" s="627" t="s">
        <v>566</v>
      </c>
      <c r="E341" s="1493" t="s">
        <v>35</v>
      </c>
      <c r="F341" s="58">
        <v>5.5</v>
      </c>
      <c r="G341" s="22">
        <v>7.6</v>
      </c>
      <c r="H341" s="61">
        <v>7.9</v>
      </c>
      <c r="I341" s="22">
        <v>1.5</v>
      </c>
      <c r="J341" s="61">
        <v>1.6</v>
      </c>
      <c r="K341" s="22">
        <v>7.81</v>
      </c>
      <c r="L341" s="61">
        <v>7.87</v>
      </c>
      <c r="M341" s="22" t="s">
        <v>35</v>
      </c>
      <c r="N341" s="61">
        <v>34.1</v>
      </c>
      <c r="O341" s="49" t="s">
        <v>35</v>
      </c>
      <c r="P341" s="1199">
        <v>75.2</v>
      </c>
      <c r="Q341" s="49" t="s">
        <v>35</v>
      </c>
      <c r="R341" s="1199">
        <v>98.8</v>
      </c>
      <c r="S341" s="49" t="s">
        <v>35</v>
      </c>
      <c r="T341" s="1199" t="s">
        <v>35</v>
      </c>
      <c r="U341" s="49" t="s">
        <v>35</v>
      </c>
      <c r="V341" s="1199" t="s">
        <v>35</v>
      </c>
      <c r="W341" s="62" t="s">
        <v>35</v>
      </c>
      <c r="X341" s="63">
        <v>28.7</v>
      </c>
      <c r="Y341" s="67" t="s">
        <v>35</v>
      </c>
      <c r="Z341" s="68">
        <v>216</v>
      </c>
      <c r="AA341" s="1389" t="s">
        <v>35</v>
      </c>
      <c r="AB341" s="1724">
        <v>0.17</v>
      </c>
      <c r="AC341" s="608" t="s">
        <v>35</v>
      </c>
      <c r="AD341" s="1666" t="s">
        <v>35</v>
      </c>
      <c r="AE341" s="18"/>
      <c r="AF341" s="8"/>
      <c r="AG341" s="19"/>
      <c r="AH341" s="7"/>
      <c r="AI341" s="7"/>
      <c r="AJ341" s="8"/>
    </row>
    <row r="342" spans="1:36" x14ac:dyDescent="0.15">
      <c r="A342" s="1746"/>
      <c r="B342" s="366">
        <v>44589</v>
      </c>
      <c r="C342" s="1607" t="str">
        <f t="shared" si="44"/>
        <v>(金)</v>
      </c>
      <c r="D342" s="752" t="s">
        <v>522</v>
      </c>
      <c r="E342" s="1500" t="s">
        <v>35</v>
      </c>
      <c r="F342" s="321">
        <v>6</v>
      </c>
      <c r="G342" s="279">
        <v>7.7</v>
      </c>
      <c r="H342" s="280">
        <v>7.9</v>
      </c>
      <c r="I342" s="279">
        <v>1.8</v>
      </c>
      <c r="J342" s="280">
        <v>1.8</v>
      </c>
      <c r="K342" s="279">
        <v>7.86</v>
      </c>
      <c r="L342" s="280">
        <v>7.88</v>
      </c>
      <c r="M342" s="279" t="s">
        <v>35</v>
      </c>
      <c r="N342" s="280">
        <v>34.1</v>
      </c>
      <c r="O342" s="1214" t="s">
        <v>35</v>
      </c>
      <c r="P342" s="1215">
        <v>75.3</v>
      </c>
      <c r="Q342" s="1214" t="s">
        <v>35</v>
      </c>
      <c r="R342" s="1215">
        <v>97.2</v>
      </c>
      <c r="S342" s="1214" t="s">
        <v>35</v>
      </c>
      <c r="T342" s="1215" t="s">
        <v>35</v>
      </c>
      <c r="U342" s="1214" t="s">
        <v>35</v>
      </c>
      <c r="V342" s="1215" t="s">
        <v>35</v>
      </c>
      <c r="W342" s="281" t="s">
        <v>35</v>
      </c>
      <c r="X342" s="282">
        <v>28.5</v>
      </c>
      <c r="Y342" s="322" t="s">
        <v>35</v>
      </c>
      <c r="Z342" s="323">
        <v>207</v>
      </c>
      <c r="AA342" s="1395" t="s">
        <v>35</v>
      </c>
      <c r="AB342" s="1729">
        <v>0.16</v>
      </c>
      <c r="AC342" s="745" t="s">
        <v>35</v>
      </c>
      <c r="AD342" s="1669" t="s">
        <v>35</v>
      </c>
      <c r="AE342" s="570"/>
      <c r="AF342" s="571"/>
      <c r="AG342" s="682"/>
      <c r="AH342" s="683"/>
      <c r="AI342" s="684"/>
      <c r="AJ342" s="685"/>
    </row>
    <row r="343" spans="1:36" x14ac:dyDescent="0.15">
      <c r="A343" s="1746"/>
      <c r="B343" s="366">
        <v>44590</v>
      </c>
      <c r="C343" s="1607" t="str">
        <f t="shared" si="44"/>
        <v>(土)</v>
      </c>
      <c r="D343" s="627" t="s">
        <v>522</v>
      </c>
      <c r="E343" s="1493" t="s">
        <v>35</v>
      </c>
      <c r="F343" s="58">
        <v>4.7</v>
      </c>
      <c r="G343" s="22">
        <v>7.6</v>
      </c>
      <c r="H343" s="61">
        <v>7.8</v>
      </c>
      <c r="I343" s="22">
        <v>1.6</v>
      </c>
      <c r="J343" s="61">
        <v>1.6</v>
      </c>
      <c r="K343" s="22">
        <v>7.84</v>
      </c>
      <c r="L343" s="61">
        <v>7.75</v>
      </c>
      <c r="M343" s="22" t="s">
        <v>35</v>
      </c>
      <c r="N343" s="61">
        <v>33.200000000000003</v>
      </c>
      <c r="O343" s="49" t="s">
        <v>35</v>
      </c>
      <c r="P343" s="1199" t="s">
        <v>35</v>
      </c>
      <c r="Q343" s="49" t="s">
        <v>35</v>
      </c>
      <c r="R343" s="1199" t="s">
        <v>35</v>
      </c>
      <c r="S343" s="49" t="s">
        <v>35</v>
      </c>
      <c r="T343" s="1199" t="s">
        <v>35</v>
      </c>
      <c r="U343" s="49" t="s">
        <v>35</v>
      </c>
      <c r="V343" s="1199" t="s">
        <v>35</v>
      </c>
      <c r="W343" s="62" t="s">
        <v>35</v>
      </c>
      <c r="X343" s="63" t="s">
        <v>35</v>
      </c>
      <c r="Y343" s="67" t="s">
        <v>35</v>
      </c>
      <c r="Z343" s="68" t="s">
        <v>35</v>
      </c>
      <c r="AA343" s="1389" t="s">
        <v>35</v>
      </c>
      <c r="AB343" s="1724" t="s">
        <v>35</v>
      </c>
      <c r="AC343" s="608" t="s">
        <v>35</v>
      </c>
      <c r="AD343" s="1666" t="s">
        <v>35</v>
      </c>
      <c r="AE343" s="384" t="s">
        <v>510</v>
      </c>
      <c r="AF343" s="678"/>
      <c r="AG343" s="678"/>
      <c r="AH343" s="678"/>
      <c r="AI343" s="678"/>
      <c r="AJ343" s="679"/>
    </row>
    <row r="344" spans="1:36" x14ac:dyDescent="0.15">
      <c r="A344" s="1746"/>
      <c r="B344" s="366">
        <v>44591</v>
      </c>
      <c r="C344" s="1607" t="str">
        <f t="shared" si="44"/>
        <v>(日)</v>
      </c>
      <c r="D344" s="627" t="s">
        <v>566</v>
      </c>
      <c r="E344" s="1493" t="s">
        <v>35</v>
      </c>
      <c r="F344" s="58">
        <v>4</v>
      </c>
      <c r="G344" s="22">
        <v>7.5</v>
      </c>
      <c r="H344" s="61">
        <v>7.7</v>
      </c>
      <c r="I344" s="22">
        <v>1.5</v>
      </c>
      <c r="J344" s="61">
        <v>1.7</v>
      </c>
      <c r="K344" s="22">
        <v>7.91</v>
      </c>
      <c r="L344" s="61">
        <v>7.87</v>
      </c>
      <c r="M344" s="22" t="s">
        <v>35</v>
      </c>
      <c r="N344" s="61">
        <v>33.9</v>
      </c>
      <c r="O344" s="49" t="s">
        <v>35</v>
      </c>
      <c r="P344" s="1199" t="s">
        <v>35</v>
      </c>
      <c r="Q344" s="49" t="s">
        <v>35</v>
      </c>
      <c r="R344" s="1199" t="s">
        <v>35</v>
      </c>
      <c r="S344" s="49" t="s">
        <v>35</v>
      </c>
      <c r="T344" s="1199" t="s">
        <v>35</v>
      </c>
      <c r="U344" s="49" t="s">
        <v>35</v>
      </c>
      <c r="V344" s="1199" t="s">
        <v>35</v>
      </c>
      <c r="W344" s="62" t="s">
        <v>35</v>
      </c>
      <c r="X344" s="63" t="s">
        <v>35</v>
      </c>
      <c r="Y344" s="67" t="s">
        <v>35</v>
      </c>
      <c r="Z344" s="68" t="s">
        <v>35</v>
      </c>
      <c r="AA344" s="1389" t="s">
        <v>35</v>
      </c>
      <c r="AB344" s="1724" t="s">
        <v>35</v>
      </c>
      <c r="AC344" s="608" t="s">
        <v>35</v>
      </c>
      <c r="AD344" s="1666" t="s">
        <v>35</v>
      </c>
      <c r="AE344" s="634"/>
      <c r="AF344" s="633"/>
      <c r="AG344" s="633"/>
      <c r="AH344" s="633"/>
      <c r="AI344" s="633"/>
      <c r="AJ344" s="680"/>
    </row>
    <row r="345" spans="1:36" x14ac:dyDescent="0.15">
      <c r="A345" s="1746"/>
      <c r="B345" s="366">
        <v>44592</v>
      </c>
      <c r="C345" s="1607" t="str">
        <f t="shared" si="44"/>
        <v>(月)</v>
      </c>
      <c r="D345" s="70" t="s">
        <v>566</v>
      </c>
      <c r="E345" s="1493" t="s">
        <v>35</v>
      </c>
      <c r="F345" s="58">
        <v>4.7</v>
      </c>
      <c r="G345" s="22">
        <v>7.7</v>
      </c>
      <c r="H345" s="61">
        <v>7.9</v>
      </c>
      <c r="I345" s="22">
        <v>1.9</v>
      </c>
      <c r="J345" s="61">
        <v>2</v>
      </c>
      <c r="K345" s="22">
        <v>7.93</v>
      </c>
      <c r="L345" s="61">
        <v>7.92</v>
      </c>
      <c r="M345" s="22" t="s">
        <v>35</v>
      </c>
      <c r="N345" s="61">
        <v>33.5</v>
      </c>
      <c r="O345" s="49" t="s">
        <v>35</v>
      </c>
      <c r="P345" s="1199">
        <v>75.3</v>
      </c>
      <c r="Q345" s="49" t="s">
        <v>35</v>
      </c>
      <c r="R345" s="1199">
        <v>97.2</v>
      </c>
      <c r="S345" s="49" t="s">
        <v>35</v>
      </c>
      <c r="T345" s="1199" t="s">
        <v>35</v>
      </c>
      <c r="U345" s="49" t="s">
        <v>35</v>
      </c>
      <c r="V345" s="1199" t="s">
        <v>35</v>
      </c>
      <c r="W345" s="62" t="s">
        <v>35</v>
      </c>
      <c r="X345" s="63">
        <v>28.3</v>
      </c>
      <c r="Y345" s="67" t="s">
        <v>35</v>
      </c>
      <c r="Z345" s="68">
        <v>245</v>
      </c>
      <c r="AA345" s="1389" t="s">
        <v>35</v>
      </c>
      <c r="AB345" s="1724">
        <v>0.2</v>
      </c>
      <c r="AC345" s="746" t="s">
        <v>35</v>
      </c>
      <c r="AD345" s="1670" t="s">
        <v>35</v>
      </c>
      <c r="AE345" s="634"/>
      <c r="AF345" s="633"/>
      <c r="AG345" s="633"/>
      <c r="AH345" s="633"/>
      <c r="AI345" s="633"/>
      <c r="AJ345" s="680"/>
    </row>
    <row r="346" spans="1:36" ht="13.5" customHeight="1" x14ac:dyDescent="0.15">
      <c r="A346" s="1746"/>
      <c r="B346" s="1748" t="s">
        <v>388</v>
      </c>
      <c r="C346" s="1744"/>
      <c r="D346" s="374"/>
      <c r="E346" s="1494">
        <f>MAX(E315:E345)</f>
        <v>10</v>
      </c>
      <c r="F346" s="335">
        <f t="shared" ref="F346:AB346" si="45">IF(COUNT(F315:F345)=0,"",MAX(F315:F345))</f>
        <v>7.2</v>
      </c>
      <c r="G346" s="336">
        <f t="shared" si="45"/>
        <v>10</v>
      </c>
      <c r="H346" s="337">
        <f t="shared" si="45"/>
        <v>10.3</v>
      </c>
      <c r="I346" s="336">
        <f t="shared" si="45"/>
        <v>2.2000000000000002</v>
      </c>
      <c r="J346" s="337">
        <f t="shared" si="45"/>
        <v>2</v>
      </c>
      <c r="K346" s="336">
        <f t="shared" si="45"/>
        <v>7.93</v>
      </c>
      <c r="L346" s="337">
        <f t="shared" si="45"/>
        <v>7.92</v>
      </c>
      <c r="M346" s="336" t="str">
        <f t="shared" si="45"/>
        <v/>
      </c>
      <c r="N346" s="337">
        <f t="shared" si="45"/>
        <v>34.1</v>
      </c>
      <c r="O346" s="1200" t="str">
        <f t="shared" si="45"/>
        <v/>
      </c>
      <c r="P346" s="1208">
        <f t="shared" si="45"/>
        <v>75.3</v>
      </c>
      <c r="Q346" s="1200" t="str">
        <f t="shared" si="45"/>
        <v/>
      </c>
      <c r="R346" s="1208">
        <f t="shared" si="45"/>
        <v>101.3</v>
      </c>
      <c r="S346" s="1200" t="str">
        <f t="shared" si="45"/>
        <v/>
      </c>
      <c r="T346" s="1208">
        <f t="shared" si="45"/>
        <v>56.8</v>
      </c>
      <c r="U346" s="1200" t="str">
        <f t="shared" si="45"/>
        <v/>
      </c>
      <c r="V346" s="1208">
        <f t="shared" si="45"/>
        <v>39.6</v>
      </c>
      <c r="W346" s="338" t="str">
        <f t="shared" si="45"/>
        <v/>
      </c>
      <c r="X346" s="540">
        <f t="shared" si="45"/>
        <v>34</v>
      </c>
      <c r="Y346" s="1356" t="str">
        <f t="shared" si="45"/>
        <v/>
      </c>
      <c r="Z346" s="1357">
        <f t="shared" si="45"/>
        <v>254</v>
      </c>
      <c r="AA346" s="1385" t="str">
        <f t="shared" si="45"/>
        <v/>
      </c>
      <c r="AB346" s="1398">
        <f t="shared" si="45"/>
        <v>0.2</v>
      </c>
      <c r="AC346" s="651">
        <f t="shared" ref="AC346:AD346" si="46">IF(COUNT(AC315:AC345)=0,"",MAX(AC315:AC345))</f>
        <v>61</v>
      </c>
      <c r="AD346" s="1456">
        <f t="shared" si="46"/>
        <v>38</v>
      </c>
      <c r="AE346" s="634"/>
      <c r="AF346" s="633"/>
      <c r="AG346" s="633"/>
      <c r="AH346" s="633"/>
      <c r="AI346" s="633"/>
      <c r="AJ346" s="680"/>
    </row>
    <row r="347" spans="1:36" ht="13.5" customHeight="1" x14ac:dyDescent="0.15">
      <c r="A347" s="1746"/>
      <c r="B347" s="1749" t="s">
        <v>389</v>
      </c>
      <c r="C347" s="1736"/>
      <c r="D347" s="376"/>
      <c r="E347" s="1503"/>
      <c r="F347" s="340">
        <f t="shared" ref="F347:AB347" si="47">IF(COUNT(F315:F345)=0,"",MIN(F315:F345))</f>
        <v>2</v>
      </c>
      <c r="G347" s="341">
        <f t="shared" si="47"/>
        <v>7.5</v>
      </c>
      <c r="H347" s="342">
        <f t="shared" si="47"/>
        <v>7.7</v>
      </c>
      <c r="I347" s="341">
        <f t="shared" si="47"/>
        <v>0.7</v>
      </c>
      <c r="J347" s="342">
        <f t="shared" si="47"/>
        <v>0.7</v>
      </c>
      <c r="K347" s="341">
        <f t="shared" si="47"/>
        <v>7.66</v>
      </c>
      <c r="L347" s="342">
        <f t="shared" si="47"/>
        <v>7.59</v>
      </c>
      <c r="M347" s="341" t="str">
        <f t="shared" si="47"/>
        <v/>
      </c>
      <c r="N347" s="342">
        <f t="shared" si="47"/>
        <v>32.1</v>
      </c>
      <c r="O347" s="1202" t="str">
        <f t="shared" si="47"/>
        <v/>
      </c>
      <c r="P347" s="1209">
        <f t="shared" si="47"/>
        <v>73.099999999999994</v>
      </c>
      <c r="Q347" s="1202" t="str">
        <f t="shared" si="47"/>
        <v/>
      </c>
      <c r="R347" s="1209">
        <f t="shared" si="47"/>
        <v>93.6</v>
      </c>
      <c r="S347" s="1202" t="str">
        <f t="shared" si="47"/>
        <v/>
      </c>
      <c r="T347" s="1209">
        <f t="shared" si="47"/>
        <v>56.8</v>
      </c>
      <c r="U347" s="1202" t="str">
        <f t="shared" si="47"/>
        <v/>
      </c>
      <c r="V347" s="1209">
        <f t="shared" si="47"/>
        <v>39.6</v>
      </c>
      <c r="W347" s="343" t="str">
        <f t="shared" si="47"/>
        <v/>
      </c>
      <c r="X347" s="653">
        <f t="shared" si="47"/>
        <v>28.3</v>
      </c>
      <c r="Y347" s="1362" t="str">
        <f t="shared" si="47"/>
        <v/>
      </c>
      <c r="Z347" s="1363">
        <f t="shared" si="47"/>
        <v>195</v>
      </c>
      <c r="AA347" s="1386" t="str">
        <f t="shared" si="47"/>
        <v/>
      </c>
      <c r="AB347" s="1721">
        <f t="shared" si="47"/>
        <v>0.06</v>
      </c>
      <c r="AC347" s="1620"/>
      <c r="AD347" s="1659"/>
      <c r="AE347" s="634"/>
      <c r="AF347" s="633"/>
      <c r="AG347" s="633"/>
      <c r="AH347" s="633"/>
      <c r="AI347" s="633"/>
      <c r="AJ347" s="680"/>
    </row>
    <row r="348" spans="1:36" ht="13.5" customHeight="1" x14ac:dyDescent="0.15">
      <c r="A348" s="1746"/>
      <c r="B348" s="1749" t="s">
        <v>390</v>
      </c>
      <c r="C348" s="1736"/>
      <c r="D348" s="378"/>
      <c r="E348" s="1496"/>
      <c r="F348" s="541">
        <f t="shared" ref="F348:AB348" si="48">IF(COUNT(F315:F345)=0,"",AVERAGE(F315:F345))</f>
        <v>4.4645161290322575</v>
      </c>
      <c r="G348" s="542">
        <f t="shared" si="48"/>
        <v>8.3451612903225776</v>
      </c>
      <c r="H348" s="543">
        <f t="shared" si="48"/>
        <v>8.619354838709679</v>
      </c>
      <c r="I348" s="542">
        <f t="shared" si="48"/>
        <v>1.3419354838709676</v>
      </c>
      <c r="J348" s="543">
        <f t="shared" si="48"/>
        <v>1.3258064516129036</v>
      </c>
      <c r="K348" s="542">
        <f t="shared" si="48"/>
        <v>7.7996774193548388</v>
      </c>
      <c r="L348" s="543">
        <f t="shared" si="48"/>
        <v>7.7845161290322569</v>
      </c>
      <c r="M348" s="542" t="str">
        <f t="shared" si="48"/>
        <v/>
      </c>
      <c r="N348" s="543">
        <f t="shared" si="48"/>
        <v>33.451612903225808</v>
      </c>
      <c r="O348" s="1210" t="str">
        <f t="shared" si="48"/>
        <v/>
      </c>
      <c r="P348" s="1211">
        <f t="shared" si="48"/>
        <v>74.215789473684211</v>
      </c>
      <c r="Q348" s="1210" t="str">
        <f t="shared" si="48"/>
        <v/>
      </c>
      <c r="R348" s="1211">
        <f t="shared" si="48"/>
        <v>97.015789473684222</v>
      </c>
      <c r="S348" s="1210" t="str">
        <f t="shared" si="48"/>
        <v/>
      </c>
      <c r="T348" s="1211">
        <f t="shared" si="48"/>
        <v>56.8</v>
      </c>
      <c r="U348" s="1210" t="str">
        <f t="shared" si="48"/>
        <v/>
      </c>
      <c r="V348" s="1211">
        <f t="shared" si="48"/>
        <v>39.6</v>
      </c>
      <c r="W348" s="1255" t="str">
        <f t="shared" si="48"/>
        <v/>
      </c>
      <c r="X348" s="658">
        <f t="shared" si="48"/>
        <v>31.031578947368423</v>
      </c>
      <c r="Y348" s="1364" t="str">
        <f t="shared" si="48"/>
        <v/>
      </c>
      <c r="Z348" s="1365">
        <f t="shared" si="48"/>
        <v>226</v>
      </c>
      <c r="AA348" s="1391" t="str">
        <f t="shared" si="48"/>
        <v/>
      </c>
      <c r="AB348" s="696">
        <f t="shared" si="48"/>
        <v>0.11105263157894739</v>
      </c>
      <c r="AC348" s="1621"/>
      <c r="AD348" s="1660"/>
      <c r="AE348" s="634"/>
      <c r="AF348" s="633"/>
      <c r="AG348" s="633"/>
      <c r="AH348" s="633"/>
      <c r="AI348" s="633"/>
      <c r="AJ348" s="680"/>
    </row>
    <row r="349" spans="1:36" ht="13.5" customHeight="1" x14ac:dyDescent="0.15">
      <c r="A349" s="1747"/>
      <c r="B349" s="1737" t="s">
        <v>391</v>
      </c>
      <c r="C349" s="1738"/>
      <c r="D349" s="558"/>
      <c r="E349" s="1497">
        <f>SUM(E315:E345)</f>
        <v>19.5</v>
      </c>
      <c r="F349" s="563"/>
      <c r="G349" s="1341"/>
      <c r="H349" s="1342"/>
      <c r="I349" s="1341"/>
      <c r="J349" s="1342"/>
      <c r="K349" s="1241"/>
      <c r="L349" s="1242"/>
      <c r="M349" s="1341"/>
      <c r="N349" s="1342"/>
      <c r="O349" s="1205"/>
      <c r="P349" s="1212"/>
      <c r="Q349" s="1223"/>
      <c r="R349" s="1212"/>
      <c r="S349" s="1204"/>
      <c r="T349" s="1205"/>
      <c r="U349" s="1204"/>
      <c r="V349" s="1222"/>
      <c r="W349" s="1256"/>
      <c r="X349" s="1257"/>
      <c r="Y349" s="1361"/>
      <c r="Z349" s="1366"/>
      <c r="AA349" s="1392"/>
      <c r="AB349" s="1393"/>
      <c r="AC349" s="648">
        <f>SUM(AC315:AC345)</f>
        <v>61</v>
      </c>
      <c r="AD349" s="1105">
        <f>SUM(AD315:AD345)</f>
        <v>38</v>
      </c>
      <c r="AE349" s="637"/>
      <c r="AF349" s="686"/>
      <c r="AG349" s="686"/>
      <c r="AH349" s="686"/>
      <c r="AI349" s="686"/>
      <c r="AJ349" s="687"/>
    </row>
    <row r="350" spans="1:36" ht="13.5" customHeight="1" x14ac:dyDescent="0.15">
      <c r="A350" s="1745" t="s">
        <v>517</v>
      </c>
      <c r="B350" s="1610">
        <v>44593</v>
      </c>
      <c r="C350" s="856" t="str">
        <f>IF(B350="","",IF(WEEKDAY(B350)=1,"(日)",IF(WEEKDAY(B350)=2,"(月)",IF(WEEKDAY(B350)=3,"(火)",IF(WEEKDAY(B350)=4,"(水)",IF(WEEKDAY(B350)=5,"(木)",IF(WEEKDAY(B350)=6,"(金)","(土)")))))))</f>
        <v>(火)</v>
      </c>
      <c r="D350" s="627" t="s">
        <v>522</v>
      </c>
      <c r="E350" s="1493" t="s">
        <v>35</v>
      </c>
      <c r="F350" s="58">
        <v>5.0999999999999996</v>
      </c>
      <c r="G350" s="22">
        <v>7.8</v>
      </c>
      <c r="H350" s="133">
        <v>7.9</v>
      </c>
      <c r="I350" s="22">
        <v>2</v>
      </c>
      <c r="J350" s="133">
        <v>2.1</v>
      </c>
      <c r="K350" s="22">
        <v>7.82</v>
      </c>
      <c r="L350" s="133">
        <v>7.81</v>
      </c>
      <c r="M350" s="22" t="s">
        <v>35</v>
      </c>
      <c r="N350" s="133">
        <v>34.1</v>
      </c>
      <c r="O350" s="49" t="s">
        <v>35</v>
      </c>
      <c r="P350" s="1217">
        <v>74.3</v>
      </c>
      <c r="Q350" s="49" t="s">
        <v>35</v>
      </c>
      <c r="R350" s="1217">
        <v>100.1</v>
      </c>
      <c r="S350" s="49" t="s">
        <v>35</v>
      </c>
      <c r="T350" s="1217" t="s">
        <v>35</v>
      </c>
      <c r="U350" s="49" t="s">
        <v>35</v>
      </c>
      <c r="V350" s="1217" t="s">
        <v>35</v>
      </c>
      <c r="W350" s="62" t="s">
        <v>35</v>
      </c>
      <c r="X350" s="661">
        <v>26.9</v>
      </c>
      <c r="Y350" s="67" t="s">
        <v>35</v>
      </c>
      <c r="Z350" s="660">
        <v>226</v>
      </c>
      <c r="AA350" s="1389" t="s">
        <v>35</v>
      </c>
      <c r="AB350" s="1730">
        <v>0.13</v>
      </c>
      <c r="AC350" s="608" t="s">
        <v>35</v>
      </c>
      <c r="AD350" s="1666" t="s">
        <v>35</v>
      </c>
      <c r="AE350" s="165">
        <v>44602</v>
      </c>
      <c r="AF350" s="128" t="s">
        <v>29</v>
      </c>
      <c r="AG350" s="630">
        <v>5.3</v>
      </c>
      <c r="AH350" s="130" t="s">
        <v>20</v>
      </c>
      <c r="AI350" s="131"/>
      <c r="AJ350" s="132"/>
    </row>
    <row r="351" spans="1:36" ht="13.5" customHeight="1" x14ac:dyDescent="0.15">
      <c r="A351" s="1769"/>
      <c r="B351" s="1610">
        <v>44594</v>
      </c>
      <c r="C351" s="1607" t="str">
        <f>IF(B351="","",IF(WEEKDAY(B351)=1,"(日)",IF(WEEKDAY(B351)=2,"(月)",IF(WEEKDAY(B351)=3,"(火)",IF(WEEKDAY(B351)=4,"(水)",IF(WEEKDAY(B351)=5,"(木)",IF(WEEKDAY(B351)=6,"(金)","(土)")))))))</f>
        <v>(水)</v>
      </c>
      <c r="D351" s="627" t="s">
        <v>566</v>
      </c>
      <c r="E351" s="1493" t="s">
        <v>35</v>
      </c>
      <c r="F351" s="58">
        <v>6.7</v>
      </c>
      <c r="G351" s="22">
        <v>7.8</v>
      </c>
      <c r="H351" s="133">
        <v>7.9</v>
      </c>
      <c r="I351" s="22">
        <v>2.1</v>
      </c>
      <c r="J351" s="133">
        <v>2.1</v>
      </c>
      <c r="K351" s="22">
        <v>7.87</v>
      </c>
      <c r="L351" s="133">
        <v>7.85</v>
      </c>
      <c r="M351" s="22" t="s">
        <v>35</v>
      </c>
      <c r="N351" s="133">
        <v>33.799999999999997</v>
      </c>
      <c r="O351" s="49" t="s">
        <v>35</v>
      </c>
      <c r="P351" s="1217">
        <v>74.900000000000006</v>
      </c>
      <c r="Q351" s="49" t="s">
        <v>35</v>
      </c>
      <c r="R351" s="1217">
        <v>99.4</v>
      </c>
      <c r="S351" s="49" t="s">
        <v>35</v>
      </c>
      <c r="T351" s="1217" t="s">
        <v>35</v>
      </c>
      <c r="U351" s="49" t="s">
        <v>35</v>
      </c>
      <c r="V351" s="1217" t="s">
        <v>35</v>
      </c>
      <c r="W351" s="62" t="s">
        <v>35</v>
      </c>
      <c r="X351" s="661">
        <v>27.9</v>
      </c>
      <c r="Y351" s="67" t="s">
        <v>35</v>
      </c>
      <c r="Z351" s="660">
        <v>221</v>
      </c>
      <c r="AA351" s="1389" t="s">
        <v>35</v>
      </c>
      <c r="AB351" s="1730">
        <v>0.12</v>
      </c>
      <c r="AC351" s="608" t="s">
        <v>35</v>
      </c>
      <c r="AD351" s="1666" t="s">
        <v>35</v>
      </c>
      <c r="AE351" s="11" t="s">
        <v>30</v>
      </c>
      <c r="AF351" s="12" t="s">
        <v>31</v>
      </c>
      <c r="AG351" s="13" t="s">
        <v>32</v>
      </c>
      <c r="AH351" s="14" t="s">
        <v>33</v>
      </c>
      <c r="AI351" s="15" t="s">
        <v>35</v>
      </c>
      <c r="AJ351" s="92"/>
    </row>
    <row r="352" spans="1:36" ht="13.5" customHeight="1" x14ac:dyDescent="0.15">
      <c r="A352" s="1769"/>
      <c r="B352" s="1610">
        <v>44595</v>
      </c>
      <c r="C352" s="1607" t="str">
        <f t="shared" ref="C352:C377" si="49">IF(B352="","",IF(WEEKDAY(B352)=1,"(日)",IF(WEEKDAY(B352)=2,"(月)",IF(WEEKDAY(B352)=3,"(火)",IF(WEEKDAY(B352)=4,"(水)",IF(WEEKDAY(B352)=5,"(木)",IF(WEEKDAY(B352)=6,"(金)","(土)")))))))</f>
        <v>(木)</v>
      </c>
      <c r="D352" s="627" t="s">
        <v>566</v>
      </c>
      <c r="E352" s="1493" t="s">
        <v>35</v>
      </c>
      <c r="F352" s="58">
        <v>3.9</v>
      </c>
      <c r="G352" s="22">
        <v>7.7</v>
      </c>
      <c r="H352" s="133">
        <v>7.9</v>
      </c>
      <c r="I352" s="22">
        <v>2.6</v>
      </c>
      <c r="J352" s="133">
        <v>2.6</v>
      </c>
      <c r="K352" s="22">
        <v>7.98</v>
      </c>
      <c r="L352" s="133">
        <v>7.99</v>
      </c>
      <c r="M352" s="22" t="s">
        <v>35</v>
      </c>
      <c r="N352" s="61">
        <v>34</v>
      </c>
      <c r="O352" s="49" t="s">
        <v>35</v>
      </c>
      <c r="P352" s="1217">
        <v>75.3</v>
      </c>
      <c r="Q352" s="49" t="s">
        <v>35</v>
      </c>
      <c r="R352" s="1217">
        <v>99</v>
      </c>
      <c r="S352" s="49" t="s">
        <v>35</v>
      </c>
      <c r="T352" s="1217" t="s">
        <v>35</v>
      </c>
      <c r="U352" s="49" t="s">
        <v>35</v>
      </c>
      <c r="V352" s="1217" t="s">
        <v>35</v>
      </c>
      <c r="W352" s="62" t="s">
        <v>35</v>
      </c>
      <c r="X352" s="661">
        <v>28.3</v>
      </c>
      <c r="Y352" s="67" t="s">
        <v>35</v>
      </c>
      <c r="Z352" s="660">
        <v>224</v>
      </c>
      <c r="AA352" s="1389" t="s">
        <v>35</v>
      </c>
      <c r="AB352" s="1730">
        <v>0.13</v>
      </c>
      <c r="AC352" s="608" t="s">
        <v>35</v>
      </c>
      <c r="AD352" s="1666" t="s">
        <v>35</v>
      </c>
      <c r="AE352" s="5" t="s">
        <v>265</v>
      </c>
      <c r="AF352" s="16" t="s">
        <v>20</v>
      </c>
      <c r="AG352" s="30">
        <v>7.7</v>
      </c>
      <c r="AH352" s="480">
        <v>8.1999999999999993</v>
      </c>
      <c r="AI352" s="32" t="s">
        <v>35</v>
      </c>
      <c r="AJ352" s="93"/>
    </row>
    <row r="353" spans="1:36" ht="13.5" customHeight="1" x14ac:dyDescent="0.15">
      <c r="A353" s="1769"/>
      <c r="B353" s="1610">
        <v>44596</v>
      </c>
      <c r="C353" s="1607" t="str">
        <f t="shared" si="49"/>
        <v>(金)</v>
      </c>
      <c r="D353" s="627" t="s">
        <v>566</v>
      </c>
      <c r="E353" s="1493" t="s">
        <v>35</v>
      </c>
      <c r="F353" s="58">
        <v>3.8</v>
      </c>
      <c r="G353" s="22">
        <v>7.7</v>
      </c>
      <c r="H353" s="61">
        <v>7.8</v>
      </c>
      <c r="I353" s="22">
        <v>2.5</v>
      </c>
      <c r="J353" s="133">
        <v>2.6</v>
      </c>
      <c r="K353" s="22">
        <v>7.91</v>
      </c>
      <c r="L353" s="133">
        <v>7.93</v>
      </c>
      <c r="M353" s="22" t="s">
        <v>35</v>
      </c>
      <c r="N353" s="61">
        <v>34.700000000000003</v>
      </c>
      <c r="O353" s="49" t="s">
        <v>35</v>
      </c>
      <c r="P353" s="1199">
        <v>74.599999999999994</v>
      </c>
      <c r="Q353" s="49" t="s">
        <v>35</v>
      </c>
      <c r="R353" s="1217">
        <v>98.6</v>
      </c>
      <c r="S353" s="49" t="s">
        <v>35</v>
      </c>
      <c r="T353" s="1217" t="s">
        <v>35</v>
      </c>
      <c r="U353" s="49" t="s">
        <v>35</v>
      </c>
      <c r="V353" s="1217" t="s">
        <v>35</v>
      </c>
      <c r="W353" s="62" t="s">
        <v>35</v>
      </c>
      <c r="X353" s="661">
        <v>28.1</v>
      </c>
      <c r="Y353" s="67" t="s">
        <v>35</v>
      </c>
      <c r="Z353" s="660">
        <v>209</v>
      </c>
      <c r="AA353" s="1389" t="s">
        <v>35</v>
      </c>
      <c r="AB353" s="1724">
        <v>0.13</v>
      </c>
      <c r="AC353" s="608" t="s">
        <v>35</v>
      </c>
      <c r="AD353" s="1666" t="s">
        <v>35</v>
      </c>
      <c r="AE353" s="6" t="s">
        <v>266</v>
      </c>
      <c r="AF353" s="17" t="s">
        <v>267</v>
      </c>
      <c r="AG353" s="36">
        <v>4</v>
      </c>
      <c r="AH353" s="489">
        <v>4</v>
      </c>
      <c r="AI353" s="38" t="s">
        <v>35</v>
      </c>
      <c r="AJ353" s="94"/>
    </row>
    <row r="354" spans="1:36" ht="13.5" customHeight="1" x14ac:dyDescent="0.15">
      <c r="A354" s="1769"/>
      <c r="B354" s="1610">
        <v>44597</v>
      </c>
      <c r="C354" s="1607" t="str">
        <f t="shared" si="49"/>
        <v>(土)</v>
      </c>
      <c r="D354" s="627" t="s">
        <v>566</v>
      </c>
      <c r="E354" s="1493" t="s">
        <v>35</v>
      </c>
      <c r="F354" s="58">
        <v>4.5999999999999996</v>
      </c>
      <c r="G354" s="22">
        <v>7.7</v>
      </c>
      <c r="H354" s="61">
        <v>7.8</v>
      </c>
      <c r="I354" s="22">
        <v>2.7</v>
      </c>
      <c r="J354" s="61">
        <v>2.7</v>
      </c>
      <c r="K354" s="22">
        <v>7.86</v>
      </c>
      <c r="L354" s="61">
        <v>7.88</v>
      </c>
      <c r="M354" s="22" t="s">
        <v>35</v>
      </c>
      <c r="N354" s="61">
        <v>34.299999999999997</v>
      </c>
      <c r="O354" s="49" t="s">
        <v>35</v>
      </c>
      <c r="P354" s="1199" t="s">
        <v>35</v>
      </c>
      <c r="Q354" s="49" t="s">
        <v>35</v>
      </c>
      <c r="R354" s="1199" t="s">
        <v>35</v>
      </c>
      <c r="S354" s="49" t="s">
        <v>35</v>
      </c>
      <c r="T354" s="1217" t="s">
        <v>35</v>
      </c>
      <c r="U354" s="49" t="s">
        <v>35</v>
      </c>
      <c r="V354" s="1217" t="s">
        <v>35</v>
      </c>
      <c r="W354" s="62" t="s">
        <v>35</v>
      </c>
      <c r="X354" s="661" t="s">
        <v>35</v>
      </c>
      <c r="Y354" s="67" t="s">
        <v>35</v>
      </c>
      <c r="Z354" s="660" t="s">
        <v>35</v>
      </c>
      <c r="AA354" s="1389" t="s">
        <v>35</v>
      </c>
      <c r="AB354" s="1724" t="s">
        <v>35</v>
      </c>
      <c r="AC354" s="608" t="s">
        <v>35</v>
      </c>
      <c r="AD354" s="1666" t="s">
        <v>35</v>
      </c>
      <c r="AE354" s="6" t="s">
        <v>21</v>
      </c>
      <c r="AF354" s="17"/>
      <c r="AG354" s="39">
        <v>7.97</v>
      </c>
      <c r="AH354" s="489">
        <v>7.99</v>
      </c>
      <c r="AI354" s="41" t="s">
        <v>35</v>
      </c>
      <c r="AJ354" s="95"/>
    </row>
    <row r="355" spans="1:36" ht="13.5" customHeight="1" x14ac:dyDescent="0.15">
      <c r="A355" s="1769"/>
      <c r="B355" s="1610">
        <v>44598</v>
      </c>
      <c r="C355" s="1607" t="str">
        <f t="shared" si="49"/>
        <v>(日)</v>
      </c>
      <c r="D355" s="627" t="s">
        <v>566</v>
      </c>
      <c r="E355" s="1493" t="s">
        <v>35</v>
      </c>
      <c r="F355" s="58">
        <v>3.4</v>
      </c>
      <c r="G355" s="22">
        <v>7.6</v>
      </c>
      <c r="H355" s="61">
        <v>7.7</v>
      </c>
      <c r="I355" s="22">
        <v>3</v>
      </c>
      <c r="J355" s="61">
        <v>2.9</v>
      </c>
      <c r="K355" s="22">
        <v>7.96</v>
      </c>
      <c r="L355" s="61">
        <v>7.87</v>
      </c>
      <c r="M355" s="22" t="s">
        <v>35</v>
      </c>
      <c r="N355" s="61">
        <v>34.200000000000003</v>
      </c>
      <c r="O355" s="49" t="s">
        <v>35</v>
      </c>
      <c r="P355" s="1199" t="s">
        <v>35</v>
      </c>
      <c r="Q355" s="49" t="s">
        <v>35</v>
      </c>
      <c r="R355" s="1199" t="s">
        <v>35</v>
      </c>
      <c r="S355" s="49" t="s">
        <v>35</v>
      </c>
      <c r="T355" s="1199" t="s">
        <v>35</v>
      </c>
      <c r="U355" s="49" t="s">
        <v>35</v>
      </c>
      <c r="V355" s="1217" t="s">
        <v>35</v>
      </c>
      <c r="W355" s="62" t="s">
        <v>35</v>
      </c>
      <c r="X355" s="661" t="s">
        <v>35</v>
      </c>
      <c r="Y355" s="67" t="s">
        <v>35</v>
      </c>
      <c r="Z355" s="68" t="s">
        <v>35</v>
      </c>
      <c r="AA355" s="1389" t="s">
        <v>35</v>
      </c>
      <c r="AB355" s="1724" t="s">
        <v>35</v>
      </c>
      <c r="AC355" s="608" t="s">
        <v>35</v>
      </c>
      <c r="AD355" s="1666" t="s">
        <v>35</v>
      </c>
      <c r="AE355" s="6" t="s">
        <v>268</v>
      </c>
      <c r="AF355" s="17" t="s">
        <v>22</v>
      </c>
      <c r="AG355" s="33" t="s">
        <v>35</v>
      </c>
      <c r="AH355" s="489">
        <v>34.700000000000003</v>
      </c>
      <c r="AI355" s="35" t="s">
        <v>35</v>
      </c>
      <c r="AJ355" s="96"/>
    </row>
    <row r="356" spans="1:36" ht="13.5" customHeight="1" x14ac:dyDescent="0.15">
      <c r="A356" s="1769"/>
      <c r="B356" s="1610">
        <v>44599</v>
      </c>
      <c r="C356" s="1607" t="str">
        <f t="shared" si="49"/>
        <v>(月)</v>
      </c>
      <c r="D356" s="627" t="s">
        <v>566</v>
      </c>
      <c r="E356" s="1493" t="s">
        <v>35</v>
      </c>
      <c r="F356" s="58">
        <v>4.8</v>
      </c>
      <c r="G356" s="22">
        <v>7.7</v>
      </c>
      <c r="H356" s="61">
        <v>7.7</v>
      </c>
      <c r="I356" s="22">
        <v>3.4</v>
      </c>
      <c r="J356" s="61">
        <v>3.5</v>
      </c>
      <c r="K356" s="22">
        <v>7.96</v>
      </c>
      <c r="L356" s="61">
        <v>7.91</v>
      </c>
      <c r="M356" s="22" t="s">
        <v>35</v>
      </c>
      <c r="N356" s="61">
        <v>34.9</v>
      </c>
      <c r="O356" s="49" t="s">
        <v>35</v>
      </c>
      <c r="P356" s="1199">
        <v>74.8</v>
      </c>
      <c r="Q356" s="49" t="s">
        <v>35</v>
      </c>
      <c r="R356" s="1199">
        <v>99</v>
      </c>
      <c r="S356" s="49" t="s">
        <v>35</v>
      </c>
      <c r="T356" s="1199" t="s">
        <v>35</v>
      </c>
      <c r="U356" s="49" t="s">
        <v>35</v>
      </c>
      <c r="V356" s="1217" t="s">
        <v>35</v>
      </c>
      <c r="W356" s="62" t="s">
        <v>35</v>
      </c>
      <c r="X356" s="63">
        <v>27.7</v>
      </c>
      <c r="Y356" s="67" t="s">
        <v>35</v>
      </c>
      <c r="Z356" s="68">
        <v>192</v>
      </c>
      <c r="AA356" s="1389" t="s">
        <v>35</v>
      </c>
      <c r="AB356" s="1724">
        <v>0.17</v>
      </c>
      <c r="AC356" s="608" t="s">
        <v>35</v>
      </c>
      <c r="AD356" s="1666" t="s">
        <v>35</v>
      </c>
      <c r="AE356" s="6" t="s">
        <v>269</v>
      </c>
      <c r="AF356" s="17" t="s">
        <v>23</v>
      </c>
      <c r="AG356" s="33" t="s">
        <v>35</v>
      </c>
      <c r="AH356" s="1234">
        <v>74.900000000000006</v>
      </c>
      <c r="AI356" s="35" t="s">
        <v>35</v>
      </c>
      <c r="AJ356" s="96"/>
    </row>
    <row r="357" spans="1:36" ht="13.5" customHeight="1" x14ac:dyDescent="0.15">
      <c r="A357" s="1769"/>
      <c r="B357" s="1610">
        <v>44600</v>
      </c>
      <c r="C357" s="1607" t="str">
        <f t="shared" si="49"/>
        <v>(火)</v>
      </c>
      <c r="D357" s="627" t="s">
        <v>522</v>
      </c>
      <c r="E357" s="1493" t="s">
        <v>35</v>
      </c>
      <c r="F357" s="58">
        <v>4.4000000000000004</v>
      </c>
      <c r="G357" s="22">
        <v>7.6</v>
      </c>
      <c r="H357" s="61">
        <v>7.7</v>
      </c>
      <c r="I357" s="22">
        <v>3.9</v>
      </c>
      <c r="J357" s="61">
        <v>3.8</v>
      </c>
      <c r="K357" s="22">
        <v>8.1</v>
      </c>
      <c r="L357" s="61">
        <v>8.14</v>
      </c>
      <c r="M357" s="22" t="s">
        <v>35</v>
      </c>
      <c r="N357" s="61">
        <v>34.700000000000003</v>
      </c>
      <c r="O357" s="49" t="s">
        <v>35</v>
      </c>
      <c r="P357" s="1199">
        <v>75.400000000000006</v>
      </c>
      <c r="Q357" s="49" t="s">
        <v>35</v>
      </c>
      <c r="R357" s="1199">
        <v>98.2</v>
      </c>
      <c r="S357" s="49" t="s">
        <v>35</v>
      </c>
      <c r="T357" s="1199" t="s">
        <v>35</v>
      </c>
      <c r="U357" s="49" t="s">
        <v>35</v>
      </c>
      <c r="V357" s="1217" t="s">
        <v>35</v>
      </c>
      <c r="W357" s="62" t="s">
        <v>35</v>
      </c>
      <c r="X357" s="63">
        <v>30.4</v>
      </c>
      <c r="Y357" s="67" t="s">
        <v>35</v>
      </c>
      <c r="Z357" s="68">
        <v>240</v>
      </c>
      <c r="AA357" s="1389" t="s">
        <v>35</v>
      </c>
      <c r="AB357" s="1724">
        <v>0.15</v>
      </c>
      <c r="AC357" s="608" t="s">
        <v>35</v>
      </c>
      <c r="AD357" s="1666" t="s">
        <v>35</v>
      </c>
      <c r="AE357" s="6" t="s">
        <v>270</v>
      </c>
      <c r="AF357" s="17" t="s">
        <v>23</v>
      </c>
      <c r="AG357" s="33" t="s">
        <v>35</v>
      </c>
      <c r="AH357" s="1234">
        <v>98.8</v>
      </c>
      <c r="AI357" s="35" t="s">
        <v>35</v>
      </c>
      <c r="AJ357" s="96"/>
    </row>
    <row r="358" spans="1:36" ht="13.5" customHeight="1" x14ac:dyDescent="0.15">
      <c r="A358" s="1769"/>
      <c r="B358" s="1610">
        <v>44601</v>
      </c>
      <c r="C358" s="1607" t="str">
        <f t="shared" si="49"/>
        <v>(水)</v>
      </c>
      <c r="D358" s="627" t="s">
        <v>566</v>
      </c>
      <c r="E358" s="1493" t="s">
        <v>35</v>
      </c>
      <c r="F358" s="58">
        <v>3.8</v>
      </c>
      <c r="G358" s="22">
        <v>7.7</v>
      </c>
      <c r="H358" s="61">
        <v>7.7</v>
      </c>
      <c r="I358" s="22">
        <v>4</v>
      </c>
      <c r="J358" s="61">
        <v>3.9</v>
      </c>
      <c r="K358" s="22">
        <v>7.95</v>
      </c>
      <c r="L358" s="61">
        <v>7.91</v>
      </c>
      <c r="M358" s="22" t="s">
        <v>35</v>
      </c>
      <c r="N358" s="61">
        <v>34.700000000000003</v>
      </c>
      <c r="O358" s="49" t="s">
        <v>35</v>
      </c>
      <c r="P358" s="1199">
        <v>74.900000000000006</v>
      </c>
      <c r="Q358" s="49" t="s">
        <v>35</v>
      </c>
      <c r="R358" s="1199">
        <v>99.4</v>
      </c>
      <c r="S358" s="49" t="s">
        <v>35</v>
      </c>
      <c r="T358" s="1199" t="s">
        <v>35</v>
      </c>
      <c r="U358" s="49" t="s">
        <v>35</v>
      </c>
      <c r="V358" s="1199" t="s">
        <v>35</v>
      </c>
      <c r="W358" s="62" t="s">
        <v>35</v>
      </c>
      <c r="X358" s="63">
        <v>30.9</v>
      </c>
      <c r="Y358" s="67" t="s">
        <v>35</v>
      </c>
      <c r="Z358" s="68">
        <v>232</v>
      </c>
      <c r="AA358" s="1389" t="s">
        <v>35</v>
      </c>
      <c r="AB358" s="1724">
        <v>0.18</v>
      </c>
      <c r="AC358" s="608" t="s">
        <v>35</v>
      </c>
      <c r="AD358" s="1666" t="s">
        <v>35</v>
      </c>
      <c r="AE358" s="6" t="s">
        <v>271</v>
      </c>
      <c r="AF358" s="17" t="s">
        <v>23</v>
      </c>
      <c r="AG358" s="33" t="s">
        <v>35</v>
      </c>
      <c r="AH358" s="1234">
        <v>58</v>
      </c>
      <c r="AI358" s="35" t="s">
        <v>35</v>
      </c>
      <c r="AJ358" s="96"/>
    </row>
    <row r="359" spans="1:36" ht="13.5" customHeight="1" x14ac:dyDescent="0.15">
      <c r="A359" s="1769"/>
      <c r="B359" s="1610">
        <v>44602</v>
      </c>
      <c r="C359" s="1607" t="str">
        <f t="shared" si="49"/>
        <v>(木)</v>
      </c>
      <c r="D359" s="627" t="s">
        <v>579</v>
      </c>
      <c r="E359" s="1493">
        <v>24</v>
      </c>
      <c r="F359" s="58">
        <v>5.3</v>
      </c>
      <c r="G359" s="22">
        <v>7.7</v>
      </c>
      <c r="H359" s="61">
        <v>8.1999999999999993</v>
      </c>
      <c r="I359" s="22">
        <v>4</v>
      </c>
      <c r="J359" s="61">
        <v>4</v>
      </c>
      <c r="K359" s="22">
        <v>7.97</v>
      </c>
      <c r="L359" s="61">
        <v>7.99</v>
      </c>
      <c r="M359" s="22" t="s">
        <v>35</v>
      </c>
      <c r="N359" s="61">
        <v>34.700000000000003</v>
      </c>
      <c r="O359" s="49" t="s">
        <v>35</v>
      </c>
      <c r="P359" s="1199">
        <v>74.900000000000006</v>
      </c>
      <c r="Q359" s="49" t="s">
        <v>35</v>
      </c>
      <c r="R359" s="1199">
        <v>98.8</v>
      </c>
      <c r="S359" s="49" t="s">
        <v>35</v>
      </c>
      <c r="T359" s="1199">
        <v>58</v>
      </c>
      <c r="U359" s="49" t="s">
        <v>35</v>
      </c>
      <c r="V359" s="1199">
        <v>40.799999999999997</v>
      </c>
      <c r="W359" s="62" t="s">
        <v>35</v>
      </c>
      <c r="X359" s="63">
        <v>29.5</v>
      </c>
      <c r="Y359" s="67" t="s">
        <v>35</v>
      </c>
      <c r="Z359" s="68">
        <v>240</v>
      </c>
      <c r="AA359" s="1389" t="s">
        <v>35</v>
      </c>
      <c r="AB359" s="1724">
        <v>0.17</v>
      </c>
      <c r="AC359" s="608" t="s">
        <v>35</v>
      </c>
      <c r="AD359" s="1666" t="s">
        <v>35</v>
      </c>
      <c r="AE359" s="6" t="s">
        <v>272</v>
      </c>
      <c r="AF359" s="17" t="s">
        <v>23</v>
      </c>
      <c r="AG359" s="33" t="s">
        <v>35</v>
      </c>
      <c r="AH359" s="1234">
        <v>40.799999999999997</v>
      </c>
      <c r="AI359" s="35" t="s">
        <v>35</v>
      </c>
      <c r="AJ359" s="96"/>
    </row>
    <row r="360" spans="1:36" ht="13.5" customHeight="1" x14ac:dyDescent="0.15">
      <c r="A360" s="1769"/>
      <c r="B360" s="1610">
        <v>44603</v>
      </c>
      <c r="C360" s="1607" t="str">
        <f t="shared" si="49"/>
        <v>(金)</v>
      </c>
      <c r="D360" s="627" t="s">
        <v>522</v>
      </c>
      <c r="E360" s="1493">
        <v>8</v>
      </c>
      <c r="F360" s="58">
        <v>2.8</v>
      </c>
      <c r="G360" s="22">
        <v>7.6</v>
      </c>
      <c r="H360" s="61">
        <v>7.6</v>
      </c>
      <c r="I360" s="22">
        <v>4.0999999999999996</v>
      </c>
      <c r="J360" s="61">
        <v>3.9</v>
      </c>
      <c r="K360" s="22">
        <v>8.09</v>
      </c>
      <c r="L360" s="61">
        <v>8.08</v>
      </c>
      <c r="M360" s="22" t="s">
        <v>35</v>
      </c>
      <c r="N360" s="61">
        <v>34.799999999999997</v>
      </c>
      <c r="O360" s="49" t="s">
        <v>35</v>
      </c>
      <c r="P360" s="1199" t="s">
        <v>35</v>
      </c>
      <c r="Q360" s="49" t="s">
        <v>35</v>
      </c>
      <c r="R360" s="1199" t="s">
        <v>35</v>
      </c>
      <c r="S360" s="49" t="s">
        <v>35</v>
      </c>
      <c r="T360" s="1199" t="s">
        <v>35</v>
      </c>
      <c r="U360" s="49" t="s">
        <v>35</v>
      </c>
      <c r="V360" s="1199" t="s">
        <v>35</v>
      </c>
      <c r="W360" s="62" t="s">
        <v>35</v>
      </c>
      <c r="X360" s="63" t="s">
        <v>35</v>
      </c>
      <c r="Y360" s="67" t="s">
        <v>35</v>
      </c>
      <c r="Z360" s="68" t="s">
        <v>35</v>
      </c>
      <c r="AA360" s="1389" t="s">
        <v>35</v>
      </c>
      <c r="AB360" s="1724" t="s">
        <v>35</v>
      </c>
      <c r="AC360" s="608" t="s">
        <v>35</v>
      </c>
      <c r="AD360" s="1666" t="s">
        <v>35</v>
      </c>
      <c r="AE360" s="6" t="s">
        <v>273</v>
      </c>
      <c r="AF360" s="17" t="s">
        <v>23</v>
      </c>
      <c r="AG360" s="36" t="s">
        <v>35</v>
      </c>
      <c r="AH360" s="483">
        <v>29.5</v>
      </c>
      <c r="AI360" s="38" t="s">
        <v>35</v>
      </c>
      <c r="AJ360" s="94"/>
    </row>
    <row r="361" spans="1:36" ht="13.5" customHeight="1" x14ac:dyDescent="0.15">
      <c r="A361" s="1769"/>
      <c r="B361" s="1610">
        <v>44604</v>
      </c>
      <c r="C361" s="1607" t="str">
        <f t="shared" si="49"/>
        <v>(土)</v>
      </c>
      <c r="D361" s="627" t="s">
        <v>566</v>
      </c>
      <c r="E361" s="1493" t="s">
        <v>35</v>
      </c>
      <c r="F361" s="58">
        <v>4.0999999999999996</v>
      </c>
      <c r="G361" s="22">
        <v>7.4</v>
      </c>
      <c r="H361" s="61">
        <v>7.4</v>
      </c>
      <c r="I361" s="22">
        <v>3.9</v>
      </c>
      <c r="J361" s="61">
        <v>3.7</v>
      </c>
      <c r="K361" s="22">
        <v>7.87</v>
      </c>
      <c r="L361" s="61">
        <v>7.78</v>
      </c>
      <c r="M361" s="22" t="s">
        <v>35</v>
      </c>
      <c r="N361" s="61">
        <v>34.6</v>
      </c>
      <c r="O361" s="49" t="s">
        <v>35</v>
      </c>
      <c r="P361" s="1199" t="s">
        <v>35</v>
      </c>
      <c r="Q361" s="49" t="s">
        <v>35</v>
      </c>
      <c r="R361" s="1199" t="s">
        <v>35</v>
      </c>
      <c r="S361" s="49" t="s">
        <v>35</v>
      </c>
      <c r="T361" s="1199" t="s">
        <v>35</v>
      </c>
      <c r="U361" s="49" t="s">
        <v>35</v>
      </c>
      <c r="V361" s="1199" t="s">
        <v>35</v>
      </c>
      <c r="W361" s="62" t="s">
        <v>35</v>
      </c>
      <c r="X361" s="63" t="s">
        <v>35</v>
      </c>
      <c r="Y361" s="67" t="s">
        <v>35</v>
      </c>
      <c r="Z361" s="68" t="s">
        <v>35</v>
      </c>
      <c r="AA361" s="1389" t="s">
        <v>35</v>
      </c>
      <c r="AB361" s="1724" t="s">
        <v>35</v>
      </c>
      <c r="AC361" s="608" t="s">
        <v>35</v>
      </c>
      <c r="AD361" s="1666" t="s">
        <v>35</v>
      </c>
      <c r="AE361" s="6" t="s">
        <v>274</v>
      </c>
      <c r="AF361" s="17" t="s">
        <v>23</v>
      </c>
      <c r="AG361" s="47" t="s">
        <v>35</v>
      </c>
      <c r="AH361" s="492">
        <v>240</v>
      </c>
      <c r="AI361" s="24" t="s">
        <v>35</v>
      </c>
      <c r="AJ361" s="25"/>
    </row>
    <row r="362" spans="1:36" ht="13.5" customHeight="1" x14ac:dyDescent="0.15">
      <c r="A362" s="1769"/>
      <c r="B362" s="1610">
        <v>44605</v>
      </c>
      <c r="C362" s="1607" t="str">
        <f t="shared" si="49"/>
        <v>(日)</v>
      </c>
      <c r="D362" s="627" t="s">
        <v>522</v>
      </c>
      <c r="E362" s="1493">
        <v>19</v>
      </c>
      <c r="F362" s="58">
        <v>3.7</v>
      </c>
      <c r="G362" s="22">
        <v>7.5</v>
      </c>
      <c r="H362" s="61">
        <v>7.5</v>
      </c>
      <c r="I362" s="22">
        <v>4.0999999999999996</v>
      </c>
      <c r="J362" s="61">
        <v>3.9</v>
      </c>
      <c r="K362" s="22">
        <v>7.89</v>
      </c>
      <c r="L362" s="61">
        <v>7.89</v>
      </c>
      <c r="M362" s="22" t="s">
        <v>35</v>
      </c>
      <c r="N362" s="61">
        <v>34.9</v>
      </c>
      <c r="O362" s="49" t="s">
        <v>35</v>
      </c>
      <c r="P362" s="1199" t="s">
        <v>35</v>
      </c>
      <c r="Q362" s="49" t="s">
        <v>35</v>
      </c>
      <c r="R362" s="1199" t="s">
        <v>35</v>
      </c>
      <c r="S362" s="49" t="s">
        <v>35</v>
      </c>
      <c r="T362" s="1199" t="s">
        <v>35</v>
      </c>
      <c r="U362" s="49" t="s">
        <v>35</v>
      </c>
      <c r="V362" s="1199" t="s">
        <v>35</v>
      </c>
      <c r="W362" s="62" t="s">
        <v>35</v>
      </c>
      <c r="X362" s="63" t="s">
        <v>35</v>
      </c>
      <c r="Y362" s="67" t="s">
        <v>35</v>
      </c>
      <c r="Z362" s="68" t="s">
        <v>35</v>
      </c>
      <c r="AA362" s="1389" t="s">
        <v>35</v>
      </c>
      <c r="AB362" s="1724" t="s">
        <v>35</v>
      </c>
      <c r="AC362" s="608" t="s">
        <v>35</v>
      </c>
      <c r="AD362" s="1666" t="s">
        <v>35</v>
      </c>
      <c r="AE362" s="6" t="s">
        <v>275</v>
      </c>
      <c r="AF362" s="17" t="s">
        <v>23</v>
      </c>
      <c r="AG362" s="39" t="s">
        <v>35</v>
      </c>
      <c r="AH362" s="486">
        <v>0.17</v>
      </c>
      <c r="AI362" s="41" t="s">
        <v>35</v>
      </c>
      <c r="AJ362" s="95"/>
    </row>
    <row r="363" spans="1:36" ht="13.5" customHeight="1" x14ac:dyDescent="0.15">
      <c r="A363" s="1769"/>
      <c r="B363" s="1610">
        <v>44606</v>
      </c>
      <c r="C363" s="1607" t="str">
        <f t="shared" si="49"/>
        <v>(月)</v>
      </c>
      <c r="D363" s="627" t="s">
        <v>522</v>
      </c>
      <c r="E363" s="1493">
        <v>4</v>
      </c>
      <c r="F363" s="58">
        <v>3.1</v>
      </c>
      <c r="G363" s="22">
        <v>7.5</v>
      </c>
      <c r="H363" s="61">
        <v>7.6</v>
      </c>
      <c r="I363" s="22">
        <v>3.9</v>
      </c>
      <c r="J363" s="61">
        <v>3.5</v>
      </c>
      <c r="K363" s="22">
        <v>7.99</v>
      </c>
      <c r="L363" s="61">
        <v>8.01</v>
      </c>
      <c r="M363" s="22" t="s">
        <v>35</v>
      </c>
      <c r="N363" s="61">
        <v>34.1</v>
      </c>
      <c r="O363" s="49" t="s">
        <v>35</v>
      </c>
      <c r="P363" s="1199">
        <v>73.8</v>
      </c>
      <c r="Q363" s="49" t="s">
        <v>35</v>
      </c>
      <c r="R363" s="1199">
        <v>98.2</v>
      </c>
      <c r="S363" s="49" t="s">
        <v>35</v>
      </c>
      <c r="T363" s="1199" t="s">
        <v>35</v>
      </c>
      <c r="U363" s="49" t="s">
        <v>35</v>
      </c>
      <c r="V363" s="1199" t="s">
        <v>35</v>
      </c>
      <c r="W363" s="62" t="s">
        <v>35</v>
      </c>
      <c r="X363" s="63">
        <v>33.200000000000003</v>
      </c>
      <c r="Y363" s="67" t="s">
        <v>35</v>
      </c>
      <c r="Z363" s="68">
        <v>244</v>
      </c>
      <c r="AA363" s="1389" t="s">
        <v>35</v>
      </c>
      <c r="AB363" s="1724">
        <v>0.12</v>
      </c>
      <c r="AC363" s="608" t="s">
        <v>35</v>
      </c>
      <c r="AD363" s="1666" t="s">
        <v>35</v>
      </c>
      <c r="AE363" s="6" t="s">
        <v>24</v>
      </c>
      <c r="AF363" s="17" t="s">
        <v>23</v>
      </c>
      <c r="AG363" s="22" t="s">
        <v>35</v>
      </c>
      <c r="AH363" s="494">
        <v>2.5</v>
      </c>
      <c r="AI363" s="134" t="s">
        <v>35</v>
      </c>
      <c r="AJ363" s="95"/>
    </row>
    <row r="364" spans="1:36" ht="13.5" customHeight="1" x14ac:dyDescent="0.15">
      <c r="A364" s="1769"/>
      <c r="B364" s="1610">
        <v>44607</v>
      </c>
      <c r="C364" s="1607" t="str">
        <f t="shared" si="49"/>
        <v>(火)</v>
      </c>
      <c r="D364" s="627" t="s">
        <v>522</v>
      </c>
      <c r="E364" s="1493" t="s">
        <v>35</v>
      </c>
      <c r="F364" s="58">
        <v>2.9</v>
      </c>
      <c r="G364" s="22">
        <v>7.5</v>
      </c>
      <c r="H364" s="61">
        <v>7.5</v>
      </c>
      <c r="I364" s="22">
        <v>3.6</v>
      </c>
      <c r="J364" s="61">
        <v>3.5</v>
      </c>
      <c r="K364" s="22">
        <v>7.91</v>
      </c>
      <c r="L364" s="61">
        <v>7.86</v>
      </c>
      <c r="M364" s="22" t="s">
        <v>35</v>
      </c>
      <c r="N364" s="61">
        <v>34.4</v>
      </c>
      <c r="O364" s="49" t="s">
        <v>35</v>
      </c>
      <c r="P364" s="1199">
        <v>74.099999999999994</v>
      </c>
      <c r="Q364" s="49" t="s">
        <v>35</v>
      </c>
      <c r="R364" s="1199">
        <v>97.2</v>
      </c>
      <c r="S364" s="49" t="s">
        <v>35</v>
      </c>
      <c r="T364" s="1199" t="s">
        <v>35</v>
      </c>
      <c r="U364" s="49" t="s">
        <v>35</v>
      </c>
      <c r="V364" s="1199" t="s">
        <v>35</v>
      </c>
      <c r="W364" s="62" t="s">
        <v>35</v>
      </c>
      <c r="X364" s="63">
        <v>33.200000000000003</v>
      </c>
      <c r="Y364" s="67" t="s">
        <v>35</v>
      </c>
      <c r="Z364" s="68">
        <v>234</v>
      </c>
      <c r="AA364" s="1389" t="s">
        <v>35</v>
      </c>
      <c r="AB364" s="1724">
        <v>0.15</v>
      </c>
      <c r="AC364" s="608" t="s">
        <v>35</v>
      </c>
      <c r="AD364" s="1666" t="s">
        <v>35</v>
      </c>
      <c r="AE364" s="6" t="s">
        <v>25</v>
      </c>
      <c r="AF364" s="17" t="s">
        <v>23</v>
      </c>
      <c r="AG364" s="22" t="s">
        <v>35</v>
      </c>
      <c r="AH364" s="494">
        <v>1.1000000000000001</v>
      </c>
      <c r="AI364" s="35" t="s">
        <v>35</v>
      </c>
      <c r="AJ364" s="95"/>
    </row>
    <row r="365" spans="1:36" ht="13.5" customHeight="1" x14ac:dyDescent="0.15">
      <c r="A365" s="1769"/>
      <c r="B365" s="1610">
        <v>44608</v>
      </c>
      <c r="C365" s="1607" t="str">
        <f t="shared" si="49"/>
        <v>(水)</v>
      </c>
      <c r="D365" s="627" t="s">
        <v>566</v>
      </c>
      <c r="E365" s="1493" t="s">
        <v>35</v>
      </c>
      <c r="F365" s="58">
        <v>6.1</v>
      </c>
      <c r="G365" s="22">
        <v>7.5</v>
      </c>
      <c r="H365" s="61">
        <v>7.5</v>
      </c>
      <c r="I365" s="22">
        <v>3.8</v>
      </c>
      <c r="J365" s="61">
        <v>3.7</v>
      </c>
      <c r="K365" s="22">
        <v>7.81</v>
      </c>
      <c r="L365" s="61">
        <v>7.8</v>
      </c>
      <c r="M365" s="22" t="s">
        <v>35</v>
      </c>
      <c r="N365" s="61">
        <v>34.200000000000003</v>
      </c>
      <c r="O365" s="49" t="s">
        <v>35</v>
      </c>
      <c r="P365" s="1199">
        <v>73.2</v>
      </c>
      <c r="Q365" s="49" t="s">
        <v>35</v>
      </c>
      <c r="R365" s="1199">
        <v>97.2</v>
      </c>
      <c r="S365" s="49" t="s">
        <v>35</v>
      </c>
      <c r="T365" s="1199" t="s">
        <v>35</v>
      </c>
      <c r="U365" s="49" t="s">
        <v>35</v>
      </c>
      <c r="V365" s="1199" t="s">
        <v>35</v>
      </c>
      <c r="W365" s="62" t="s">
        <v>35</v>
      </c>
      <c r="X365" s="63">
        <v>34.299999999999997</v>
      </c>
      <c r="Y365" s="67" t="s">
        <v>35</v>
      </c>
      <c r="Z365" s="68">
        <v>232</v>
      </c>
      <c r="AA365" s="1389" t="s">
        <v>35</v>
      </c>
      <c r="AB365" s="1724">
        <v>0.15</v>
      </c>
      <c r="AC365" s="608">
        <v>118</v>
      </c>
      <c r="AD365" s="1666">
        <v>50</v>
      </c>
      <c r="AE365" s="6" t="s">
        <v>276</v>
      </c>
      <c r="AF365" s="17" t="s">
        <v>23</v>
      </c>
      <c r="AG365" s="22" t="s">
        <v>35</v>
      </c>
      <c r="AH365" s="494">
        <v>12.2</v>
      </c>
      <c r="AI365" s="35" t="s">
        <v>35</v>
      </c>
      <c r="AJ365" s="95"/>
    </row>
    <row r="366" spans="1:36" ht="13.5" customHeight="1" x14ac:dyDescent="0.15">
      <c r="A366" s="1769"/>
      <c r="B366" s="1610">
        <v>44609</v>
      </c>
      <c r="C366" s="1607" t="str">
        <f t="shared" si="49"/>
        <v>(木)</v>
      </c>
      <c r="D366" s="627" t="s">
        <v>566</v>
      </c>
      <c r="E366" s="1493" t="s">
        <v>35</v>
      </c>
      <c r="F366" s="58">
        <v>5.3</v>
      </c>
      <c r="G366" s="22">
        <v>7.5</v>
      </c>
      <c r="H366" s="61">
        <v>7.5</v>
      </c>
      <c r="I366" s="22">
        <v>3.3</v>
      </c>
      <c r="J366" s="61">
        <v>3.3</v>
      </c>
      <c r="K366" s="22">
        <v>7.79</v>
      </c>
      <c r="L366" s="61">
        <v>7.86</v>
      </c>
      <c r="M366" s="22" t="s">
        <v>35</v>
      </c>
      <c r="N366" s="61">
        <v>34.5</v>
      </c>
      <c r="O366" s="49" t="s">
        <v>35</v>
      </c>
      <c r="P366" s="1199">
        <v>74.599999999999994</v>
      </c>
      <c r="Q366" s="49" t="s">
        <v>35</v>
      </c>
      <c r="R366" s="1199">
        <v>96.2</v>
      </c>
      <c r="S366" s="49" t="s">
        <v>35</v>
      </c>
      <c r="T366" s="1199" t="s">
        <v>35</v>
      </c>
      <c r="U366" s="49" t="s">
        <v>35</v>
      </c>
      <c r="V366" s="1199" t="s">
        <v>35</v>
      </c>
      <c r="W366" s="62" t="s">
        <v>35</v>
      </c>
      <c r="X366" s="63">
        <v>33.4</v>
      </c>
      <c r="Y366" s="67" t="s">
        <v>35</v>
      </c>
      <c r="Z366" s="68">
        <v>222</v>
      </c>
      <c r="AA366" s="1389" t="s">
        <v>35</v>
      </c>
      <c r="AB366" s="1724">
        <v>0.17</v>
      </c>
      <c r="AC366" s="608" t="s">
        <v>35</v>
      </c>
      <c r="AD366" s="1666" t="s">
        <v>35</v>
      </c>
      <c r="AE366" s="6" t="s">
        <v>277</v>
      </c>
      <c r="AF366" s="17" t="s">
        <v>23</v>
      </c>
      <c r="AG366" s="44" t="s">
        <v>35</v>
      </c>
      <c r="AH366" s="203">
        <v>1.2999999999999999E-2</v>
      </c>
      <c r="AI366" s="45" t="s">
        <v>35</v>
      </c>
      <c r="AJ366" s="97"/>
    </row>
    <row r="367" spans="1:36" ht="13.5" customHeight="1" x14ac:dyDescent="0.15">
      <c r="A367" s="1769"/>
      <c r="B367" s="1610">
        <v>44610</v>
      </c>
      <c r="C367" s="1607" t="str">
        <f t="shared" si="49"/>
        <v>(金)</v>
      </c>
      <c r="D367" s="627" t="s">
        <v>566</v>
      </c>
      <c r="E367" s="1493" t="s">
        <v>35</v>
      </c>
      <c r="F367" s="58">
        <v>6.5</v>
      </c>
      <c r="G367" s="22">
        <v>7.5</v>
      </c>
      <c r="H367" s="61">
        <v>7.5</v>
      </c>
      <c r="I367" s="22">
        <v>3.5</v>
      </c>
      <c r="J367" s="61">
        <v>3.5</v>
      </c>
      <c r="K367" s="22">
        <v>7.98</v>
      </c>
      <c r="L367" s="61">
        <v>7.99</v>
      </c>
      <c r="M367" s="22" t="s">
        <v>35</v>
      </c>
      <c r="N367" s="61">
        <v>34.299999999999997</v>
      </c>
      <c r="O367" s="49" t="s">
        <v>35</v>
      </c>
      <c r="P367" s="1199">
        <v>74.3</v>
      </c>
      <c r="Q367" s="49" t="s">
        <v>35</v>
      </c>
      <c r="R367" s="1199">
        <v>96.6</v>
      </c>
      <c r="S367" s="49" t="s">
        <v>35</v>
      </c>
      <c r="T367" s="1199" t="s">
        <v>35</v>
      </c>
      <c r="U367" s="49" t="s">
        <v>35</v>
      </c>
      <c r="V367" s="1199" t="s">
        <v>35</v>
      </c>
      <c r="W367" s="62" t="s">
        <v>35</v>
      </c>
      <c r="X367" s="63">
        <v>33.6</v>
      </c>
      <c r="Y367" s="67" t="s">
        <v>35</v>
      </c>
      <c r="Z367" s="68">
        <v>227</v>
      </c>
      <c r="AA367" s="1389" t="s">
        <v>35</v>
      </c>
      <c r="AB367" s="1724">
        <v>0.17</v>
      </c>
      <c r="AC367" s="608" t="s">
        <v>35</v>
      </c>
      <c r="AD367" s="1666" t="s">
        <v>35</v>
      </c>
      <c r="AE367" s="6" t="s">
        <v>284</v>
      </c>
      <c r="AF367" s="17" t="s">
        <v>23</v>
      </c>
      <c r="AG367" s="23" t="s">
        <v>35</v>
      </c>
      <c r="AH367" s="203">
        <v>3.28</v>
      </c>
      <c r="AI367" s="41" t="s">
        <v>35</v>
      </c>
      <c r="AJ367" s="95"/>
    </row>
    <row r="368" spans="1:36" ht="13.5" customHeight="1" x14ac:dyDescent="0.15">
      <c r="A368" s="1769"/>
      <c r="B368" s="1610">
        <v>44611</v>
      </c>
      <c r="C368" s="1607" t="str">
        <f t="shared" si="49"/>
        <v>(土)</v>
      </c>
      <c r="D368" s="627" t="s">
        <v>522</v>
      </c>
      <c r="E368" s="1493">
        <v>10.5</v>
      </c>
      <c r="F368" s="58">
        <v>4.7</v>
      </c>
      <c r="G368" s="22">
        <v>7.5</v>
      </c>
      <c r="H368" s="61">
        <v>7.5</v>
      </c>
      <c r="I368" s="22">
        <v>3.5</v>
      </c>
      <c r="J368" s="61">
        <v>3.2</v>
      </c>
      <c r="K368" s="22">
        <v>7.92</v>
      </c>
      <c r="L368" s="61">
        <v>7.9</v>
      </c>
      <c r="M368" s="22" t="s">
        <v>35</v>
      </c>
      <c r="N368" s="61">
        <v>33.9</v>
      </c>
      <c r="O368" s="49" t="s">
        <v>35</v>
      </c>
      <c r="P368" s="1199" t="s">
        <v>35</v>
      </c>
      <c r="Q368" s="49" t="s">
        <v>35</v>
      </c>
      <c r="R368" s="1199" t="s">
        <v>35</v>
      </c>
      <c r="S368" s="49" t="s">
        <v>35</v>
      </c>
      <c r="T368" s="1199" t="s">
        <v>35</v>
      </c>
      <c r="U368" s="49" t="s">
        <v>35</v>
      </c>
      <c r="V368" s="1199" t="s">
        <v>35</v>
      </c>
      <c r="W368" s="62" t="s">
        <v>35</v>
      </c>
      <c r="X368" s="63" t="s">
        <v>35</v>
      </c>
      <c r="Y368" s="67" t="s">
        <v>35</v>
      </c>
      <c r="Z368" s="68" t="s">
        <v>35</v>
      </c>
      <c r="AA368" s="1389" t="s">
        <v>35</v>
      </c>
      <c r="AB368" s="1724" t="s">
        <v>35</v>
      </c>
      <c r="AC368" s="608" t="s">
        <v>35</v>
      </c>
      <c r="AD368" s="1666" t="s">
        <v>35</v>
      </c>
      <c r="AE368" s="6" t="s">
        <v>278</v>
      </c>
      <c r="AF368" s="17" t="s">
        <v>23</v>
      </c>
      <c r="AG368" s="23" t="s">
        <v>35</v>
      </c>
      <c r="AH368" s="203">
        <v>3.95</v>
      </c>
      <c r="AI368" s="41" t="s">
        <v>35</v>
      </c>
      <c r="AJ368" s="95"/>
    </row>
    <row r="369" spans="1:36" ht="13.5" customHeight="1" x14ac:dyDescent="0.15">
      <c r="A369" s="1769"/>
      <c r="B369" s="1610">
        <v>44612</v>
      </c>
      <c r="C369" s="1607" t="str">
        <f t="shared" si="49"/>
        <v>(日)</v>
      </c>
      <c r="D369" s="754" t="s">
        <v>579</v>
      </c>
      <c r="E369" s="1498">
        <v>14</v>
      </c>
      <c r="F369" s="169">
        <v>6.1</v>
      </c>
      <c r="G369" s="170">
        <v>7.5</v>
      </c>
      <c r="H369" s="167">
        <v>7.6</v>
      </c>
      <c r="I369" s="170">
        <v>3.5</v>
      </c>
      <c r="J369" s="167">
        <v>3.5</v>
      </c>
      <c r="K369" s="170">
        <v>7.75</v>
      </c>
      <c r="L369" s="167">
        <v>7.74</v>
      </c>
      <c r="M369" s="170" t="s">
        <v>35</v>
      </c>
      <c r="N369" s="167">
        <v>33.799999999999997</v>
      </c>
      <c r="O369" s="1206" t="s">
        <v>35</v>
      </c>
      <c r="P369" s="1207" t="s">
        <v>35</v>
      </c>
      <c r="Q369" s="1206" t="s">
        <v>35</v>
      </c>
      <c r="R369" s="1207" t="s">
        <v>35</v>
      </c>
      <c r="S369" s="1206" t="s">
        <v>35</v>
      </c>
      <c r="T369" s="1207" t="s">
        <v>35</v>
      </c>
      <c r="U369" s="1206" t="s">
        <v>35</v>
      </c>
      <c r="V369" s="1207" t="s">
        <v>35</v>
      </c>
      <c r="W369" s="171" t="s">
        <v>35</v>
      </c>
      <c r="X369" s="172" t="s">
        <v>35</v>
      </c>
      <c r="Y369" s="175" t="s">
        <v>35</v>
      </c>
      <c r="Z369" s="176" t="s">
        <v>35</v>
      </c>
      <c r="AA369" s="1390" t="s">
        <v>35</v>
      </c>
      <c r="AB369" s="1725" t="s">
        <v>35</v>
      </c>
      <c r="AC369" s="755" t="s">
        <v>35</v>
      </c>
      <c r="AD369" s="1671" t="s">
        <v>35</v>
      </c>
      <c r="AE369" s="6" t="s">
        <v>279</v>
      </c>
      <c r="AF369" s="17" t="s">
        <v>23</v>
      </c>
      <c r="AG369" s="44" t="s">
        <v>35</v>
      </c>
      <c r="AH369" s="203">
        <v>0.151</v>
      </c>
      <c r="AI369" s="45" t="s">
        <v>35</v>
      </c>
      <c r="AJ369" s="97"/>
    </row>
    <row r="370" spans="1:36" ht="13.5" customHeight="1" x14ac:dyDescent="0.15">
      <c r="A370" s="1769"/>
      <c r="B370" s="1610">
        <v>44613</v>
      </c>
      <c r="C370" s="1607" t="str">
        <f t="shared" si="49"/>
        <v>(月)</v>
      </c>
      <c r="D370" s="754" t="s">
        <v>566</v>
      </c>
      <c r="E370" s="1498" t="s">
        <v>35</v>
      </c>
      <c r="F370" s="169">
        <v>4.4000000000000004</v>
      </c>
      <c r="G370" s="170">
        <v>7.6</v>
      </c>
      <c r="H370" s="167">
        <v>7.6</v>
      </c>
      <c r="I370" s="170">
        <v>3.2</v>
      </c>
      <c r="J370" s="167">
        <v>3.4</v>
      </c>
      <c r="K370" s="170">
        <v>7.8</v>
      </c>
      <c r="L370" s="167">
        <v>7.81</v>
      </c>
      <c r="M370" s="170" t="s">
        <v>35</v>
      </c>
      <c r="N370" s="167">
        <v>34</v>
      </c>
      <c r="O370" s="1206" t="s">
        <v>35</v>
      </c>
      <c r="P370" s="1207">
        <v>73.900000000000006</v>
      </c>
      <c r="Q370" s="1206" t="s">
        <v>35</v>
      </c>
      <c r="R370" s="1207">
        <v>96.8</v>
      </c>
      <c r="S370" s="1206" t="s">
        <v>35</v>
      </c>
      <c r="T370" s="1207" t="s">
        <v>35</v>
      </c>
      <c r="U370" s="1206" t="s">
        <v>35</v>
      </c>
      <c r="V370" s="1207" t="s">
        <v>35</v>
      </c>
      <c r="W370" s="171" t="s">
        <v>35</v>
      </c>
      <c r="X370" s="172">
        <v>33.799999999999997</v>
      </c>
      <c r="Y370" s="175" t="s">
        <v>35</v>
      </c>
      <c r="Z370" s="176">
        <v>219</v>
      </c>
      <c r="AA370" s="1390" t="s">
        <v>35</v>
      </c>
      <c r="AB370" s="1725">
        <v>0.19</v>
      </c>
      <c r="AC370" s="755" t="s">
        <v>35</v>
      </c>
      <c r="AD370" s="1671" t="s">
        <v>35</v>
      </c>
      <c r="AE370" s="6" t="s">
        <v>280</v>
      </c>
      <c r="AF370" s="17" t="s">
        <v>23</v>
      </c>
      <c r="AG370" s="23" t="s">
        <v>35</v>
      </c>
      <c r="AH370" s="203" t="s">
        <v>523</v>
      </c>
      <c r="AI370" s="41" t="s">
        <v>35</v>
      </c>
      <c r="AJ370" s="95"/>
    </row>
    <row r="371" spans="1:36" s="1" customFormat="1" ht="13.5" customHeight="1" x14ac:dyDescent="0.15">
      <c r="A371" s="1769"/>
      <c r="B371" s="1610">
        <v>44614</v>
      </c>
      <c r="C371" s="1607" t="str">
        <f t="shared" si="49"/>
        <v>(火)</v>
      </c>
      <c r="D371" s="627" t="s">
        <v>566</v>
      </c>
      <c r="E371" s="1493" t="s">
        <v>35</v>
      </c>
      <c r="F371" s="58">
        <v>5.2</v>
      </c>
      <c r="G371" s="22">
        <v>7.7</v>
      </c>
      <c r="H371" s="61">
        <v>7.6</v>
      </c>
      <c r="I371" s="22">
        <v>3.3</v>
      </c>
      <c r="J371" s="61">
        <v>3.4</v>
      </c>
      <c r="K371" s="22">
        <v>7.71</v>
      </c>
      <c r="L371" s="61">
        <v>7.92</v>
      </c>
      <c r="M371" s="22" t="s">
        <v>35</v>
      </c>
      <c r="N371" s="61">
        <v>34</v>
      </c>
      <c r="O371" s="49" t="s">
        <v>35</v>
      </c>
      <c r="P371" s="1199">
        <v>73.099999999999994</v>
      </c>
      <c r="Q371" s="49" t="s">
        <v>35</v>
      </c>
      <c r="R371" s="1199">
        <v>96.2</v>
      </c>
      <c r="S371" s="49" t="s">
        <v>35</v>
      </c>
      <c r="T371" s="1199" t="s">
        <v>35</v>
      </c>
      <c r="U371" s="49" t="s">
        <v>35</v>
      </c>
      <c r="V371" s="1199" t="s">
        <v>35</v>
      </c>
      <c r="W371" s="62" t="s">
        <v>35</v>
      </c>
      <c r="X371" s="63">
        <v>33.700000000000003</v>
      </c>
      <c r="Y371" s="67" t="s">
        <v>35</v>
      </c>
      <c r="Z371" s="68">
        <v>217</v>
      </c>
      <c r="AA371" s="1389" t="s">
        <v>35</v>
      </c>
      <c r="AB371" s="66">
        <v>0.2</v>
      </c>
      <c r="AC371" s="608" t="s">
        <v>35</v>
      </c>
      <c r="AD371" s="1666" t="s">
        <v>35</v>
      </c>
      <c r="AE371" s="6" t="s">
        <v>281</v>
      </c>
      <c r="AF371" s="17" t="s">
        <v>23</v>
      </c>
      <c r="AG371" s="22" t="s">
        <v>35</v>
      </c>
      <c r="AH371" s="494">
        <v>23.8</v>
      </c>
      <c r="AI371" s="35" t="s">
        <v>35</v>
      </c>
      <c r="AJ371" s="96"/>
    </row>
    <row r="372" spans="1:36" s="1" customFormat="1" ht="13.5" customHeight="1" x14ac:dyDescent="0.15">
      <c r="A372" s="1769"/>
      <c r="B372" s="1610">
        <v>44615</v>
      </c>
      <c r="C372" s="1607" t="str">
        <f t="shared" si="49"/>
        <v>(水)</v>
      </c>
      <c r="D372" s="627" t="s">
        <v>566</v>
      </c>
      <c r="E372" s="1493" t="s">
        <v>35</v>
      </c>
      <c r="F372" s="58">
        <v>4.5</v>
      </c>
      <c r="G372" s="22">
        <v>7.5</v>
      </c>
      <c r="H372" s="61">
        <v>7.6</v>
      </c>
      <c r="I372" s="22">
        <v>3.1</v>
      </c>
      <c r="J372" s="61">
        <v>3.6</v>
      </c>
      <c r="K372" s="22">
        <v>7.78</v>
      </c>
      <c r="L372" s="61">
        <v>7.66</v>
      </c>
      <c r="M372" s="22" t="s">
        <v>35</v>
      </c>
      <c r="N372" s="61">
        <v>33.700000000000003</v>
      </c>
      <c r="O372" s="49" t="s">
        <v>35</v>
      </c>
      <c r="P372" s="1199" t="s">
        <v>35</v>
      </c>
      <c r="Q372" s="49" t="s">
        <v>35</v>
      </c>
      <c r="R372" s="1199" t="s">
        <v>35</v>
      </c>
      <c r="S372" s="49" t="s">
        <v>35</v>
      </c>
      <c r="T372" s="1199" t="s">
        <v>35</v>
      </c>
      <c r="U372" s="49" t="s">
        <v>35</v>
      </c>
      <c r="V372" s="1199" t="s">
        <v>35</v>
      </c>
      <c r="W372" s="62" t="s">
        <v>35</v>
      </c>
      <c r="X372" s="63" t="s">
        <v>35</v>
      </c>
      <c r="Y372" s="67" t="s">
        <v>35</v>
      </c>
      <c r="Z372" s="68" t="s">
        <v>35</v>
      </c>
      <c r="AA372" s="1389" t="s">
        <v>35</v>
      </c>
      <c r="AB372" s="1724" t="s">
        <v>35</v>
      </c>
      <c r="AC372" s="608" t="s">
        <v>35</v>
      </c>
      <c r="AD372" s="1666" t="s">
        <v>35</v>
      </c>
      <c r="AE372" s="6" t="s">
        <v>27</v>
      </c>
      <c r="AF372" s="17" t="s">
        <v>23</v>
      </c>
      <c r="AG372" s="22" t="s">
        <v>35</v>
      </c>
      <c r="AH372" s="494">
        <v>30.7</v>
      </c>
      <c r="AI372" s="35" t="s">
        <v>35</v>
      </c>
      <c r="AJ372" s="96"/>
    </row>
    <row r="373" spans="1:36" s="1" customFormat="1" ht="13.5" customHeight="1" x14ac:dyDescent="0.15">
      <c r="A373" s="1769"/>
      <c r="B373" s="1610">
        <v>44616</v>
      </c>
      <c r="C373" s="1607" t="str">
        <f t="shared" si="49"/>
        <v>(木)</v>
      </c>
      <c r="D373" s="627" t="s">
        <v>522</v>
      </c>
      <c r="E373" s="1493" t="s">
        <v>35</v>
      </c>
      <c r="F373" s="58">
        <v>4.0999999999999996</v>
      </c>
      <c r="G373" s="22">
        <v>7.5</v>
      </c>
      <c r="H373" s="61">
        <v>7.6</v>
      </c>
      <c r="I373" s="22">
        <v>3.4</v>
      </c>
      <c r="J373" s="61">
        <v>4</v>
      </c>
      <c r="K373" s="22">
        <v>7.63</v>
      </c>
      <c r="L373" s="61">
        <v>7.69</v>
      </c>
      <c r="M373" s="22" t="s">
        <v>35</v>
      </c>
      <c r="N373" s="61">
        <v>33.5</v>
      </c>
      <c r="O373" s="49" t="s">
        <v>35</v>
      </c>
      <c r="P373" s="1199">
        <v>73.5</v>
      </c>
      <c r="Q373" s="49" t="s">
        <v>35</v>
      </c>
      <c r="R373" s="1199">
        <v>95.6</v>
      </c>
      <c r="S373" s="49" t="s">
        <v>35</v>
      </c>
      <c r="T373" s="1199" t="s">
        <v>35</v>
      </c>
      <c r="U373" s="49" t="s">
        <v>35</v>
      </c>
      <c r="V373" s="1199" t="s">
        <v>35</v>
      </c>
      <c r="W373" s="62" t="s">
        <v>35</v>
      </c>
      <c r="X373" s="63">
        <v>35.6</v>
      </c>
      <c r="Y373" s="67" t="s">
        <v>35</v>
      </c>
      <c r="Z373" s="68">
        <v>211</v>
      </c>
      <c r="AA373" s="1389" t="s">
        <v>35</v>
      </c>
      <c r="AB373" s="1724">
        <v>0.28000000000000003</v>
      </c>
      <c r="AC373" s="608" t="s">
        <v>35</v>
      </c>
      <c r="AD373" s="1666" t="s">
        <v>35</v>
      </c>
      <c r="AE373" s="6" t="s">
        <v>282</v>
      </c>
      <c r="AF373" s="17" t="s">
        <v>267</v>
      </c>
      <c r="AG373" s="49" t="s">
        <v>35</v>
      </c>
      <c r="AH373" s="497">
        <v>4</v>
      </c>
      <c r="AI373" s="42" t="s">
        <v>35</v>
      </c>
      <c r="AJ373" s="98"/>
    </row>
    <row r="374" spans="1:36" s="1" customFormat="1" ht="13.5" customHeight="1" x14ac:dyDescent="0.15">
      <c r="A374" s="1769"/>
      <c r="B374" s="1610">
        <v>44617</v>
      </c>
      <c r="C374" s="1607" t="str">
        <f t="shared" si="49"/>
        <v>(金)</v>
      </c>
      <c r="D374" s="627" t="s">
        <v>566</v>
      </c>
      <c r="E374" s="1493" t="s">
        <v>35</v>
      </c>
      <c r="F374" s="58">
        <v>6.6</v>
      </c>
      <c r="G374" s="22">
        <v>7.7</v>
      </c>
      <c r="H374" s="61">
        <v>7.7</v>
      </c>
      <c r="I374" s="22">
        <v>1.8</v>
      </c>
      <c r="J374" s="61">
        <v>2.2000000000000002</v>
      </c>
      <c r="K374" s="22">
        <v>7.69</v>
      </c>
      <c r="L374" s="61">
        <v>7.71</v>
      </c>
      <c r="M374" s="22" t="s">
        <v>35</v>
      </c>
      <c r="N374" s="61">
        <v>34.200000000000003</v>
      </c>
      <c r="O374" s="49" t="s">
        <v>35</v>
      </c>
      <c r="P374" s="1199">
        <v>73.2</v>
      </c>
      <c r="Q374" s="49" t="s">
        <v>35</v>
      </c>
      <c r="R374" s="1199">
        <v>95.2</v>
      </c>
      <c r="S374" s="49" t="s">
        <v>35</v>
      </c>
      <c r="T374" s="1199" t="s">
        <v>35</v>
      </c>
      <c r="U374" s="49" t="s">
        <v>35</v>
      </c>
      <c r="V374" s="1199" t="s">
        <v>35</v>
      </c>
      <c r="W374" s="62" t="s">
        <v>35</v>
      </c>
      <c r="X374" s="63">
        <v>32.700000000000003</v>
      </c>
      <c r="Y374" s="67" t="s">
        <v>35</v>
      </c>
      <c r="Z374" s="68">
        <v>231</v>
      </c>
      <c r="AA374" s="1389" t="s">
        <v>35</v>
      </c>
      <c r="AB374" s="1724">
        <v>0.19</v>
      </c>
      <c r="AC374" s="608" t="s">
        <v>35</v>
      </c>
      <c r="AD374" s="1666" t="s">
        <v>35</v>
      </c>
      <c r="AE374" s="6" t="s">
        <v>283</v>
      </c>
      <c r="AF374" s="17" t="s">
        <v>23</v>
      </c>
      <c r="AG374" s="49" t="s">
        <v>35</v>
      </c>
      <c r="AH374" s="1381">
        <v>2</v>
      </c>
      <c r="AI374" s="42" t="s">
        <v>35</v>
      </c>
      <c r="AJ374" s="98"/>
    </row>
    <row r="375" spans="1:36" s="1" customFormat="1" ht="13.5" customHeight="1" x14ac:dyDescent="0.15">
      <c r="A375" s="1769"/>
      <c r="B375" s="1610">
        <v>44618</v>
      </c>
      <c r="C375" s="1607" t="str">
        <f t="shared" si="49"/>
        <v>(土)</v>
      </c>
      <c r="D375" s="627" t="s">
        <v>566</v>
      </c>
      <c r="E375" s="1493" t="s">
        <v>35</v>
      </c>
      <c r="F375" s="58">
        <v>8.5</v>
      </c>
      <c r="G375" s="22">
        <v>7.6</v>
      </c>
      <c r="H375" s="61">
        <v>7.6</v>
      </c>
      <c r="I375" s="22">
        <v>2.1</v>
      </c>
      <c r="J375" s="61">
        <v>2.4</v>
      </c>
      <c r="K375" s="22">
        <v>7.9</v>
      </c>
      <c r="L375" s="61">
        <v>7.87</v>
      </c>
      <c r="M375" s="22" t="s">
        <v>35</v>
      </c>
      <c r="N375" s="61">
        <v>33.9</v>
      </c>
      <c r="O375" s="49" t="s">
        <v>35</v>
      </c>
      <c r="P375" s="1199" t="s">
        <v>35</v>
      </c>
      <c r="Q375" s="49" t="s">
        <v>35</v>
      </c>
      <c r="R375" s="1199" t="s">
        <v>35</v>
      </c>
      <c r="S375" s="49" t="s">
        <v>35</v>
      </c>
      <c r="T375" s="1199" t="s">
        <v>35</v>
      </c>
      <c r="U375" s="49" t="s">
        <v>35</v>
      </c>
      <c r="V375" s="1199" t="s">
        <v>35</v>
      </c>
      <c r="W375" s="62" t="s">
        <v>35</v>
      </c>
      <c r="X375" s="63" t="s">
        <v>35</v>
      </c>
      <c r="Y375" s="67" t="s">
        <v>35</v>
      </c>
      <c r="Z375" s="68" t="s">
        <v>35</v>
      </c>
      <c r="AA375" s="1389" t="s">
        <v>35</v>
      </c>
      <c r="AB375" s="1724" t="s">
        <v>35</v>
      </c>
      <c r="AC375" s="608" t="s">
        <v>35</v>
      </c>
      <c r="AD375" s="1666" t="s">
        <v>35</v>
      </c>
      <c r="AE375" s="18"/>
      <c r="AF375" s="8"/>
      <c r="AG375" s="19"/>
      <c r="AH375" s="7"/>
      <c r="AI375" s="7"/>
      <c r="AJ375" s="8"/>
    </row>
    <row r="376" spans="1:36" s="1" customFormat="1" ht="13.5" customHeight="1" x14ac:dyDescent="0.15">
      <c r="A376" s="1769"/>
      <c r="B376" s="1610">
        <v>44619</v>
      </c>
      <c r="C376" s="1607" t="str">
        <f t="shared" si="49"/>
        <v>(日)</v>
      </c>
      <c r="D376" s="627" t="s">
        <v>566</v>
      </c>
      <c r="E376" s="1493" t="s">
        <v>35</v>
      </c>
      <c r="F376" s="58">
        <v>12.2</v>
      </c>
      <c r="G376" s="22">
        <v>7.8</v>
      </c>
      <c r="H376" s="61">
        <v>7.8</v>
      </c>
      <c r="I376" s="22">
        <v>3.3</v>
      </c>
      <c r="J376" s="61">
        <v>3.7</v>
      </c>
      <c r="K376" s="22">
        <v>7.66</v>
      </c>
      <c r="L376" s="61">
        <v>7.59</v>
      </c>
      <c r="M376" s="22" t="s">
        <v>35</v>
      </c>
      <c r="N376" s="61">
        <v>33.700000000000003</v>
      </c>
      <c r="O376" s="49" t="s">
        <v>35</v>
      </c>
      <c r="P376" s="1199" t="s">
        <v>35</v>
      </c>
      <c r="Q376" s="49" t="s">
        <v>35</v>
      </c>
      <c r="R376" s="1199" t="s">
        <v>35</v>
      </c>
      <c r="S376" s="49" t="s">
        <v>35</v>
      </c>
      <c r="T376" s="1199" t="s">
        <v>35</v>
      </c>
      <c r="U376" s="49" t="s">
        <v>35</v>
      </c>
      <c r="V376" s="1199" t="s">
        <v>35</v>
      </c>
      <c r="W376" s="62" t="s">
        <v>35</v>
      </c>
      <c r="X376" s="63" t="s">
        <v>35</v>
      </c>
      <c r="Y376" s="67" t="s">
        <v>35</v>
      </c>
      <c r="Z376" s="68" t="s">
        <v>35</v>
      </c>
      <c r="AA376" s="1389" t="s">
        <v>35</v>
      </c>
      <c r="AB376" s="1724" t="s">
        <v>35</v>
      </c>
      <c r="AC376" s="608" t="s">
        <v>35</v>
      </c>
      <c r="AD376" s="1666" t="s">
        <v>35</v>
      </c>
      <c r="AE376" s="18"/>
      <c r="AF376" s="8"/>
      <c r="AG376" s="19"/>
      <c r="AH376" s="7"/>
      <c r="AI376" s="7"/>
      <c r="AJ376" s="8"/>
    </row>
    <row r="377" spans="1:36" s="1" customFormat="1" ht="13.5" customHeight="1" x14ac:dyDescent="0.15">
      <c r="A377" s="1769"/>
      <c r="B377" s="1610">
        <v>44620</v>
      </c>
      <c r="C377" s="1607" t="str">
        <f t="shared" si="49"/>
        <v>(月)</v>
      </c>
      <c r="D377" s="627" t="s">
        <v>566</v>
      </c>
      <c r="E377" s="1493" t="s">
        <v>35</v>
      </c>
      <c r="F377" s="58">
        <v>9.9</v>
      </c>
      <c r="G377" s="22">
        <v>7.9</v>
      </c>
      <c r="H377" s="61">
        <v>7.9</v>
      </c>
      <c r="I377" s="22">
        <v>3.1</v>
      </c>
      <c r="J377" s="61">
        <v>3.5</v>
      </c>
      <c r="K377" s="22">
        <v>7.73</v>
      </c>
      <c r="L377" s="61">
        <v>7.72</v>
      </c>
      <c r="M377" s="22" t="s">
        <v>35</v>
      </c>
      <c r="N377" s="61">
        <v>34</v>
      </c>
      <c r="O377" s="49" t="s">
        <v>35</v>
      </c>
      <c r="P377" s="1199">
        <v>73</v>
      </c>
      <c r="Q377" s="49" t="s">
        <v>35</v>
      </c>
      <c r="R377" s="1199">
        <v>94</v>
      </c>
      <c r="S377" s="49" t="s">
        <v>35</v>
      </c>
      <c r="T377" s="1199" t="s">
        <v>35</v>
      </c>
      <c r="U377" s="49" t="s">
        <v>35</v>
      </c>
      <c r="V377" s="1199" t="s">
        <v>35</v>
      </c>
      <c r="W377" s="62" t="s">
        <v>35</v>
      </c>
      <c r="X377" s="63">
        <v>34.200000000000003</v>
      </c>
      <c r="Y377" s="67" t="s">
        <v>35</v>
      </c>
      <c r="Z377" s="68">
        <v>227</v>
      </c>
      <c r="AA377" s="1389" t="s">
        <v>35</v>
      </c>
      <c r="AB377" s="1724">
        <v>0.21</v>
      </c>
      <c r="AC377" s="755" t="s">
        <v>35</v>
      </c>
      <c r="AD377" s="1671" t="s">
        <v>35</v>
      </c>
      <c r="AE377" s="570"/>
      <c r="AF377" s="571"/>
      <c r="AG377" s="580"/>
      <c r="AH377" s="572"/>
      <c r="AI377" s="572"/>
      <c r="AJ377" s="571"/>
    </row>
    <row r="378" spans="1:36" s="1" customFormat="1" ht="13.5" customHeight="1" x14ac:dyDescent="0.15">
      <c r="A378" s="1769"/>
      <c r="B378" s="1748" t="s">
        <v>388</v>
      </c>
      <c r="C378" s="1744"/>
      <c r="D378" s="374"/>
      <c r="E378" s="1494">
        <f>MAX(E350:E377)</f>
        <v>24</v>
      </c>
      <c r="F378" s="335">
        <f t="shared" ref="F378:AD378" si="50">IF(COUNT(F350:F377)=0,"",MAX(F350:F377))</f>
        <v>12.2</v>
      </c>
      <c r="G378" s="336">
        <f t="shared" si="50"/>
        <v>7.9</v>
      </c>
      <c r="H378" s="337">
        <f t="shared" si="50"/>
        <v>8.1999999999999993</v>
      </c>
      <c r="I378" s="336">
        <f t="shared" si="50"/>
        <v>4.0999999999999996</v>
      </c>
      <c r="J378" s="337">
        <f t="shared" si="50"/>
        <v>4</v>
      </c>
      <c r="K378" s="336">
        <f t="shared" si="50"/>
        <v>8.1</v>
      </c>
      <c r="L378" s="337">
        <f t="shared" si="50"/>
        <v>8.14</v>
      </c>
      <c r="M378" s="336" t="str">
        <f t="shared" si="50"/>
        <v/>
      </c>
      <c r="N378" s="337">
        <f t="shared" si="50"/>
        <v>34.9</v>
      </c>
      <c r="O378" s="1200" t="str">
        <f t="shared" si="50"/>
        <v/>
      </c>
      <c r="P378" s="1208">
        <f t="shared" si="50"/>
        <v>75.400000000000006</v>
      </c>
      <c r="Q378" s="1200" t="str">
        <f t="shared" si="50"/>
        <v/>
      </c>
      <c r="R378" s="1208">
        <f t="shared" si="50"/>
        <v>100.1</v>
      </c>
      <c r="S378" s="1200" t="str">
        <f t="shared" si="50"/>
        <v/>
      </c>
      <c r="T378" s="1208">
        <f t="shared" si="50"/>
        <v>58</v>
      </c>
      <c r="U378" s="1200" t="str">
        <f t="shared" si="50"/>
        <v/>
      </c>
      <c r="V378" s="1208">
        <f t="shared" si="50"/>
        <v>40.799999999999997</v>
      </c>
      <c r="W378" s="338" t="str">
        <f t="shared" si="50"/>
        <v/>
      </c>
      <c r="X378" s="540">
        <f t="shared" si="50"/>
        <v>35.6</v>
      </c>
      <c r="Y378" s="1356" t="str">
        <f t="shared" si="50"/>
        <v/>
      </c>
      <c r="Z378" s="1357">
        <f t="shared" si="50"/>
        <v>244</v>
      </c>
      <c r="AA378" s="1385" t="str">
        <f t="shared" si="50"/>
        <v/>
      </c>
      <c r="AB378" s="1720">
        <f t="shared" si="50"/>
        <v>0.28000000000000003</v>
      </c>
      <c r="AC378" s="596">
        <f t="shared" si="50"/>
        <v>118</v>
      </c>
      <c r="AD378" s="1459">
        <f t="shared" si="50"/>
        <v>50</v>
      </c>
      <c r="AE378" s="384" t="s">
        <v>34</v>
      </c>
      <c r="AF378" s="678" t="s">
        <v>35</v>
      </c>
      <c r="AG378" s="678" t="s">
        <v>35</v>
      </c>
      <c r="AH378" s="678" t="s">
        <v>35</v>
      </c>
      <c r="AI378" s="678" t="s">
        <v>35</v>
      </c>
      <c r="AJ378" s="679" t="s">
        <v>35</v>
      </c>
    </row>
    <row r="379" spans="1:36" s="1" customFormat="1" ht="13.5" customHeight="1" x14ac:dyDescent="0.15">
      <c r="A379" s="1769"/>
      <c r="B379" s="1749" t="s">
        <v>389</v>
      </c>
      <c r="C379" s="1736"/>
      <c r="D379" s="376"/>
      <c r="E379" s="1503"/>
      <c r="F379" s="340">
        <f t="shared" ref="F379:AB379" si="51">IF(COUNT(F350:F377)=0,"",MIN(F350:F377))</f>
        <v>2.8</v>
      </c>
      <c r="G379" s="341">
        <f t="shared" si="51"/>
        <v>7.4</v>
      </c>
      <c r="H379" s="342">
        <f t="shared" si="51"/>
        <v>7.4</v>
      </c>
      <c r="I379" s="341">
        <f t="shared" si="51"/>
        <v>1.8</v>
      </c>
      <c r="J379" s="342">
        <f t="shared" si="51"/>
        <v>2.1</v>
      </c>
      <c r="K379" s="341">
        <f t="shared" si="51"/>
        <v>7.63</v>
      </c>
      <c r="L379" s="342">
        <f t="shared" si="51"/>
        <v>7.59</v>
      </c>
      <c r="M379" s="341" t="str">
        <f t="shared" si="51"/>
        <v/>
      </c>
      <c r="N379" s="342">
        <f t="shared" si="51"/>
        <v>33.5</v>
      </c>
      <c r="O379" s="1202" t="str">
        <f t="shared" si="51"/>
        <v/>
      </c>
      <c r="P379" s="1209">
        <f t="shared" si="51"/>
        <v>73</v>
      </c>
      <c r="Q379" s="1202" t="str">
        <f t="shared" si="51"/>
        <v/>
      </c>
      <c r="R379" s="1209">
        <f t="shared" si="51"/>
        <v>94</v>
      </c>
      <c r="S379" s="1202" t="str">
        <f t="shared" si="51"/>
        <v/>
      </c>
      <c r="T379" s="1209">
        <f t="shared" si="51"/>
        <v>58</v>
      </c>
      <c r="U379" s="1202" t="str">
        <f t="shared" si="51"/>
        <v/>
      </c>
      <c r="V379" s="1209">
        <f t="shared" si="51"/>
        <v>40.799999999999997</v>
      </c>
      <c r="W379" s="343" t="str">
        <f t="shared" si="51"/>
        <v/>
      </c>
      <c r="X379" s="653">
        <f t="shared" si="51"/>
        <v>26.9</v>
      </c>
      <c r="Y379" s="1362" t="str">
        <f t="shared" si="51"/>
        <v/>
      </c>
      <c r="Z379" s="1363">
        <f t="shared" si="51"/>
        <v>192</v>
      </c>
      <c r="AA379" s="1386" t="str">
        <f t="shared" si="51"/>
        <v/>
      </c>
      <c r="AB379" s="1721">
        <f t="shared" si="51"/>
        <v>0.12</v>
      </c>
      <c r="AC379" s="1655"/>
      <c r="AD379" s="1661"/>
      <c r="AE379" s="634" t="s">
        <v>35</v>
      </c>
      <c r="AF379" s="633" t="s">
        <v>35</v>
      </c>
      <c r="AG379" s="633" t="s">
        <v>35</v>
      </c>
      <c r="AH379" s="633" t="s">
        <v>35</v>
      </c>
      <c r="AI379" s="633" t="s">
        <v>35</v>
      </c>
      <c r="AJ379" s="680" t="s">
        <v>35</v>
      </c>
    </row>
    <row r="380" spans="1:36" s="1" customFormat="1" ht="13.5" customHeight="1" x14ac:dyDescent="0.15">
      <c r="A380" s="1769"/>
      <c r="B380" s="1749" t="s">
        <v>390</v>
      </c>
      <c r="C380" s="1736"/>
      <c r="D380" s="378"/>
      <c r="E380" s="1496"/>
      <c r="F380" s="541">
        <f t="shared" ref="F380:AB380" si="52">IF(COUNT(F350:F377)=0,"",AVERAGE(F350:F377))</f>
        <v>5.2321428571428559</v>
      </c>
      <c r="G380" s="542">
        <f t="shared" si="52"/>
        <v>7.617857142857142</v>
      </c>
      <c r="H380" s="543">
        <f t="shared" si="52"/>
        <v>7.6749999999999989</v>
      </c>
      <c r="I380" s="542">
        <f t="shared" si="52"/>
        <v>3.2392857142857134</v>
      </c>
      <c r="J380" s="543">
        <f t="shared" si="52"/>
        <v>3.289285714285715</v>
      </c>
      <c r="K380" s="542">
        <f t="shared" si="52"/>
        <v>7.8671428571428574</v>
      </c>
      <c r="L380" s="543">
        <f t="shared" si="52"/>
        <v>7.8628571428571439</v>
      </c>
      <c r="M380" s="542" t="str">
        <f t="shared" si="52"/>
        <v/>
      </c>
      <c r="N380" s="543">
        <f t="shared" si="52"/>
        <v>34.235714285714288</v>
      </c>
      <c r="O380" s="1210" t="str">
        <f t="shared" si="52"/>
        <v/>
      </c>
      <c r="P380" s="1211">
        <f t="shared" si="52"/>
        <v>74.211111111111109</v>
      </c>
      <c r="Q380" s="1210" t="str">
        <f t="shared" si="52"/>
        <v/>
      </c>
      <c r="R380" s="1211">
        <f t="shared" si="52"/>
        <v>97.538888888888891</v>
      </c>
      <c r="S380" s="1210" t="str">
        <f t="shared" si="52"/>
        <v/>
      </c>
      <c r="T380" s="1211">
        <f t="shared" si="52"/>
        <v>58</v>
      </c>
      <c r="U380" s="1210" t="str">
        <f t="shared" si="52"/>
        <v/>
      </c>
      <c r="V380" s="1211">
        <f t="shared" si="52"/>
        <v>40.799999999999997</v>
      </c>
      <c r="W380" s="1255" t="str">
        <f t="shared" si="52"/>
        <v/>
      </c>
      <c r="X380" s="653">
        <f t="shared" si="52"/>
        <v>31.522222222222226</v>
      </c>
      <c r="Y380" s="1362" t="str">
        <f t="shared" si="52"/>
        <v/>
      </c>
      <c r="Z380" s="1363">
        <f t="shared" si="52"/>
        <v>224.88888888888889</v>
      </c>
      <c r="AA380" s="1386" t="str">
        <f t="shared" si="52"/>
        <v/>
      </c>
      <c r="AB380" s="666">
        <f t="shared" si="52"/>
        <v>0.16722222222222219</v>
      </c>
      <c r="AC380" s="1656"/>
      <c r="AD380" s="1662"/>
      <c r="AE380" s="634" t="s">
        <v>35</v>
      </c>
      <c r="AF380" s="633" t="s">
        <v>35</v>
      </c>
      <c r="AG380" s="633" t="s">
        <v>35</v>
      </c>
      <c r="AH380" s="633" t="s">
        <v>35</v>
      </c>
      <c r="AI380" s="633" t="s">
        <v>35</v>
      </c>
      <c r="AJ380" s="680" t="s">
        <v>35</v>
      </c>
    </row>
    <row r="381" spans="1:36" s="1" customFormat="1" ht="13.5" customHeight="1" x14ac:dyDescent="0.15">
      <c r="A381" s="1770"/>
      <c r="B381" s="1737" t="s">
        <v>391</v>
      </c>
      <c r="C381" s="1738"/>
      <c r="D381" s="558"/>
      <c r="E381" s="1497">
        <f>SUM(E350:E377)</f>
        <v>79.5</v>
      </c>
      <c r="F381" s="563"/>
      <c r="G381" s="1341"/>
      <c r="H381" s="1340"/>
      <c r="I381" s="1341"/>
      <c r="J381" s="1340"/>
      <c r="K381" s="1242"/>
      <c r="L381" s="1242"/>
      <c r="M381" s="1341"/>
      <c r="N381" s="1340"/>
      <c r="O381" s="1205"/>
      <c r="P381" s="1205"/>
      <c r="Q381" s="1223"/>
      <c r="R381" s="1222"/>
      <c r="S381" s="1205"/>
      <c r="T381" s="1205"/>
      <c r="U381" s="1223"/>
      <c r="V381" s="1222"/>
      <c r="W381" s="1258"/>
      <c r="X381" s="1259"/>
      <c r="Y381" s="1361"/>
      <c r="Z381" s="1361"/>
      <c r="AA381" s="1392"/>
      <c r="AB381" s="1728"/>
      <c r="AC381" s="595">
        <f>SUM(AC350:AC377)</f>
        <v>118</v>
      </c>
      <c r="AD381" s="1460">
        <f>SUM(AD350:AD377)</f>
        <v>50</v>
      </c>
      <c r="AE381" s="637"/>
      <c r="AF381" s="638"/>
      <c r="AG381" s="639"/>
      <c r="AH381" s="639"/>
      <c r="AI381" s="639"/>
      <c r="AJ381" s="681"/>
    </row>
    <row r="382" spans="1:36" s="1" customFormat="1" ht="13.5" customHeight="1" x14ac:dyDescent="0.15">
      <c r="A382" s="1745" t="s">
        <v>538</v>
      </c>
      <c r="B382" s="1610">
        <v>44621</v>
      </c>
      <c r="C382" s="856" t="str">
        <f>IF(B382="","",IF(WEEKDAY(B382)=1,"(日)",IF(WEEKDAY(B382)=2,"(月)",IF(WEEKDAY(B382)=3,"(火)",IF(WEEKDAY(B382)=4,"(水)",IF(WEEKDAY(B382)=5,"(木)",IF(WEEKDAY(B382)=6,"(金)","(土)")))))))</f>
        <v>(火)</v>
      </c>
      <c r="D382" s="70" t="s">
        <v>566</v>
      </c>
      <c r="E382" s="1493" t="s">
        <v>35</v>
      </c>
      <c r="F382" s="58">
        <v>8.6</v>
      </c>
      <c r="G382" s="22">
        <v>8</v>
      </c>
      <c r="H382" s="61">
        <v>7.9</v>
      </c>
      <c r="I382" s="22">
        <v>3.2</v>
      </c>
      <c r="J382" s="61">
        <v>2.5</v>
      </c>
      <c r="K382" s="22">
        <v>7.74</v>
      </c>
      <c r="L382" s="61">
        <v>7.74</v>
      </c>
      <c r="M382" s="22" t="s">
        <v>35</v>
      </c>
      <c r="N382" s="61">
        <v>34</v>
      </c>
      <c r="O382" s="49" t="s">
        <v>35</v>
      </c>
      <c r="P382" s="1199">
        <v>72.599999999999994</v>
      </c>
      <c r="Q382" s="49" t="s">
        <v>35</v>
      </c>
      <c r="R382" s="1199">
        <v>94.8</v>
      </c>
      <c r="S382" s="49" t="s">
        <v>35</v>
      </c>
      <c r="T382" s="1199" t="s">
        <v>35</v>
      </c>
      <c r="U382" s="49" t="s">
        <v>35</v>
      </c>
      <c r="V382" s="1199" t="s">
        <v>35</v>
      </c>
      <c r="W382" s="62" t="s">
        <v>35</v>
      </c>
      <c r="X382" s="63">
        <v>34.700000000000003</v>
      </c>
      <c r="Y382" s="67" t="s">
        <v>35</v>
      </c>
      <c r="Z382" s="68">
        <v>200</v>
      </c>
      <c r="AA382" s="1389" t="s">
        <v>35</v>
      </c>
      <c r="AB382" s="1724">
        <v>0.22</v>
      </c>
      <c r="AC382" s="304" t="s">
        <v>35</v>
      </c>
      <c r="AD382" s="307" t="s">
        <v>35</v>
      </c>
      <c r="AE382" s="165">
        <v>44623</v>
      </c>
      <c r="AF382" s="128" t="s">
        <v>555</v>
      </c>
      <c r="AG382" s="129">
        <v>10.8</v>
      </c>
      <c r="AH382" s="130" t="s">
        <v>20</v>
      </c>
      <c r="AI382" s="131"/>
      <c r="AJ382" s="132"/>
    </row>
    <row r="383" spans="1:36" s="1" customFormat="1" ht="13.5" customHeight="1" x14ac:dyDescent="0.15">
      <c r="A383" s="1769"/>
      <c r="B383" s="1610">
        <v>44622</v>
      </c>
      <c r="C383" s="1607" t="str">
        <f>IF(B383="","",IF(WEEKDAY(B383)=1,"(日)",IF(WEEKDAY(B383)=2,"(月)",IF(WEEKDAY(B383)=3,"(火)",IF(WEEKDAY(B383)=4,"(水)",IF(WEEKDAY(B383)=5,"(木)",IF(WEEKDAY(B383)=6,"(金)","(土)")))))))</f>
        <v>(水)</v>
      </c>
      <c r="D383" s="70" t="s">
        <v>566</v>
      </c>
      <c r="E383" s="1493" t="s">
        <v>35</v>
      </c>
      <c r="F383" s="58">
        <v>12.4</v>
      </c>
      <c r="G383" s="22">
        <v>8.4</v>
      </c>
      <c r="H383" s="61">
        <v>8.1</v>
      </c>
      <c r="I383" s="22">
        <v>2.2999999999999998</v>
      </c>
      <c r="J383" s="61">
        <v>1.7</v>
      </c>
      <c r="K383" s="22">
        <v>7.61</v>
      </c>
      <c r="L383" s="61">
        <v>7.61</v>
      </c>
      <c r="M383" s="22" t="s">
        <v>35</v>
      </c>
      <c r="N383" s="61">
        <v>34.200000000000003</v>
      </c>
      <c r="O383" s="49" t="s">
        <v>35</v>
      </c>
      <c r="P383" s="1199">
        <v>73.2</v>
      </c>
      <c r="Q383" s="49" t="s">
        <v>35</v>
      </c>
      <c r="R383" s="1199">
        <v>94</v>
      </c>
      <c r="S383" s="49" t="s">
        <v>35</v>
      </c>
      <c r="T383" s="1199" t="s">
        <v>35</v>
      </c>
      <c r="U383" s="49" t="s">
        <v>35</v>
      </c>
      <c r="V383" s="1199" t="s">
        <v>35</v>
      </c>
      <c r="W383" s="62" t="s">
        <v>35</v>
      </c>
      <c r="X383" s="63">
        <v>34.299999999999997</v>
      </c>
      <c r="Y383" s="67" t="s">
        <v>35</v>
      </c>
      <c r="Z383" s="68">
        <v>237</v>
      </c>
      <c r="AA383" s="1389" t="s">
        <v>35</v>
      </c>
      <c r="AB383" s="66">
        <v>0.2</v>
      </c>
      <c r="AC383" s="304" t="s">
        <v>35</v>
      </c>
      <c r="AD383" s="307" t="s">
        <v>35</v>
      </c>
      <c r="AE383" s="11" t="s">
        <v>556</v>
      </c>
      <c r="AF383" s="12" t="s">
        <v>557</v>
      </c>
      <c r="AG383" s="13" t="s">
        <v>558</v>
      </c>
      <c r="AH383" s="14" t="s">
        <v>559</v>
      </c>
      <c r="AI383" s="15" t="s">
        <v>35</v>
      </c>
      <c r="AJ383" s="92"/>
    </row>
    <row r="384" spans="1:36" s="1" customFormat="1" ht="13.5" customHeight="1" x14ac:dyDescent="0.15">
      <c r="A384" s="1769"/>
      <c r="B384" s="1610">
        <v>44623</v>
      </c>
      <c r="C384" s="1607" t="str">
        <f t="shared" ref="C384:C412" si="53">IF(B384="","",IF(WEEKDAY(B384)=1,"(日)",IF(WEEKDAY(B384)=2,"(月)",IF(WEEKDAY(B384)=3,"(火)",IF(WEEKDAY(B384)=4,"(水)",IF(WEEKDAY(B384)=5,"(木)",IF(WEEKDAY(B384)=6,"(金)","(土)")))))))</f>
        <v>(木)</v>
      </c>
      <c r="D384" s="70" t="s">
        <v>566</v>
      </c>
      <c r="E384" s="1493" t="s">
        <v>35</v>
      </c>
      <c r="F384" s="58">
        <v>10.8</v>
      </c>
      <c r="G384" s="22">
        <v>8.4</v>
      </c>
      <c r="H384" s="61">
        <v>8.9</v>
      </c>
      <c r="I384" s="22">
        <v>3</v>
      </c>
      <c r="J384" s="61">
        <v>2.2999999999999998</v>
      </c>
      <c r="K384" s="22">
        <v>7.67</v>
      </c>
      <c r="L384" s="61">
        <v>7.64</v>
      </c>
      <c r="M384" s="22" t="s">
        <v>35</v>
      </c>
      <c r="N384" s="61">
        <v>34.1</v>
      </c>
      <c r="O384" s="49" t="s">
        <v>35</v>
      </c>
      <c r="P384" s="1199">
        <v>73.5</v>
      </c>
      <c r="Q384" s="49" t="s">
        <v>35</v>
      </c>
      <c r="R384" s="1199">
        <v>92.6</v>
      </c>
      <c r="S384" s="49" t="s">
        <v>35</v>
      </c>
      <c r="T384" s="1199">
        <v>55.2</v>
      </c>
      <c r="U384" s="49" t="s">
        <v>35</v>
      </c>
      <c r="V384" s="1199">
        <v>37.4</v>
      </c>
      <c r="W384" s="62" t="s">
        <v>35</v>
      </c>
      <c r="X384" s="63">
        <v>34.1</v>
      </c>
      <c r="Y384" s="67" t="s">
        <v>35</v>
      </c>
      <c r="Z384" s="68">
        <v>222</v>
      </c>
      <c r="AA384" s="1389" t="s">
        <v>35</v>
      </c>
      <c r="AB384" s="66">
        <v>0.2</v>
      </c>
      <c r="AC384" s="304" t="s">
        <v>35</v>
      </c>
      <c r="AD384" s="307" t="s">
        <v>35</v>
      </c>
      <c r="AE384" s="5" t="s">
        <v>468</v>
      </c>
      <c r="AF384" s="16" t="s">
        <v>20</v>
      </c>
      <c r="AG384" s="30">
        <v>8.4</v>
      </c>
      <c r="AH384" s="31">
        <v>8.9</v>
      </c>
      <c r="AI384" s="32" t="s">
        <v>35</v>
      </c>
      <c r="AJ384" s="93"/>
    </row>
    <row r="385" spans="1:36" s="1" customFormat="1" ht="13.5" customHeight="1" x14ac:dyDescent="0.15">
      <c r="A385" s="1769"/>
      <c r="B385" s="1610">
        <v>44624</v>
      </c>
      <c r="C385" s="1607" t="str">
        <f t="shared" si="53"/>
        <v>(金)</v>
      </c>
      <c r="D385" s="70" t="s">
        <v>522</v>
      </c>
      <c r="E385" s="1493">
        <v>0.5</v>
      </c>
      <c r="F385" s="58">
        <v>6.9</v>
      </c>
      <c r="G385" s="22">
        <v>8.3000000000000007</v>
      </c>
      <c r="H385" s="61">
        <v>8</v>
      </c>
      <c r="I385" s="22">
        <v>2.8</v>
      </c>
      <c r="J385" s="61">
        <v>2.2000000000000002</v>
      </c>
      <c r="K385" s="22">
        <v>7.71</v>
      </c>
      <c r="L385" s="61">
        <v>7.72</v>
      </c>
      <c r="M385" s="22" t="s">
        <v>35</v>
      </c>
      <c r="N385" s="61">
        <v>34</v>
      </c>
      <c r="O385" s="49" t="s">
        <v>35</v>
      </c>
      <c r="P385" s="1199">
        <v>72.900000000000006</v>
      </c>
      <c r="Q385" s="49" t="s">
        <v>35</v>
      </c>
      <c r="R385" s="1199">
        <v>93.2</v>
      </c>
      <c r="S385" s="49" t="s">
        <v>35</v>
      </c>
      <c r="T385" s="1199" t="s">
        <v>35</v>
      </c>
      <c r="U385" s="49" t="s">
        <v>35</v>
      </c>
      <c r="V385" s="1199" t="s">
        <v>35</v>
      </c>
      <c r="W385" s="62" t="s">
        <v>35</v>
      </c>
      <c r="X385" s="63">
        <v>34.1</v>
      </c>
      <c r="Y385" s="67" t="s">
        <v>35</v>
      </c>
      <c r="Z385" s="68">
        <v>191</v>
      </c>
      <c r="AA385" s="1389" t="s">
        <v>35</v>
      </c>
      <c r="AB385" s="1724">
        <v>0.15</v>
      </c>
      <c r="AC385" s="304">
        <v>697</v>
      </c>
      <c r="AD385" s="307">
        <v>568</v>
      </c>
      <c r="AE385" s="6" t="s">
        <v>469</v>
      </c>
      <c r="AF385" s="17" t="s">
        <v>470</v>
      </c>
      <c r="AG385" s="36">
        <v>3</v>
      </c>
      <c r="AH385" s="34">
        <v>2.2999999999999998</v>
      </c>
      <c r="AI385" s="38" t="s">
        <v>35</v>
      </c>
      <c r="AJ385" s="94"/>
    </row>
    <row r="386" spans="1:36" s="1" customFormat="1" ht="13.5" customHeight="1" x14ac:dyDescent="0.15">
      <c r="A386" s="1769"/>
      <c r="B386" s="1610">
        <v>44625</v>
      </c>
      <c r="C386" s="1607" t="str">
        <f t="shared" si="53"/>
        <v>(土)</v>
      </c>
      <c r="D386" s="70" t="s">
        <v>522</v>
      </c>
      <c r="E386" s="1493" t="s">
        <v>35</v>
      </c>
      <c r="F386" s="58">
        <v>8.3000000000000007</v>
      </c>
      <c r="G386" s="22">
        <v>8.4</v>
      </c>
      <c r="H386" s="61">
        <v>8.3000000000000007</v>
      </c>
      <c r="I386" s="22">
        <v>2.8</v>
      </c>
      <c r="J386" s="61">
        <v>1.7</v>
      </c>
      <c r="K386" s="22">
        <v>7.58</v>
      </c>
      <c r="L386" s="61">
        <v>7.31</v>
      </c>
      <c r="M386" s="22" t="s">
        <v>35</v>
      </c>
      <c r="N386" s="61">
        <v>33.200000000000003</v>
      </c>
      <c r="O386" s="49" t="s">
        <v>35</v>
      </c>
      <c r="P386" s="1199" t="s">
        <v>35</v>
      </c>
      <c r="Q386" s="49" t="s">
        <v>35</v>
      </c>
      <c r="R386" s="1199" t="s">
        <v>35</v>
      </c>
      <c r="S386" s="49" t="s">
        <v>35</v>
      </c>
      <c r="T386" s="1199" t="s">
        <v>35</v>
      </c>
      <c r="U386" s="49" t="s">
        <v>35</v>
      </c>
      <c r="V386" s="1199" t="s">
        <v>35</v>
      </c>
      <c r="W386" s="62" t="s">
        <v>35</v>
      </c>
      <c r="X386" s="63" t="s">
        <v>35</v>
      </c>
      <c r="Y386" s="67" t="s">
        <v>35</v>
      </c>
      <c r="Z386" s="68" t="s">
        <v>35</v>
      </c>
      <c r="AA386" s="1389" t="s">
        <v>35</v>
      </c>
      <c r="AB386" s="1724" t="s">
        <v>35</v>
      </c>
      <c r="AC386" s="304">
        <v>1178</v>
      </c>
      <c r="AD386" s="307">
        <v>964</v>
      </c>
      <c r="AE386" s="6" t="s">
        <v>21</v>
      </c>
      <c r="AF386" s="17"/>
      <c r="AG386" s="39">
        <v>7.67</v>
      </c>
      <c r="AH386" s="34">
        <v>7.64</v>
      </c>
      <c r="AI386" s="41" t="s">
        <v>35</v>
      </c>
      <c r="AJ386" s="95"/>
    </row>
    <row r="387" spans="1:36" s="1" customFormat="1" ht="13.5" customHeight="1" x14ac:dyDescent="0.15">
      <c r="A387" s="1769"/>
      <c r="B387" s="1610">
        <v>44626</v>
      </c>
      <c r="C387" s="1607" t="str">
        <f t="shared" si="53"/>
        <v>(日)</v>
      </c>
      <c r="D387" s="70" t="s">
        <v>566</v>
      </c>
      <c r="E387" s="1493" t="s">
        <v>35</v>
      </c>
      <c r="F387" s="58">
        <v>8.1</v>
      </c>
      <c r="G387" s="22">
        <v>8.6</v>
      </c>
      <c r="H387" s="61">
        <v>8.4</v>
      </c>
      <c r="I387" s="22">
        <v>2.4</v>
      </c>
      <c r="J387" s="61">
        <v>1.3</v>
      </c>
      <c r="K387" s="22">
        <v>7.5</v>
      </c>
      <c r="L387" s="61">
        <v>7.41</v>
      </c>
      <c r="M387" s="22" t="s">
        <v>35</v>
      </c>
      <c r="N387" s="61">
        <v>33.299999999999997</v>
      </c>
      <c r="O387" s="49" t="s">
        <v>35</v>
      </c>
      <c r="P387" s="1199" t="s">
        <v>35</v>
      </c>
      <c r="Q387" s="49" t="s">
        <v>35</v>
      </c>
      <c r="R387" s="1199" t="s">
        <v>35</v>
      </c>
      <c r="S387" s="49" t="s">
        <v>35</v>
      </c>
      <c r="T387" s="1199" t="s">
        <v>35</v>
      </c>
      <c r="U387" s="49" t="s">
        <v>35</v>
      </c>
      <c r="V387" s="1199" t="s">
        <v>35</v>
      </c>
      <c r="W387" s="62" t="s">
        <v>35</v>
      </c>
      <c r="X387" s="63" t="s">
        <v>35</v>
      </c>
      <c r="Y387" s="67" t="s">
        <v>35</v>
      </c>
      <c r="Z387" s="68" t="s">
        <v>35</v>
      </c>
      <c r="AA387" s="1389" t="s">
        <v>35</v>
      </c>
      <c r="AB387" s="1724" t="s">
        <v>35</v>
      </c>
      <c r="AC387" s="304">
        <v>497</v>
      </c>
      <c r="AD387" s="307">
        <v>418</v>
      </c>
      <c r="AE387" s="6" t="s">
        <v>471</v>
      </c>
      <c r="AF387" s="17" t="s">
        <v>22</v>
      </c>
      <c r="AG387" s="33" t="s">
        <v>35</v>
      </c>
      <c r="AH387" s="34">
        <v>34.1</v>
      </c>
      <c r="AI387" s="35" t="s">
        <v>35</v>
      </c>
      <c r="AJ387" s="96"/>
    </row>
    <row r="388" spans="1:36" s="1" customFormat="1" ht="13.5" customHeight="1" x14ac:dyDescent="0.15">
      <c r="A388" s="1769"/>
      <c r="B388" s="1610">
        <v>44627</v>
      </c>
      <c r="C388" s="1607" t="str">
        <f t="shared" si="53"/>
        <v>(月)</v>
      </c>
      <c r="D388" s="70" t="s">
        <v>566</v>
      </c>
      <c r="E388" s="1493" t="s">
        <v>35</v>
      </c>
      <c r="F388" s="58">
        <v>8.6</v>
      </c>
      <c r="G388" s="22">
        <v>8.8000000000000007</v>
      </c>
      <c r="H388" s="61">
        <v>8.4</v>
      </c>
      <c r="I388" s="22">
        <v>3</v>
      </c>
      <c r="J388" s="61">
        <v>2.2999999999999998</v>
      </c>
      <c r="K388" s="22">
        <v>7.7</v>
      </c>
      <c r="L388" s="61">
        <v>7.71</v>
      </c>
      <c r="M388" s="22" t="s">
        <v>35</v>
      </c>
      <c r="N388" s="61">
        <v>34.799999999999997</v>
      </c>
      <c r="O388" s="49" t="s">
        <v>35</v>
      </c>
      <c r="P388" s="1199">
        <v>73.2</v>
      </c>
      <c r="Q388" s="49" t="s">
        <v>35</v>
      </c>
      <c r="R388" s="1199">
        <v>95</v>
      </c>
      <c r="S388" s="49" t="s">
        <v>35</v>
      </c>
      <c r="T388" s="1199" t="s">
        <v>35</v>
      </c>
      <c r="U388" s="49" t="s">
        <v>35</v>
      </c>
      <c r="V388" s="1199" t="s">
        <v>35</v>
      </c>
      <c r="W388" s="62" t="s">
        <v>35</v>
      </c>
      <c r="X388" s="63">
        <v>34.299999999999997</v>
      </c>
      <c r="Y388" s="67" t="s">
        <v>35</v>
      </c>
      <c r="Z388" s="68">
        <v>179</v>
      </c>
      <c r="AA388" s="1389" t="s">
        <v>35</v>
      </c>
      <c r="AB388" s="1724">
        <v>0.15</v>
      </c>
      <c r="AC388" s="304" t="s">
        <v>35</v>
      </c>
      <c r="AD388" s="307" t="s">
        <v>35</v>
      </c>
      <c r="AE388" s="6" t="s">
        <v>472</v>
      </c>
      <c r="AF388" s="17" t="s">
        <v>23</v>
      </c>
      <c r="AG388" s="33" t="s">
        <v>35</v>
      </c>
      <c r="AH388" s="613">
        <v>73.5</v>
      </c>
      <c r="AI388" s="35" t="s">
        <v>35</v>
      </c>
      <c r="AJ388" s="96"/>
    </row>
    <row r="389" spans="1:36" s="1" customFormat="1" ht="13.5" customHeight="1" x14ac:dyDescent="0.15">
      <c r="A389" s="1769"/>
      <c r="B389" s="1610">
        <v>44628</v>
      </c>
      <c r="C389" s="1607" t="str">
        <f t="shared" si="53"/>
        <v>(火)</v>
      </c>
      <c r="D389" s="70" t="s">
        <v>579</v>
      </c>
      <c r="E389" s="1493">
        <v>2</v>
      </c>
      <c r="F389" s="58">
        <v>5.2</v>
      </c>
      <c r="G389" s="22">
        <v>9</v>
      </c>
      <c r="H389" s="61">
        <v>8.5</v>
      </c>
      <c r="I389" s="22">
        <v>3.4</v>
      </c>
      <c r="J389" s="61">
        <v>2.6</v>
      </c>
      <c r="K389" s="22">
        <v>7.73</v>
      </c>
      <c r="L389" s="61">
        <v>7.7</v>
      </c>
      <c r="M389" s="22" t="s">
        <v>35</v>
      </c>
      <c r="N389" s="61">
        <v>34.6</v>
      </c>
      <c r="O389" s="49" t="s">
        <v>35</v>
      </c>
      <c r="P389" s="1199">
        <v>73.3</v>
      </c>
      <c r="Q389" s="49" t="s">
        <v>35</v>
      </c>
      <c r="R389" s="1199">
        <v>94.6</v>
      </c>
      <c r="S389" s="49" t="s">
        <v>35</v>
      </c>
      <c r="T389" s="1199" t="s">
        <v>35</v>
      </c>
      <c r="U389" s="49" t="s">
        <v>35</v>
      </c>
      <c r="V389" s="1199" t="s">
        <v>35</v>
      </c>
      <c r="W389" s="62" t="s">
        <v>35</v>
      </c>
      <c r="X389" s="63">
        <v>34.9</v>
      </c>
      <c r="Y389" s="67" t="s">
        <v>35</v>
      </c>
      <c r="Z389" s="68">
        <v>196</v>
      </c>
      <c r="AA389" s="1389" t="s">
        <v>35</v>
      </c>
      <c r="AB389" s="1724">
        <v>0.23</v>
      </c>
      <c r="AC389" s="304" t="s">
        <v>35</v>
      </c>
      <c r="AD389" s="307" t="s">
        <v>35</v>
      </c>
      <c r="AE389" s="6" t="s">
        <v>473</v>
      </c>
      <c r="AF389" s="17" t="s">
        <v>23</v>
      </c>
      <c r="AG389" s="33" t="s">
        <v>35</v>
      </c>
      <c r="AH389" s="613">
        <v>92.6</v>
      </c>
      <c r="AI389" s="35" t="s">
        <v>35</v>
      </c>
      <c r="AJ389" s="96"/>
    </row>
    <row r="390" spans="1:36" s="1" customFormat="1" ht="13.5" customHeight="1" x14ac:dyDescent="0.15">
      <c r="A390" s="1769"/>
      <c r="B390" s="1610">
        <v>44629</v>
      </c>
      <c r="C390" s="1607" t="str">
        <f t="shared" si="53"/>
        <v>(水)</v>
      </c>
      <c r="D390" s="70" t="s">
        <v>566</v>
      </c>
      <c r="E390" s="1493" t="s">
        <v>35</v>
      </c>
      <c r="F390" s="58">
        <v>7.6</v>
      </c>
      <c r="G390" s="22">
        <v>9.1999999999999993</v>
      </c>
      <c r="H390" s="61">
        <v>8.6</v>
      </c>
      <c r="I390" s="22">
        <v>3.1</v>
      </c>
      <c r="J390" s="61">
        <v>2.5</v>
      </c>
      <c r="K390" s="22">
        <v>7.58</v>
      </c>
      <c r="L390" s="61">
        <v>7.62</v>
      </c>
      <c r="M390" s="22" t="s">
        <v>35</v>
      </c>
      <c r="N390" s="61">
        <v>35.299999999999997</v>
      </c>
      <c r="O390" s="49" t="s">
        <v>35</v>
      </c>
      <c r="P390" s="1199">
        <v>73.599999999999994</v>
      </c>
      <c r="Q390" s="49" t="s">
        <v>35</v>
      </c>
      <c r="R390" s="1199">
        <v>92.8</v>
      </c>
      <c r="S390" s="49" t="s">
        <v>35</v>
      </c>
      <c r="T390" s="1199" t="s">
        <v>35</v>
      </c>
      <c r="U390" s="49" t="s">
        <v>35</v>
      </c>
      <c r="V390" s="1199" t="s">
        <v>35</v>
      </c>
      <c r="W390" s="62" t="s">
        <v>35</v>
      </c>
      <c r="X390" s="63">
        <v>34.799999999999997</v>
      </c>
      <c r="Y390" s="67" t="s">
        <v>35</v>
      </c>
      <c r="Z390" s="68">
        <v>197</v>
      </c>
      <c r="AA390" s="1389" t="s">
        <v>35</v>
      </c>
      <c r="AB390" s="66">
        <v>0.2</v>
      </c>
      <c r="AC390" s="304" t="s">
        <v>35</v>
      </c>
      <c r="AD390" s="307" t="s">
        <v>35</v>
      </c>
      <c r="AE390" s="6" t="s">
        <v>474</v>
      </c>
      <c r="AF390" s="17" t="s">
        <v>23</v>
      </c>
      <c r="AG390" s="33" t="s">
        <v>35</v>
      </c>
      <c r="AH390" s="613">
        <v>55.2</v>
      </c>
      <c r="AI390" s="35" t="s">
        <v>35</v>
      </c>
      <c r="AJ390" s="96"/>
    </row>
    <row r="391" spans="1:36" s="1" customFormat="1" ht="13.5" customHeight="1" x14ac:dyDescent="0.15">
      <c r="A391" s="1769"/>
      <c r="B391" s="1610">
        <v>44630</v>
      </c>
      <c r="C391" s="1607" t="str">
        <f t="shared" si="53"/>
        <v>(木)</v>
      </c>
      <c r="D391" s="70" t="s">
        <v>566</v>
      </c>
      <c r="E391" s="1493" t="s">
        <v>35</v>
      </c>
      <c r="F391" s="58">
        <v>8.9</v>
      </c>
      <c r="G391" s="22">
        <v>9.4</v>
      </c>
      <c r="H391" s="61">
        <v>8.6999999999999993</v>
      </c>
      <c r="I391" s="22">
        <v>3.3</v>
      </c>
      <c r="J391" s="61">
        <v>2.7</v>
      </c>
      <c r="K391" s="22">
        <v>7.68</v>
      </c>
      <c r="L391" s="61">
        <v>7.69</v>
      </c>
      <c r="M391" s="22" t="s">
        <v>35</v>
      </c>
      <c r="N391" s="61">
        <v>34.9</v>
      </c>
      <c r="O391" s="49" t="s">
        <v>35</v>
      </c>
      <c r="P391" s="1199">
        <v>74.3</v>
      </c>
      <c r="Q391" s="49" t="s">
        <v>35</v>
      </c>
      <c r="R391" s="1199">
        <v>94</v>
      </c>
      <c r="S391" s="49" t="s">
        <v>35</v>
      </c>
      <c r="T391" s="1199" t="s">
        <v>35</v>
      </c>
      <c r="U391" s="49" t="s">
        <v>35</v>
      </c>
      <c r="V391" s="1199" t="s">
        <v>35</v>
      </c>
      <c r="W391" s="62" t="s">
        <v>35</v>
      </c>
      <c r="X391" s="63">
        <v>34.700000000000003</v>
      </c>
      <c r="Y391" s="67" t="s">
        <v>35</v>
      </c>
      <c r="Z391" s="68">
        <v>203</v>
      </c>
      <c r="AA391" s="1389" t="s">
        <v>35</v>
      </c>
      <c r="AB391" s="1724">
        <v>0.22</v>
      </c>
      <c r="AC391" s="304" t="s">
        <v>35</v>
      </c>
      <c r="AD391" s="307" t="s">
        <v>35</v>
      </c>
      <c r="AE391" s="6" t="s">
        <v>475</v>
      </c>
      <c r="AF391" s="17" t="s">
        <v>23</v>
      </c>
      <c r="AG391" s="33" t="s">
        <v>35</v>
      </c>
      <c r="AH391" s="613">
        <v>37.4</v>
      </c>
      <c r="AI391" s="35" t="s">
        <v>35</v>
      </c>
      <c r="AJ391" s="96"/>
    </row>
    <row r="392" spans="1:36" s="1" customFormat="1" ht="13.5" customHeight="1" x14ac:dyDescent="0.15">
      <c r="A392" s="1769"/>
      <c r="B392" s="1610">
        <v>44631</v>
      </c>
      <c r="C392" s="1607" t="str">
        <f t="shared" si="53"/>
        <v>(金)</v>
      </c>
      <c r="D392" s="70" t="s">
        <v>566</v>
      </c>
      <c r="E392" s="1493" t="s">
        <v>35</v>
      </c>
      <c r="F392" s="58">
        <v>10.9</v>
      </c>
      <c r="G392" s="22">
        <v>9.6</v>
      </c>
      <c r="H392" s="61">
        <v>9</v>
      </c>
      <c r="I392" s="22">
        <v>3.2</v>
      </c>
      <c r="J392" s="61">
        <v>2.6</v>
      </c>
      <c r="K392" s="22">
        <v>7.69</v>
      </c>
      <c r="L392" s="61">
        <v>7.68</v>
      </c>
      <c r="M392" s="22" t="s">
        <v>35</v>
      </c>
      <c r="N392" s="61">
        <v>34.799999999999997</v>
      </c>
      <c r="O392" s="49" t="s">
        <v>35</v>
      </c>
      <c r="P392" s="1199">
        <v>73.8</v>
      </c>
      <c r="Q392" s="49" t="s">
        <v>35</v>
      </c>
      <c r="R392" s="1199">
        <v>95.2</v>
      </c>
      <c r="S392" s="49" t="s">
        <v>35</v>
      </c>
      <c r="T392" s="1199" t="s">
        <v>35</v>
      </c>
      <c r="U392" s="49" t="s">
        <v>35</v>
      </c>
      <c r="V392" s="1199" t="s">
        <v>35</v>
      </c>
      <c r="W392" s="62" t="s">
        <v>35</v>
      </c>
      <c r="X392" s="63">
        <v>36.9</v>
      </c>
      <c r="Y392" s="67" t="s">
        <v>35</v>
      </c>
      <c r="Z392" s="68">
        <v>203</v>
      </c>
      <c r="AA392" s="1389" t="s">
        <v>35</v>
      </c>
      <c r="AB392" s="1724">
        <v>0.24</v>
      </c>
      <c r="AC392" s="304" t="s">
        <v>35</v>
      </c>
      <c r="AD392" s="307" t="s">
        <v>35</v>
      </c>
      <c r="AE392" s="6" t="s">
        <v>476</v>
      </c>
      <c r="AF392" s="17" t="s">
        <v>23</v>
      </c>
      <c r="AG392" s="36" t="s">
        <v>35</v>
      </c>
      <c r="AH392" s="37">
        <v>34.1</v>
      </c>
      <c r="AI392" s="38" t="s">
        <v>35</v>
      </c>
      <c r="AJ392" s="94"/>
    </row>
    <row r="393" spans="1:36" s="1" customFormat="1" ht="13.5" customHeight="1" x14ac:dyDescent="0.15">
      <c r="A393" s="1769"/>
      <c r="B393" s="1610">
        <v>44632</v>
      </c>
      <c r="C393" s="1607" t="str">
        <f t="shared" si="53"/>
        <v>(土)</v>
      </c>
      <c r="D393" s="70" t="s">
        <v>566</v>
      </c>
      <c r="E393" s="1493" t="s">
        <v>35</v>
      </c>
      <c r="F393" s="58">
        <v>15.5</v>
      </c>
      <c r="G393" s="22">
        <v>9.8000000000000007</v>
      </c>
      <c r="H393" s="61">
        <v>9.1999999999999993</v>
      </c>
      <c r="I393" s="22">
        <v>3.2</v>
      </c>
      <c r="J393" s="61">
        <v>2.9</v>
      </c>
      <c r="K393" s="22">
        <v>7.63</v>
      </c>
      <c r="L393" s="61">
        <v>7.65</v>
      </c>
      <c r="M393" s="22" t="s">
        <v>35</v>
      </c>
      <c r="N393" s="61">
        <v>34.799999999999997</v>
      </c>
      <c r="O393" s="49" t="s">
        <v>35</v>
      </c>
      <c r="P393" s="1199" t="s">
        <v>35</v>
      </c>
      <c r="Q393" s="49" t="s">
        <v>35</v>
      </c>
      <c r="R393" s="1199" t="s">
        <v>35</v>
      </c>
      <c r="S393" s="49" t="s">
        <v>35</v>
      </c>
      <c r="T393" s="1199" t="s">
        <v>35</v>
      </c>
      <c r="U393" s="49" t="s">
        <v>35</v>
      </c>
      <c r="V393" s="1199" t="s">
        <v>35</v>
      </c>
      <c r="W393" s="62" t="s">
        <v>35</v>
      </c>
      <c r="X393" s="63" t="s">
        <v>35</v>
      </c>
      <c r="Y393" s="67" t="s">
        <v>35</v>
      </c>
      <c r="Z393" s="68" t="s">
        <v>35</v>
      </c>
      <c r="AA393" s="1389" t="s">
        <v>35</v>
      </c>
      <c r="AB393" s="1724" t="s">
        <v>35</v>
      </c>
      <c r="AC393" s="304" t="s">
        <v>35</v>
      </c>
      <c r="AD393" s="307" t="s">
        <v>35</v>
      </c>
      <c r="AE393" s="6" t="s">
        <v>477</v>
      </c>
      <c r="AF393" s="17" t="s">
        <v>23</v>
      </c>
      <c r="AG393" s="47" t="s">
        <v>35</v>
      </c>
      <c r="AH393" s="48">
        <v>222</v>
      </c>
      <c r="AI393" s="24" t="s">
        <v>35</v>
      </c>
      <c r="AJ393" s="25"/>
    </row>
    <row r="394" spans="1:36" s="1" customFormat="1" ht="13.5" customHeight="1" x14ac:dyDescent="0.15">
      <c r="A394" s="1769"/>
      <c r="B394" s="1610">
        <v>44633</v>
      </c>
      <c r="C394" s="1607" t="str">
        <f t="shared" si="53"/>
        <v>(日)</v>
      </c>
      <c r="D394" s="70" t="s">
        <v>566</v>
      </c>
      <c r="E394" s="1493" t="s">
        <v>35</v>
      </c>
      <c r="F394" s="58">
        <v>11.3</v>
      </c>
      <c r="G394" s="22">
        <v>9.8000000000000007</v>
      </c>
      <c r="H394" s="61">
        <v>9.3000000000000007</v>
      </c>
      <c r="I394" s="22">
        <v>2.9</v>
      </c>
      <c r="J394" s="61">
        <v>2.4</v>
      </c>
      <c r="K394" s="22">
        <v>7.65</v>
      </c>
      <c r="L394" s="61">
        <v>7.65</v>
      </c>
      <c r="M394" s="22" t="s">
        <v>35</v>
      </c>
      <c r="N394" s="61">
        <v>34.9</v>
      </c>
      <c r="O394" s="49" t="s">
        <v>35</v>
      </c>
      <c r="P394" s="1199" t="s">
        <v>35</v>
      </c>
      <c r="Q394" s="49" t="s">
        <v>35</v>
      </c>
      <c r="R394" s="1199" t="s">
        <v>35</v>
      </c>
      <c r="S394" s="49" t="s">
        <v>35</v>
      </c>
      <c r="T394" s="1199" t="s">
        <v>35</v>
      </c>
      <c r="U394" s="49" t="s">
        <v>35</v>
      </c>
      <c r="V394" s="1199" t="s">
        <v>35</v>
      </c>
      <c r="W394" s="62" t="s">
        <v>35</v>
      </c>
      <c r="X394" s="63" t="s">
        <v>35</v>
      </c>
      <c r="Y394" s="67" t="s">
        <v>35</v>
      </c>
      <c r="Z394" s="68" t="s">
        <v>35</v>
      </c>
      <c r="AA394" s="1389" t="s">
        <v>35</v>
      </c>
      <c r="AB394" s="1724" t="s">
        <v>35</v>
      </c>
      <c r="AC394" s="304" t="s">
        <v>35</v>
      </c>
      <c r="AD394" s="307" t="s">
        <v>35</v>
      </c>
      <c r="AE394" s="6" t="s">
        <v>478</v>
      </c>
      <c r="AF394" s="17" t="s">
        <v>23</v>
      </c>
      <c r="AG394" s="39" t="s">
        <v>35</v>
      </c>
      <c r="AH394" s="40">
        <v>0.2</v>
      </c>
      <c r="AI394" s="41" t="s">
        <v>35</v>
      </c>
      <c r="AJ394" s="95"/>
    </row>
    <row r="395" spans="1:36" s="1" customFormat="1" ht="13.5" customHeight="1" x14ac:dyDescent="0.15">
      <c r="A395" s="1769"/>
      <c r="B395" s="1610">
        <v>44634</v>
      </c>
      <c r="C395" s="1607" t="str">
        <f t="shared" si="53"/>
        <v>(月)</v>
      </c>
      <c r="D395" s="70" t="s">
        <v>566</v>
      </c>
      <c r="E395" s="1493">
        <v>1</v>
      </c>
      <c r="F395" s="58">
        <v>17.899999999999999</v>
      </c>
      <c r="G395" s="22">
        <v>10.199999999999999</v>
      </c>
      <c r="H395" s="61">
        <v>9.9</v>
      </c>
      <c r="I395" s="22">
        <v>2.8</v>
      </c>
      <c r="J395" s="61">
        <v>2.2999999999999998</v>
      </c>
      <c r="K395" s="22">
        <v>7.7</v>
      </c>
      <c r="L395" s="61">
        <v>7.71</v>
      </c>
      <c r="M395" s="22" t="s">
        <v>35</v>
      </c>
      <c r="N395" s="61">
        <v>35.1</v>
      </c>
      <c r="O395" s="49" t="s">
        <v>35</v>
      </c>
      <c r="P395" s="1199">
        <v>74.099999999999994</v>
      </c>
      <c r="Q395" s="49" t="s">
        <v>35</v>
      </c>
      <c r="R395" s="1199">
        <v>95.4</v>
      </c>
      <c r="S395" s="49" t="s">
        <v>35</v>
      </c>
      <c r="T395" s="1199" t="s">
        <v>35</v>
      </c>
      <c r="U395" s="49" t="s">
        <v>35</v>
      </c>
      <c r="V395" s="1199" t="s">
        <v>35</v>
      </c>
      <c r="W395" s="62" t="s">
        <v>35</v>
      </c>
      <c r="X395" s="63">
        <v>35.700000000000003</v>
      </c>
      <c r="Y395" s="67" t="s">
        <v>35</v>
      </c>
      <c r="Z395" s="68">
        <v>243</v>
      </c>
      <c r="AA395" s="1389" t="s">
        <v>35</v>
      </c>
      <c r="AB395" s="1724">
        <v>0.15</v>
      </c>
      <c r="AC395" s="304" t="s">
        <v>35</v>
      </c>
      <c r="AD395" s="307" t="s">
        <v>35</v>
      </c>
      <c r="AE395" s="6" t="s">
        <v>24</v>
      </c>
      <c r="AF395" s="17" t="s">
        <v>23</v>
      </c>
      <c r="AG395" s="22" t="s">
        <v>35</v>
      </c>
      <c r="AH395" s="46">
        <v>3.1</v>
      </c>
      <c r="AI395" s="134" t="s">
        <v>35</v>
      </c>
      <c r="AJ395" s="95"/>
    </row>
    <row r="396" spans="1:36" s="1" customFormat="1" ht="13.5" customHeight="1" x14ac:dyDescent="0.15">
      <c r="A396" s="1769"/>
      <c r="B396" s="1610">
        <v>44635</v>
      </c>
      <c r="C396" s="1607" t="str">
        <f t="shared" si="53"/>
        <v>(火)</v>
      </c>
      <c r="D396" s="70" t="s">
        <v>579</v>
      </c>
      <c r="E396" s="1493" t="s">
        <v>35</v>
      </c>
      <c r="F396" s="58">
        <v>8.6</v>
      </c>
      <c r="G396" s="22">
        <v>10</v>
      </c>
      <c r="H396" s="61">
        <v>9.6999999999999993</v>
      </c>
      <c r="I396" s="22">
        <v>3</v>
      </c>
      <c r="J396" s="61">
        <v>2.2999999999999998</v>
      </c>
      <c r="K396" s="22">
        <v>7.76</v>
      </c>
      <c r="L396" s="61">
        <v>7.74</v>
      </c>
      <c r="M396" s="22" t="s">
        <v>35</v>
      </c>
      <c r="N396" s="61">
        <v>35</v>
      </c>
      <c r="O396" s="49" t="s">
        <v>35</v>
      </c>
      <c r="P396" s="1199">
        <v>75.5</v>
      </c>
      <c r="Q396" s="49" t="s">
        <v>35</v>
      </c>
      <c r="R396" s="1199">
        <v>96</v>
      </c>
      <c r="S396" s="49" t="s">
        <v>35</v>
      </c>
      <c r="T396" s="1199" t="s">
        <v>35</v>
      </c>
      <c r="U396" s="49" t="s">
        <v>35</v>
      </c>
      <c r="V396" s="1199" t="s">
        <v>35</v>
      </c>
      <c r="W396" s="62" t="s">
        <v>35</v>
      </c>
      <c r="X396" s="63">
        <v>36</v>
      </c>
      <c r="Y396" s="67" t="s">
        <v>35</v>
      </c>
      <c r="Z396" s="68">
        <v>268</v>
      </c>
      <c r="AA396" s="1389" t="s">
        <v>35</v>
      </c>
      <c r="AB396" s="1724">
        <v>0.15</v>
      </c>
      <c r="AC396" s="304" t="s">
        <v>35</v>
      </c>
      <c r="AD396" s="307" t="s">
        <v>35</v>
      </c>
      <c r="AE396" s="6" t="s">
        <v>25</v>
      </c>
      <c r="AF396" s="17" t="s">
        <v>23</v>
      </c>
      <c r="AG396" s="22" t="s">
        <v>35</v>
      </c>
      <c r="AH396" s="46">
        <v>1.3</v>
      </c>
      <c r="AI396" s="35" t="s">
        <v>35</v>
      </c>
      <c r="AJ396" s="95"/>
    </row>
    <row r="397" spans="1:36" s="1" customFormat="1" ht="13.5" customHeight="1" x14ac:dyDescent="0.15">
      <c r="A397" s="1769"/>
      <c r="B397" s="1610">
        <v>44636</v>
      </c>
      <c r="C397" s="1607" t="str">
        <f t="shared" si="53"/>
        <v>(水)</v>
      </c>
      <c r="D397" s="70" t="s">
        <v>522</v>
      </c>
      <c r="E397" s="1493" t="s">
        <v>35</v>
      </c>
      <c r="F397" s="58">
        <v>12.1</v>
      </c>
      <c r="G397" s="22">
        <v>10.199999999999999</v>
      </c>
      <c r="H397" s="61">
        <v>9.9</v>
      </c>
      <c r="I397" s="22">
        <v>2.6</v>
      </c>
      <c r="J397" s="61">
        <v>1.8</v>
      </c>
      <c r="K397" s="22">
        <v>7.63</v>
      </c>
      <c r="L397" s="61">
        <v>7.61</v>
      </c>
      <c r="M397" s="22" t="s">
        <v>35</v>
      </c>
      <c r="N397" s="61">
        <v>35.5</v>
      </c>
      <c r="O397" s="49" t="s">
        <v>35</v>
      </c>
      <c r="P397" s="1199">
        <v>74.8</v>
      </c>
      <c r="Q397" s="49" t="s">
        <v>35</v>
      </c>
      <c r="R397" s="1199">
        <v>95.2</v>
      </c>
      <c r="S397" s="49" t="s">
        <v>35</v>
      </c>
      <c r="T397" s="1199" t="s">
        <v>35</v>
      </c>
      <c r="U397" s="49" t="s">
        <v>35</v>
      </c>
      <c r="V397" s="1199" t="s">
        <v>35</v>
      </c>
      <c r="W397" s="62" t="s">
        <v>35</v>
      </c>
      <c r="X397" s="63">
        <v>35.5</v>
      </c>
      <c r="Y397" s="67" t="s">
        <v>35</v>
      </c>
      <c r="Z397" s="68">
        <v>246</v>
      </c>
      <c r="AA397" s="1389" t="s">
        <v>35</v>
      </c>
      <c r="AB397" s="1724">
        <v>0.12</v>
      </c>
      <c r="AC397" s="304" t="s">
        <v>35</v>
      </c>
      <c r="AD397" s="307" t="s">
        <v>35</v>
      </c>
      <c r="AE397" s="6" t="s">
        <v>479</v>
      </c>
      <c r="AF397" s="17" t="s">
        <v>23</v>
      </c>
      <c r="AG397" s="22" t="s">
        <v>35</v>
      </c>
      <c r="AH397" s="46">
        <v>11.3</v>
      </c>
      <c r="AI397" s="35" t="s">
        <v>35</v>
      </c>
      <c r="AJ397" s="95"/>
    </row>
    <row r="398" spans="1:36" s="1" customFormat="1" ht="13.5" customHeight="1" x14ac:dyDescent="0.15">
      <c r="A398" s="1769"/>
      <c r="B398" s="1610">
        <v>44637</v>
      </c>
      <c r="C398" s="1607" t="str">
        <f t="shared" si="53"/>
        <v>(木)</v>
      </c>
      <c r="D398" s="70" t="s">
        <v>566</v>
      </c>
      <c r="E398" s="1493">
        <v>0.5</v>
      </c>
      <c r="F398" s="58">
        <v>15.6</v>
      </c>
      <c r="G398" s="22">
        <v>10.3</v>
      </c>
      <c r="H398" s="61">
        <v>10</v>
      </c>
      <c r="I398" s="22">
        <v>2.8</v>
      </c>
      <c r="J398" s="61">
        <v>2.1</v>
      </c>
      <c r="K398" s="22">
        <v>7.71</v>
      </c>
      <c r="L398" s="61">
        <v>7.67</v>
      </c>
      <c r="M398" s="22" t="s">
        <v>35</v>
      </c>
      <c r="N398" s="61">
        <v>35.6</v>
      </c>
      <c r="O398" s="49" t="s">
        <v>35</v>
      </c>
      <c r="P398" s="1199">
        <v>75.400000000000006</v>
      </c>
      <c r="Q398" s="49" t="s">
        <v>35</v>
      </c>
      <c r="R398" s="1199">
        <v>95.8</v>
      </c>
      <c r="S398" s="49" t="s">
        <v>35</v>
      </c>
      <c r="T398" s="1199" t="s">
        <v>35</v>
      </c>
      <c r="U398" s="49" t="s">
        <v>35</v>
      </c>
      <c r="V398" s="1199" t="s">
        <v>35</v>
      </c>
      <c r="W398" s="62" t="s">
        <v>35</v>
      </c>
      <c r="X398" s="63">
        <v>36.200000000000003</v>
      </c>
      <c r="Y398" s="67" t="s">
        <v>35</v>
      </c>
      <c r="Z398" s="68">
        <v>251</v>
      </c>
      <c r="AA398" s="1389" t="s">
        <v>35</v>
      </c>
      <c r="AB398" s="1724">
        <v>0.15</v>
      </c>
      <c r="AC398" s="304" t="s">
        <v>35</v>
      </c>
      <c r="AD398" s="307" t="s">
        <v>35</v>
      </c>
      <c r="AE398" s="6" t="s">
        <v>480</v>
      </c>
      <c r="AF398" s="17" t="s">
        <v>23</v>
      </c>
      <c r="AG398" s="44" t="s">
        <v>35</v>
      </c>
      <c r="AH398" s="43">
        <v>1.9E-2</v>
      </c>
      <c r="AI398" s="45" t="s">
        <v>35</v>
      </c>
      <c r="AJ398" s="97"/>
    </row>
    <row r="399" spans="1:36" s="1" customFormat="1" ht="13.5" customHeight="1" x14ac:dyDescent="0.15">
      <c r="A399" s="1769"/>
      <c r="B399" s="1610">
        <v>44638</v>
      </c>
      <c r="C399" s="1607" t="str">
        <f t="shared" si="53"/>
        <v>(金)</v>
      </c>
      <c r="D399" s="70" t="s">
        <v>579</v>
      </c>
      <c r="E399" s="1493">
        <v>28</v>
      </c>
      <c r="F399" s="58">
        <v>6.4</v>
      </c>
      <c r="G399" s="22">
        <v>10.1</v>
      </c>
      <c r="H399" s="61">
        <v>9.9</v>
      </c>
      <c r="I399" s="22">
        <v>2.7</v>
      </c>
      <c r="J399" s="61">
        <v>2</v>
      </c>
      <c r="K399" s="22">
        <v>7.73</v>
      </c>
      <c r="L399" s="61">
        <v>7.72</v>
      </c>
      <c r="M399" s="22" t="s">
        <v>35</v>
      </c>
      <c r="N399" s="61">
        <v>35.4</v>
      </c>
      <c r="O399" s="49" t="s">
        <v>35</v>
      </c>
      <c r="P399" s="1199">
        <v>75.599999999999994</v>
      </c>
      <c r="Q399" s="49" t="s">
        <v>35</v>
      </c>
      <c r="R399" s="1199">
        <v>97</v>
      </c>
      <c r="S399" s="49" t="s">
        <v>35</v>
      </c>
      <c r="T399" s="1199" t="s">
        <v>35</v>
      </c>
      <c r="U399" s="49" t="s">
        <v>35</v>
      </c>
      <c r="V399" s="1199" t="s">
        <v>35</v>
      </c>
      <c r="W399" s="62" t="s">
        <v>35</v>
      </c>
      <c r="X399" s="63">
        <v>36.200000000000003</v>
      </c>
      <c r="Y399" s="67" t="s">
        <v>35</v>
      </c>
      <c r="Z399" s="68">
        <v>238</v>
      </c>
      <c r="AA399" s="1389" t="s">
        <v>35</v>
      </c>
      <c r="AB399" s="1724">
        <v>0.14000000000000001</v>
      </c>
      <c r="AC399" s="304" t="s">
        <v>35</v>
      </c>
      <c r="AD399" s="307" t="s">
        <v>35</v>
      </c>
      <c r="AE399" s="6" t="s">
        <v>284</v>
      </c>
      <c r="AF399" s="17" t="s">
        <v>23</v>
      </c>
      <c r="AG399" s="23" t="s">
        <v>35</v>
      </c>
      <c r="AH399" s="43">
        <v>3.32</v>
      </c>
      <c r="AI399" s="41" t="s">
        <v>35</v>
      </c>
      <c r="AJ399" s="95"/>
    </row>
    <row r="400" spans="1:36" s="1" customFormat="1" ht="13.5" customHeight="1" x14ac:dyDescent="0.15">
      <c r="A400" s="1769"/>
      <c r="B400" s="1610">
        <v>44639</v>
      </c>
      <c r="C400" s="1607" t="str">
        <f t="shared" si="53"/>
        <v>(土)</v>
      </c>
      <c r="D400" s="70" t="s">
        <v>566</v>
      </c>
      <c r="E400" s="1493">
        <v>6</v>
      </c>
      <c r="F400" s="58">
        <v>11</v>
      </c>
      <c r="G400" s="22">
        <v>10.3</v>
      </c>
      <c r="H400" s="61">
        <v>9.8000000000000007</v>
      </c>
      <c r="I400" s="22">
        <v>2.2999999999999998</v>
      </c>
      <c r="J400" s="61">
        <v>1.6</v>
      </c>
      <c r="K400" s="22">
        <v>7.74</v>
      </c>
      <c r="L400" s="61">
        <v>7.74</v>
      </c>
      <c r="M400" s="22" t="s">
        <v>35</v>
      </c>
      <c r="N400" s="61">
        <v>35.299999999999997</v>
      </c>
      <c r="O400" s="49" t="s">
        <v>35</v>
      </c>
      <c r="P400" s="1199" t="s">
        <v>35</v>
      </c>
      <c r="Q400" s="49" t="s">
        <v>35</v>
      </c>
      <c r="R400" s="1199" t="s">
        <v>35</v>
      </c>
      <c r="S400" s="49" t="s">
        <v>35</v>
      </c>
      <c r="T400" s="1199" t="s">
        <v>35</v>
      </c>
      <c r="U400" s="49" t="s">
        <v>35</v>
      </c>
      <c r="V400" s="1199" t="s">
        <v>35</v>
      </c>
      <c r="W400" s="62" t="s">
        <v>35</v>
      </c>
      <c r="X400" s="63" t="s">
        <v>35</v>
      </c>
      <c r="Y400" s="67" t="s">
        <v>35</v>
      </c>
      <c r="Z400" s="68" t="s">
        <v>35</v>
      </c>
      <c r="AA400" s="1389" t="s">
        <v>35</v>
      </c>
      <c r="AB400" s="1724" t="s">
        <v>35</v>
      </c>
      <c r="AC400" s="304" t="s">
        <v>35</v>
      </c>
      <c r="AD400" s="307" t="s">
        <v>35</v>
      </c>
      <c r="AE400" s="6" t="s">
        <v>481</v>
      </c>
      <c r="AF400" s="17" t="s">
        <v>23</v>
      </c>
      <c r="AG400" s="23" t="s">
        <v>35</v>
      </c>
      <c r="AH400" s="43">
        <v>3.58</v>
      </c>
      <c r="AI400" s="41" t="s">
        <v>35</v>
      </c>
      <c r="AJ400" s="95"/>
    </row>
    <row r="401" spans="1:38" s="1" customFormat="1" ht="13.5" customHeight="1" x14ac:dyDescent="0.15">
      <c r="A401" s="1769"/>
      <c r="B401" s="1610">
        <v>44640</v>
      </c>
      <c r="C401" s="1607" t="str">
        <f t="shared" si="53"/>
        <v>(日)</v>
      </c>
      <c r="D401" s="70" t="s">
        <v>566</v>
      </c>
      <c r="E401" s="1493" t="s">
        <v>35</v>
      </c>
      <c r="F401" s="58">
        <v>10</v>
      </c>
      <c r="G401" s="22">
        <v>10.5</v>
      </c>
      <c r="H401" s="61">
        <v>9.9</v>
      </c>
      <c r="I401" s="22">
        <v>2.4</v>
      </c>
      <c r="J401" s="61">
        <v>1.8</v>
      </c>
      <c r="K401" s="22">
        <v>7.69</v>
      </c>
      <c r="L401" s="61">
        <v>7.7</v>
      </c>
      <c r="M401" s="22" t="s">
        <v>35</v>
      </c>
      <c r="N401" s="61">
        <v>34.9</v>
      </c>
      <c r="O401" s="49" t="s">
        <v>35</v>
      </c>
      <c r="P401" s="1199" t="s">
        <v>35</v>
      </c>
      <c r="Q401" s="49" t="s">
        <v>35</v>
      </c>
      <c r="R401" s="1199" t="s">
        <v>35</v>
      </c>
      <c r="S401" s="49" t="s">
        <v>35</v>
      </c>
      <c r="T401" s="1199" t="s">
        <v>35</v>
      </c>
      <c r="U401" s="49" t="s">
        <v>35</v>
      </c>
      <c r="V401" s="1199" t="s">
        <v>35</v>
      </c>
      <c r="W401" s="62" t="s">
        <v>35</v>
      </c>
      <c r="X401" s="63" t="s">
        <v>35</v>
      </c>
      <c r="Y401" s="67" t="s">
        <v>35</v>
      </c>
      <c r="Z401" s="68" t="s">
        <v>35</v>
      </c>
      <c r="AA401" s="1389" t="s">
        <v>35</v>
      </c>
      <c r="AB401" s="1724" t="s">
        <v>35</v>
      </c>
      <c r="AC401" s="304" t="s">
        <v>35</v>
      </c>
      <c r="AD401" s="307" t="s">
        <v>35</v>
      </c>
      <c r="AE401" s="6" t="s">
        <v>482</v>
      </c>
      <c r="AF401" s="17" t="s">
        <v>23</v>
      </c>
      <c r="AG401" s="44" t="s">
        <v>35</v>
      </c>
      <c r="AH401" s="43">
        <v>0.159</v>
      </c>
      <c r="AI401" s="45" t="s">
        <v>35</v>
      </c>
      <c r="AJ401" s="97"/>
    </row>
    <row r="402" spans="1:38" s="1" customFormat="1" ht="13.5" customHeight="1" x14ac:dyDescent="0.15">
      <c r="A402" s="1769"/>
      <c r="B402" s="1610">
        <v>44641</v>
      </c>
      <c r="C402" s="1607" t="str">
        <f t="shared" si="53"/>
        <v>(月)</v>
      </c>
      <c r="D402" s="70" t="s">
        <v>522</v>
      </c>
      <c r="E402" s="1493" t="s">
        <v>35</v>
      </c>
      <c r="F402" s="58">
        <v>7.6</v>
      </c>
      <c r="G402" s="22">
        <v>10.5</v>
      </c>
      <c r="H402" s="61">
        <v>10</v>
      </c>
      <c r="I402" s="22">
        <v>2</v>
      </c>
      <c r="J402" s="61">
        <v>1.4</v>
      </c>
      <c r="K402" s="22">
        <v>7.74</v>
      </c>
      <c r="L402" s="61">
        <v>7.71</v>
      </c>
      <c r="M402" s="22" t="s">
        <v>35</v>
      </c>
      <c r="N402" s="61">
        <v>35.299999999999997</v>
      </c>
      <c r="O402" s="49" t="s">
        <v>35</v>
      </c>
      <c r="P402" s="1199" t="s">
        <v>35</v>
      </c>
      <c r="Q402" s="49" t="s">
        <v>35</v>
      </c>
      <c r="R402" s="1199" t="s">
        <v>35</v>
      </c>
      <c r="S402" s="49" t="s">
        <v>35</v>
      </c>
      <c r="T402" s="1199" t="s">
        <v>35</v>
      </c>
      <c r="U402" s="49" t="s">
        <v>35</v>
      </c>
      <c r="V402" s="1199" t="s">
        <v>35</v>
      </c>
      <c r="W402" s="62" t="s">
        <v>35</v>
      </c>
      <c r="X402" s="63" t="s">
        <v>35</v>
      </c>
      <c r="Y402" s="67" t="s">
        <v>35</v>
      </c>
      <c r="Z402" s="68" t="s">
        <v>35</v>
      </c>
      <c r="AA402" s="1389" t="s">
        <v>35</v>
      </c>
      <c r="AB402" s="1724" t="s">
        <v>35</v>
      </c>
      <c r="AC402" s="304" t="s">
        <v>35</v>
      </c>
      <c r="AD402" s="307" t="s">
        <v>35</v>
      </c>
      <c r="AE402" s="6" t="s">
        <v>483</v>
      </c>
      <c r="AF402" s="17" t="s">
        <v>23</v>
      </c>
      <c r="AG402" s="23" t="s">
        <v>35</v>
      </c>
      <c r="AH402" s="203" t="s">
        <v>523</v>
      </c>
      <c r="AI402" s="41" t="s">
        <v>35</v>
      </c>
      <c r="AJ402" s="95"/>
    </row>
    <row r="403" spans="1:38" s="1" customFormat="1" ht="13.5" customHeight="1" x14ac:dyDescent="0.15">
      <c r="A403" s="1769"/>
      <c r="B403" s="1610">
        <v>44642</v>
      </c>
      <c r="C403" s="1607" t="str">
        <f t="shared" si="53"/>
        <v>(火)</v>
      </c>
      <c r="D403" s="70" t="s">
        <v>579</v>
      </c>
      <c r="E403" s="1493">
        <v>3</v>
      </c>
      <c r="F403" s="58">
        <v>4.5999999999999996</v>
      </c>
      <c r="G403" s="22">
        <v>10.7</v>
      </c>
      <c r="H403" s="61">
        <v>10</v>
      </c>
      <c r="I403" s="22">
        <v>2.5</v>
      </c>
      <c r="J403" s="61">
        <v>1.7</v>
      </c>
      <c r="K403" s="22">
        <v>7.69</v>
      </c>
      <c r="L403" s="61">
        <v>7.71</v>
      </c>
      <c r="M403" s="22" t="s">
        <v>35</v>
      </c>
      <c r="N403" s="61">
        <v>36.1</v>
      </c>
      <c r="O403" s="49" t="s">
        <v>35</v>
      </c>
      <c r="P403" s="1199">
        <v>74.099999999999994</v>
      </c>
      <c r="Q403" s="49" t="s">
        <v>35</v>
      </c>
      <c r="R403" s="1199">
        <v>97.4</v>
      </c>
      <c r="S403" s="49" t="s">
        <v>35</v>
      </c>
      <c r="T403" s="1199" t="s">
        <v>35</v>
      </c>
      <c r="U403" s="49" t="s">
        <v>35</v>
      </c>
      <c r="V403" s="1199" t="s">
        <v>35</v>
      </c>
      <c r="W403" s="62" t="s">
        <v>35</v>
      </c>
      <c r="X403" s="63">
        <v>36.4</v>
      </c>
      <c r="Y403" s="67" t="s">
        <v>35</v>
      </c>
      <c r="Z403" s="68">
        <v>222</v>
      </c>
      <c r="AA403" s="1389" t="s">
        <v>35</v>
      </c>
      <c r="AB403" s="1724">
        <v>0.11</v>
      </c>
      <c r="AC403" s="304" t="s">
        <v>35</v>
      </c>
      <c r="AD403" s="307">
        <v>90</v>
      </c>
      <c r="AE403" s="6" t="s">
        <v>560</v>
      </c>
      <c r="AF403" s="17" t="s">
        <v>23</v>
      </c>
      <c r="AG403" s="22" t="s">
        <v>35</v>
      </c>
      <c r="AH403" s="46">
        <v>23.2</v>
      </c>
      <c r="AI403" s="35" t="s">
        <v>35</v>
      </c>
      <c r="AJ403" s="96"/>
    </row>
    <row r="404" spans="1:38" s="1" customFormat="1" ht="13.5" customHeight="1" x14ac:dyDescent="0.15">
      <c r="A404" s="1769"/>
      <c r="B404" s="1610">
        <v>44643</v>
      </c>
      <c r="C404" s="1607" t="str">
        <f t="shared" si="53"/>
        <v>(水)</v>
      </c>
      <c r="D404" s="70" t="s">
        <v>566</v>
      </c>
      <c r="E404" s="1493">
        <v>0.5</v>
      </c>
      <c r="F404" s="58">
        <v>5.8</v>
      </c>
      <c r="G404" s="22">
        <v>10.8</v>
      </c>
      <c r="H404" s="61">
        <v>10</v>
      </c>
      <c r="I404" s="22">
        <v>2.2999999999999998</v>
      </c>
      <c r="J404" s="61">
        <v>1.8</v>
      </c>
      <c r="K404" s="22">
        <v>7.72</v>
      </c>
      <c r="L404" s="61">
        <v>7.72</v>
      </c>
      <c r="M404" s="22" t="s">
        <v>35</v>
      </c>
      <c r="N404" s="61">
        <v>36.1</v>
      </c>
      <c r="O404" s="49" t="s">
        <v>35</v>
      </c>
      <c r="P404" s="1199">
        <v>75.5</v>
      </c>
      <c r="Q404" s="49" t="s">
        <v>35</v>
      </c>
      <c r="R404" s="1199">
        <v>97.6</v>
      </c>
      <c r="S404" s="49" t="s">
        <v>35</v>
      </c>
      <c r="T404" s="1199" t="s">
        <v>35</v>
      </c>
      <c r="U404" s="49" t="s">
        <v>35</v>
      </c>
      <c r="V404" s="1199" t="s">
        <v>35</v>
      </c>
      <c r="W404" s="62" t="s">
        <v>35</v>
      </c>
      <c r="X404" s="63">
        <v>36.9</v>
      </c>
      <c r="Y404" s="67" t="s">
        <v>35</v>
      </c>
      <c r="Z404" s="68">
        <v>249</v>
      </c>
      <c r="AA404" s="1389" t="s">
        <v>35</v>
      </c>
      <c r="AB404" s="66">
        <v>0.1</v>
      </c>
      <c r="AC404" s="304" t="s">
        <v>35</v>
      </c>
      <c r="AD404" s="307" t="s">
        <v>35</v>
      </c>
      <c r="AE404" s="6" t="s">
        <v>27</v>
      </c>
      <c r="AF404" s="17" t="s">
        <v>23</v>
      </c>
      <c r="AG404" s="22" t="s">
        <v>35</v>
      </c>
      <c r="AH404" s="46">
        <v>28.9</v>
      </c>
      <c r="AI404" s="35" t="s">
        <v>35</v>
      </c>
      <c r="AJ404" s="96"/>
    </row>
    <row r="405" spans="1:38" s="1" customFormat="1" ht="13.5" customHeight="1" x14ac:dyDescent="0.15">
      <c r="A405" s="1769"/>
      <c r="B405" s="1610">
        <v>44644</v>
      </c>
      <c r="C405" s="1607" t="str">
        <f t="shared" si="53"/>
        <v>(木)</v>
      </c>
      <c r="D405" s="70" t="s">
        <v>566</v>
      </c>
      <c r="E405" s="1493">
        <v>0.5</v>
      </c>
      <c r="F405" s="58">
        <v>7.3</v>
      </c>
      <c r="G405" s="22">
        <v>11.2</v>
      </c>
      <c r="H405" s="61">
        <v>10.199999999999999</v>
      </c>
      <c r="I405" s="22">
        <v>2.7</v>
      </c>
      <c r="J405" s="61">
        <v>2</v>
      </c>
      <c r="K405" s="22">
        <v>7.67</v>
      </c>
      <c r="L405" s="61">
        <v>7.68</v>
      </c>
      <c r="M405" s="22" t="s">
        <v>35</v>
      </c>
      <c r="N405" s="61">
        <v>35.9</v>
      </c>
      <c r="O405" s="49" t="s">
        <v>35</v>
      </c>
      <c r="P405" s="1199">
        <v>75.599999999999994</v>
      </c>
      <c r="Q405" s="49" t="s">
        <v>35</v>
      </c>
      <c r="R405" s="1199">
        <v>97</v>
      </c>
      <c r="S405" s="49" t="s">
        <v>35</v>
      </c>
      <c r="T405" s="1199" t="s">
        <v>35</v>
      </c>
      <c r="U405" s="49" t="s">
        <v>35</v>
      </c>
      <c r="V405" s="1199" t="s">
        <v>35</v>
      </c>
      <c r="W405" s="62" t="s">
        <v>35</v>
      </c>
      <c r="X405" s="63">
        <v>36.1</v>
      </c>
      <c r="Y405" s="67" t="s">
        <v>35</v>
      </c>
      <c r="Z405" s="68">
        <v>240</v>
      </c>
      <c r="AA405" s="1389" t="s">
        <v>35</v>
      </c>
      <c r="AB405" s="1724">
        <v>0.11</v>
      </c>
      <c r="AC405" s="304">
        <v>2</v>
      </c>
      <c r="AD405" s="307" t="s">
        <v>35</v>
      </c>
      <c r="AE405" s="6" t="s">
        <v>561</v>
      </c>
      <c r="AF405" s="17" t="s">
        <v>470</v>
      </c>
      <c r="AG405" s="49" t="s">
        <v>35</v>
      </c>
      <c r="AH405" s="50">
        <v>4</v>
      </c>
      <c r="AI405" s="42" t="s">
        <v>35</v>
      </c>
      <c r="AJ405" s="98"/>
    </row>
    <row r="406" spans="1:38" s="1" customFormat="1" ht="13.5" customHeight="1" x14ac:dyDescent="0.15">
      <c r="A406" s="1769"/>
      <c r="B406" s="1610">
        <v>44645</v>
      </c>
      <c r="C406" s="1607" t="str">
        <f t="shared" si="53"/>
        <v>(金)</v>
      </c>
      <c r="D406" s="70" t="s">
        <v>566</v>
      </c>
      <c r="E406" s="1493" t="s">
        <v>35</v>
      </c>
      <c r="F406" s="58">
        <v>12.3</v>
      </c>
      <c r="G406" s="22">
        <v>11.4</v>
      </c>
      <c r="H406" s="61">
        <v>10.4</v>
      </c>
      <c r="I406" s="22">
        <v>3.6</v>
      </c>
      <c r="J406" s="61">
        <v>2.6</v>
      </c>
      <c r="K406" s="22">
        <v>7.68</v>
      </c>
      <c r="L406" s="61">
        <v>7.65</v>
      </c>
      <c r="M406" s="22" t="s">
        <v>35</v>
      </c>
      <c r="N406" s="61">
        <v>35.1</v>
      </c>
      <c r="O406" s="49" t="s">
        <v>35</v>
      </c>
      <c r="P406" s="1199">
        <v>73.599999999999994</v>
      </c>
      <c r="Q406" s="49" t="s">
        <v>35</v>
      </c>
      <c r="R406" s="1199">
        <v>95</v>
      </c>
      <c r="S406" s="49" t="s">
        <v>35</v>
      </c>
      <c r="T406" s="1199" t="s">
        <v>35</v>
      </c>
      <c r="U406" s="49" t="s">
        <v>35</v>
      </c>
      <c r="V406" s="1199" t="s">
        <v>35</v>
      </c>
      <c r="W406" s="62" t="s">
        <v>35</v>
      </c>
      <c r="X406" s="63">
        <v>35.4</v>
      </c>
      <c r="Y406" s="67" t="s">
        <v>35</v>
      </c>
      <c r="Z406" s="68">
        <v>228</v>
      </c>
      <c r="AA406" s="1389" t="s">
        <v>35</v>
      </c>
      <c r="AB406" s="1724">
        <v>0.15</v>
      </c>
      <c r="AC406" s="304" t="s">
        <v>35</v>
      </c>
      <c r="AD406" s="307" t="s">
        <v>35</v>
      </c>
      <c r="AE406" s="6" t="s">
        <v>484</v>
      </c>
      <c r="AF406" s="17" t="s">
        <v>23</v>
      </c>
      <c r="AG406" s="49" t="s">
        <v>35</v>
      </c>
      <c r="AH406" s="50">
        <v>2</v>
      </c>
      <c r="AI406" s="42" t="s">
        <v>35</v>
      </c>
      <c r="AJ406" s="98"/>
      <c r="AK406" s="287"/>
      <c r="AL406" s="412"/>
    </row>
    <row r="407" spans="1:38" ht="13.5" customHeight="1" x14ac:dyDescent="0.15">
      <c r="A407" s="1769"/>
      <c r="B407" s="1610">
        <v>44646</v>
      </c>
      <c r="C407" s="1607" t="str">
        <f t="shared" si="53"/>
        <v>(土)</v>
      </c>
      <c r="D407" s="70" t="s">
        <v>522</v>
      </c>
      <c r="E407" s="1493">
        <v>5</v>
      </c>
      <c r="F407" s="58">
        <v>16.399999999999999</v>
      </c>
      <c r="G407" s="22">
        <v>11.5</v>
      </c>
      <c r="H407" s="61">
        <v>10.8</v>
      </c>
      <c r="I407" s="22">
        <v>3.2</v>
      </c>
      <c r="J407" s="61">
        <v>2.4</v>
      </c>
      <c r="K407" s="22">
        <v>7.51</v>
      </c>
      <c r="L407" s="61">
        <v>7.52</v>
      </c>
      <c r="M407" s="22" t="s">
        <v>35</v>
      </c>
      <c r="N407" s="61">
        <v>34.6</v>
      </c>
      <c r="O407" s="49" t="s">
        <v>35</v>
      </c>
      <c r="P407" s="1199" t="s">
        <v>35</v>
      </c>
      <c r="Q407" s="49" t="s">
        <v>35</v>
      </c>
      <c r="R407" s="1199" t="s">
        <v>35</v>
      </c>
      <c r="S407" s="49" t="s">
        <v>35</v>
      </c>
      <c r="T407" s="1199" t="s">
        <v>35</v>
      </c>
      <c r="U407" s="49" t="s">
        <v>35</v>
      </c>
      <c r="V407" s="1199" t="s">
        <v>35</v>
      </c>
      <c r="W407" s="62" t="s">
        <v>35</v>
      </c>
      <c r="X407" s="63" t="s">
        <v>35</v>
      </c>
      <c r="Y407" s="67" t="s">
        <v>35</v>
      </c>
      <c r="Z407" s="68" t="s">
        <v>35</v>
      </c>
      <c r="AA407" s="1389" t="s">
        <v>35</v>
      </c>
      <c r="AB407" s="1724" t="s">
        <v>35</v>
      </c>
      <c r="AC407" s="304" t="s">
        <v>35</v>
      </c>
      <c r="AD407" s="307" t="s">
        <v>35</v>
      </c>
      <c r="AE407" s="18" t="s">
        <v>35</v>
      </c>
      <c r="AF407" s="8"/>
      <c r="AG407" s="19"/>
      <c r="AH407" s="7"/>
      <c r="AI407" s="7"/>
      <c r="AJ407" s="8"/>
    </row>
    <row r="408" spans="1:38" ht="13.5" customHeight="1" x14ac:dyDescent="0.15">
      <c r="A408" s="1769"/>
      <c r="B408" s="1610">
        <v>44647</v>
      </c>
      <c r="C408" s="1607" t="str">
        <f t="shared" si="53"/>
        <v>(日)</v>
      </c>
      <c r="D408" s="331" t="s">
        <v>566</v>
      </c>
      <c r="E408" s="1498" t="s">
        <v>35</v>
      </c>
      <c r="F408" s="169">
        <v>17.5</v>
      </c>
      <c r="G408" s="170">
        <v>11.7</v>
      </c>
      <c r="H408" s="167">
        <v>11.1</v>
      </c>
      <c r="I408" s="170">
        <v>3</v>
      </c>
      <c r="J408" s="167">
        <v>2.1</v>
      </c>
      <c r="K408" s="170">
        <v>7.59</v>
      </c>
      <c r="L408" s="167">
        <v>7.59</v>
      </c>
      <c r="M408" s="170" t="s">
        <v>35</v>
      </c>
      <c r="N408" s="167">
        <v>35.1</v>
      </c>
      <c r="O408" s="1206" t="s">
        <v>35</v>
      </c>
      <c r="P408" s="1207" t="s">
        <v>35</v>
      </c>
      <c r="Q408" s="1206" t="s">
        <v>35</v>
      </c>
      <c r="R408" s="1207" t="s">
        <v>35</v>
      </c>
      <c r="S408" s="1206" t="s">
        <v>35</v>
      </c>
      <c r="T408" s="1207" t="s">
        <v>35</v>
      </c>
      <c r="U408" s="1206" t="s">
        <v>35</v>
      </c>
      <c r="V408" s="1207" t="s">
        <v>35</v>
      </c>
      <c r="W408" s="171" t="s">
        <v>35</v>
      </c>
      <c r="X408" s="172" t="s">
        <v>35</v>
      </c>
      <c r="Y408" s="175" t="s">
        <v>35</v>
      </c>
      <c r="Z408" s="176" t="s">
        <v>35</v>
      </c>
      <c r="AA408" s="1390" t="s">
        <v>35</v>
      </c>
      <c r="AB408" s="1725" t="s">
        <v>19</v>
      </c>
      <c r="AC408" s="328" t="s">
        <v>35</v>
      </c>
      <c r="AD408" s="1672" t="s">
        <v>35</v>
      </c>
      <c r="AE408" s="18" t="s">
        <v>35</v>
      </c>
      <c r="AF408" s="8"/>
      <c r="AG408" s="19"/>
      <c r="AH408" s="7"/>
      <c r="AI408" s="7"/>
      <c r="AJ408" s="8"/>
    </row>
    <row r="409" spans="1:38" ht="13.5" customHeight="1" x14ac:dyDescent="0.15">
      <c r="A409" s="1769"/>
      <c r="B409" s="1610">
        <v>44648</v>
      </c>
      <c r="C409" s="1607" t="str">
        <f t="shared" si="53"/>
        <v>(月)</v>
      </c>
      <c r="D409" s="331" t="s">
        <v>566</v>
      </c>
      <c r="E409" s="1498" t="s">
        <v>35</v>
      </c>
      <c r="F409" s="169">
        <v>14.6</v>
      </c>
      <c r="G409" s="170">
        <v>11.7</v>
      </c>
      <c r="H409" s="167">
        <v>11</v>
      </c>
      <c r="I409" s="170">
        <v>2.9</v>
      </c>
      <c r="J409" s="167">
        <v>2</v>
      </c>
      <c r="K409" s="170">
        <v>7.61</v>
      </c>
      <c r="L409" s="167">
        <v>7.6</v>
      </c>
      <c r="M409" s="170" t="s">
        <v>35</v>
      </c>
      <c r="N409" s="167">
        <v>35.299999999999997</v>
      </c>
      <c r="O409" s="1206" t="s">
        <v>35</v>
      </c>
      <c r="P409" s="1207">
        <v>73.8</v>
      </c>
      <c r="Q409" s="1206" t="s">
        <v>35</v>
      </c>
      <c r="R409" s="1207">
        <v>95.2</v>
      </c>
      <c r="S409" s="1206" t="s">
        <v>35</v>
      </c>
      <c r="T409" s="1207" t="s">
        <v>35</v>
      </c>
      <c r="U409" s="1206" t="s">
        <v>35</v>
      </c>
      <c r="V409" s="1207" t="s">
        <v>35</v>
      </c>
      <c r="W409" s="171" t="s">
        <v>35</v>
      </c>
      <c r="X409" s="172">
        <v>37</v>
      </c>
      <c r="Y409" s="175" t="s">
        <v>35</v>
      </c>
      <c r="Z409" s="176">
        <v>217</v>
      </c>
      <c r="AA409" s="1390" t="s">
        <v>35</v>
      </c>
      <c r="AB409" s="1725">
        <v>0.12</v>
      </c>
      <c r="AC409" s="328" t="s">
        <v>35</v>
      </c>
      <c r="AD409" s="1672">
        <v>40</v>
      </c>
      <c r="AE409" s="570" t="s">
        <v>35</v>
      </c>
      <c r="AF409" s="571"/>
      <c r="AG409" s="580"/>
      <c r="AH409" s="572"/>
      <c r="AI409" s="572"/>
      <c r="AJ409" s="571"/>
    </row>
    <row r="410" spans="1:38" ht="13.5" customHeight="1" x14ac:dyDescent="0.15">
      <c r="A410" s="1769"/>
      <c r="B410" s="1610">
        <v>44649</v>
      </c>
      <c r="C410" s="1607" t="str">
        <f t="shared" si="53"/>
        <v>(火)</v>
      </c>
      <c r="D410" s="331" t="s">
        <v>522</v>
      </c>
      <c r="E410" s="1498">
        <v>2</v>
      </c>
      <c r="F410" s="169">
        <v>10.4</v>
      </c>
      <c r="G410" s="170">
        <v>11.6</v>
      </c>
      <c r="H410" s="167">
        <v>11</v>
      </c>
      <c r="I410" s="170">
        <v>2.7</v>
      </c>
      <c r="J410" s="167">
        <v>2</v>
      </c>
      <c r="K410" s="170">
        <v>7.65</v>
      </c>
      <c r="L410" s="167">
        <v>7.64</v>
      </c>
      <c r="M410" s="170" t="s">
        <v>35</v>
      </c>
      <c r="N410" s="167">
        <v>35.299999999999997</v>
      </c>
      <c r="O410" s="1206" t="s">
        <v>35</v>
      </c>
      <c r="P410" s="1207">
        <v>73.900000000000006</v>
      </c>
      <c r="Q410" s="1206" t="s">
        <v>35</v>
      </c>
      <c r="R410" s="1207">
        <v>94.2</v>
      </c>
      <c r="S410" s="1206" t="s">
        <v>35</v>
      </c>
      <c r="T410" s="1207" t="s">
        <v>35</v>
      </c>
      <c r="U410" s="1206" t="s">
        <v>35</v>
      </c>
      <c r="V410" s="1207" t="s">
        <v>35</v>
      </c>
      <c r="W410" s="171" t="s">
        <v>35</v>
      </c>
      <c r="X410" s="172">
        <v>37.4</v>
      </c>
      <c r="Y410" s="175" t="s">
        <v>35</v>
      </c>
      <c r="Z410" s="176">
        <v>226</v>
      </c>
      <c r="AA410" s="1390" t="s">
        <v>35</v>
      </c>
      <c r="AB410" s="1725">
        <v>0.12</v>
      </c>
      <c r="AC410" s="328" t="s">
        <v>35</v>
      </c>
      <c r="AD410" s="1672" t="s">
        <v>35</v>
      </c>
      <c r="AE410" s="384" t="s">
        <v>562</v>
      </c>
      <c r="AF410" s="678" t="s">
        <v>35</v>
      </c>
      <c r="AG410" s="678" t="s">
        <v>35</v>
      </c>
      <c r="AH410" s="678" t="s">
        <v>35</v>
      </c>
      <c r="AI410" s="678" t="s">
        <v>35</v>
      </c>
      <c r="AJ410" s="679" t="s">
        <v>35</v>
      </c>
    </row>
    <row r="411" spans="1:38" ht="13.5" customHeight="1" x14ac:dyDescent="0.15">
      <c r="A411" s="1769"/>
      <c r="B411" s="1610">
        <v>44650</v>
      </c>
      <c r="C411" s="1607" t="str">
        <f t="shared" si="53"/>
        <v>(水)</v>
      </c>
      <c r="D411" s="331" t="s">
        <v>522</v>
      </c>
      <c r="E411" s="1498" t="s">
        <v>35</v>
      </c>
      <c r="F411" s="169">
        <v>13.7</v>
      </c>
      <c r="G411" s="170">
        <v>11.8</v>
      </c>
      <c r="H411" s="167">
        <v>11.1</v>
      </c>
      <c r="I411" s="170">
        <v>2.6</v>
      </c>
      <c r="J411" s="167">
        <v>1.8</v>
      </c>
      <c r="K411" s="170">
        <v>7.63</v>
      </c>
      <c r="L411" s="167">
        <v>7.6</v>
      </c>
      <c r="M411" s="170" t="s">
        <v>35</v>
      </c>
      <c r="N411" s="167">
        <v>35.299999999999997</v>
      </c>
      <c r="O411" s="1206" t="s">
        <v>35</v>
      </c>
      <c r="P411" s="1207">
        <v>74.3</v>
      </c>
      <c r="Q411" s="1206" t="s">
        <v>35</v>
      </c>
      <c r="R411" s="1207">
        <v>97</v>
      </c>
      <c r="S411" s="1206" t="s">
        <v>35</v>
      </c>
      <c r="T411" s="1207" t="s">
        <v>35</v>
      </c>
      <c r="U411" s="1206" t="s">
        <v>35</v>
      </c>
      <c r="V411" s="1207" t="s">
        <v>35</v>
      </c>
      <c r="W411" s="171" t="s">
        <v>35</v>
      </c>
      <c r="X411" s="172">
        <v>38.299999999999997</v>
      </c>
      <c r="Y411" s="175" t="s">
        <v>35</v>
      </c>
      <c r="Z411" s="176">
        <v>221</v>
      </c>
      <c r="AA411" s="1390" t="s">
        <v>35</v>
      </c>
      <c r="AB411" s="1725">
        <v>0.12</v>
      </c>
      <c r="AC411" s="328" t="s">
        <v>35</v>
      </c>
      <c r="AD411" s="1672" t="s">
        <v>35</v>
      </c>
      <c r="AE411" s="634" t="s">
        <v>35</v>
      </c>
      <c r="AF411" s="633" t="s">
        <v>35</v>
      </c>
      <c r="AG411" s="633" t="s">
        <v>35</v>
      </c>
      <c r="AH411" s="633" t="s">
        <v>35</v>
      </c>
      <c r="AI411" s="633" t="s">
        <v>35</v>
      </c>
      <c r="AJ411" s="680" t="s">
        <v>35</v>
      </c>
    </row>
    <row r="412" spans="1:38" ht="13.5" customHeight="1" x14ac:dyDescent="0.15">
      <c r="A412" s="1769"/>
      <c r="B412" s="1610">
        <v>44651</v>
      </c>
      <c r="C412" s="1607" t="str">
        <f t="shared" si="53"/>
        <v>(木)</v>
      </c>
      <c r="D412" s="201" t="s">
        <v>566</v>
      </c>
      <c r="E412" s="1499">
        <v>2</v>
      </c>
      <c r="F412" s="119">
        <v>19.5</v>
      </c>
      <c r="G412" s="120">
        <v>11.9</v>
      </c>
      <c r="H412" s="121">
        <v>11.4</v>
      </c>
      <c r="I412" s="120">
        <v>2.6</v>
      </c>
      <c r="J412" s="121">
        <v>1.8</v>
      </c>
      <c r="K412" s="120">
        <v>7.59</v>
      </c>
      <c r="L412" s="121">
        <v>7.57</v>
      </c>
      <c r="M412" s="120" t="s">
        <v>35</v>
      </c>
      <c r="N412" s="121">
        <v>35.4</v>
      </c>
      <c r="O412" s="632" t="s">
        <v>35</v>
      </c>
      <c r="P412" s="1213">
        <v>74.599999999999994</v>
      </c>
      <c r="Q412" s="632" t="s">
        <v>35</v>
      </c>
      <c r="R412" s="1213">
        <v>96.2</v>
      </c>
      <c r="S412" s="632" t="s">
        <v>35</v>
      </c>
      <c r="T412" s="1213" t="s">
        <v>35</v>
      </c>
      <c r="U412" s="632" t="s">
        <v>35</v>
      </c>
      <c r="V412" s="1213" t="s">
        <v>35</v>
      </c>
      <c r="W412" s="122" t="s">
        <v>35</v>
      </c>
      <c r="X412" s="123">
        <v>36.9</v>
      </c>
      <c r="Y412" s="126" t="s">
        <v>35</v>
      </c>
      <c r="Z412" s="127">
        <v>216</v>
      </c>
      <c r="AA412" s="1394" t="s">
        <v>35</v>
      </c>
      <c r="AB412" s="1727">
        <v>0.17</v>
      </c>
      <c r="AC412" s="303" t="s">
        <v>35</v>
      </c>
      <c r="AD412" s="308" t="s">
        <v>35</v>
      </c>
      <c r="AE412" s="634" t="s">
        <v>35</v>
      </c>
      <c r="AF412" s="633" t="s">
        <v>35</v>
      </c>
      <c r="AG412" s="633" t="s">
        <v>35</v>
      </c>
      <c r="AH412" s="633" t="s">
        <v>35</v>
      </c>
      <c r="AI412" s="633" t="s">
        <v>35</v>
      </c>
      <c r="AJ412" s="680" t="s">
        <v>35</v>
      </c>
    </row>
    <row r="413" spans="1:38" ht="13.5" customHeight="1" x14ac:dyDescent="0.15">
      <c r="A413" s="1769"/>
      <c r="B413" s="1748" t="s">
        <v>388</v>
      </c>
      <c r="C413" s="1744"/>
      <c r="D413" s="374"/>
      <c r="E413" s="1494">
        <f>MAX(E382:E412)</f>
        <v>28</v>
      </c>
      <c r="F413" s="335">
        <f t="shared" ref="F413:AB413" si="54">IF(COUNT(F382:F412)=0,"",MAX(F382:F412))</f>
        <v>19.5</v>
      </c>
      <c r="G413" s="336">
        <f t="shared" si="54"/>
        <v>11.9</v>
      </c>
      <c r="H413" s="337">
        <f t="shared" si="54"/>
        <v>11.4</v>
      </c>
      <c r="I413" s="336">
        <f t="shared" si="54"/>
        <v>3.6</v>
      </c>
      <c r="J413" s="337">
        <f t="shared" si="54"/>
        <v>2.9</v>
      </c>
      <c r="K413" s="336">
        <f t="shared" si="54"/>
        <v>7.76</v>
      </c>
      <c r="L413" s="337">
        <f t="shared" si="54"/>
        <v>7.74</v>
      </c>
      <c r="M413" s="336" t="str">
        <f t="shared" si="54"/>
        <v/>
      </c>
      <c r="N413" s="337">
        <f t="shared" si="54"/>
        <v>36.1</v>
      </c>
      <c r="O413" s="1200" t="str">
        <f t="shared" si="54"/>
        <v/>
      </c>
      <c r="P413" s="1208">
        <f t="shared" si="54"/>
        <v>75.599999999999994</v>
      </c>
      <c r="Q413" s="1200" t="str">
        <f t="shared" si="54"/>
        <v/>
      </c>
      <c r="R413" s="1208">
        <f t="shared" si="54"/>
        <v>97.6</v>
      </c>
      <c r="S413" s="1200" t="str">
        <f t="shared" si="54"/>
        <v/>
      </c>
      <c r="T413" s="1208">
        <f t="shared" si="54"/>
        <v>55.2</v>
      </c>
      <c r="U413" s="1200" t="str">
        <f t="shared" si="54"/>
        <v/>
      </c>
      <c r="V413" s="1208">
        <f t="shared" si="54"/>
        <v>37.4</v>
      </c>
      <c r="W413" s="338" t="str">
        <f t="shared" si="54"/>
        <v/>
      </c>
      <c r="X413" s="540">
        <f t="shared" si="54"/>
        <v>38.299999999999997</v>
      </c>
      <c r="Y413" s="1356" t="str">
        <f t="shared" si="54"/>
        <v/>
      </c>
      <c r="Z413" s="1357">
        <f t="shared" si="54"/>
        <v>268</v>
      </c>
      <c r="AA413" s="1385" t="str">
        <f t="shared" si="54"/>
        <v/>
      </c>
      <c r="AB413" s="1720">
        <f t="shared" si="54"/>
        <v>0.24</v>
      </c>
      <c r="AC413" s="651">
        <f t="shared" ref="AC413:AD413" si="55">IF(COUNT(AC382:AC412)=0,"",MAX(AC382:AC412))</f>
        <v>1178</v>
      </c>
      <c r="AD413" s="1456">
        <f t="shared" si="55"/>
        <v>964</v>
      </c>
      <c r="AE413" s="10"/>
      <c r="AF413" s="2"/>
      <c r="AG413" s="2"/>
      <c r="AH413" s="2"/>
      <c r="AI413" s="2"/>
      <c r="AJ413" s="99"/>
    </row>
    <row r="414" spans="1:38" ht="13.5" customHeight="1" x14ac:dyDescent="0.15">
      <c r="A414" s="1769"/>
      <c r="B414" s="1749" t="s">
        <v>389</v>
      </c>
      <c r="C414" s="1736"/>
      <c r="D414" s="376"/>
      <c r="E414" s="1503"/>
      <c r="F414" s="340">
        <f t="shared" ref="F414:AB414" si="56">IF(COUNT(F382:F412)=0,"",MIN(F382:F412))</f>
        <v>4.5999999999999996</v>
      </c>
      <c r="G414" s="341">
        <f t="shared" si="56"/>
        <v>8</v>
      </c>
      <c r="H414" s="342">
        <f t="shared" si="56"/>
        <v>7.9</v>
      </c>
      <c r="I414" s="341">
        <f t="shared" si="56"/>
        <v>2</v>
      </c>
      <c r="J414" s="342">
        <f t="shared" si="56"/>
        <v>1.3</v>
      </c>
      <c r="K414" s="341">
        <f t="shared" si="56"/>
        <v>7.5</v>
      </c>
      <c r="L414" s="342">
        <f t="shared" si="56"/>
        <v>7.31</v>
      </c>
      <c r="M414" s="341" t="str">
        <f t="shared" si="56"/>
        <v/>
      </c>
      <c r="N414" s="342">
        <f t="shared" si="56"/>
        <v>33.200000000000003</v>
      </c>
      <c r="O414" s="1202" t="str">
        <f t="shared" si="56"/>
        <v/>
      </c>
      <c r="P414" s="1209">
        <f t="shared" si="56"/>
        <v>72.599999999999994</v>
      </c>
      <c r="Q414" s="1202" t="str">
        <f t="shared" si="56"/>
        <v/>
      </c>
      <c r="R414" s="1209">
        <f t="shared" si="56"/>
        <v>92.6</v>
      </c>
      <c r="S414" s="1202" t="str">
        <f t="shared" si="56"/>
        <v/>
      </c>
      <c r="T414" s="1209">
        <f t="shared" si="56"/>
        <v>55.2</v>
      </c>
      <c r="U414" s="1202" t="str">
        <f t="shared" si="56"/>
        <v/>
      </c>
      <c r="V414" s="1209">
        <f t="shared" si="56"/>
        <v>37.4</v>
      </c>
      <c r="W414" s="343" t="str">
        <f t="shared" si="56"/>
        <v/>
      </c>
      <c r="X414" s="653">
        <f t="shared" si="56"/>
        <v>34.1</v>
      </c>
      <c r="Y414" s="1362" t="str">
        <f t="shared" si="56"/>
        <v/>
      </c>
      <c r="Z414" s="1363">
        <f t="shared" si="56"/>
        <v>179</v>
      </c>
      <c r="AA414" s="1386" t="str">
        <f t="shared" si="56"/>
        <v/>
      </c>
      <c r="AB414" s="666">
        <f t="shared" si="56"/>
        <v>0.1</v>
      </c>
      <c r="AC414" s="1620"/>
      <c r="AD414" s="1659"/>
      <c r="AE414" s="10"/>
      <c r="AF414" s="2"/>
      <c r="AG414" s="2"/>
      <c r="AH414" s="2"/>
      <c r="AI414" s="2"/>
      <c r="AJ414" s="99"/>
    </row>
    <row r="415" spans="1:38" ht="13.5" customHeight="1" x14ac:dyDescent="0.15">
      <c r="A415" s="1769"/>
      <c r="B415" s="1749" t="s">
        <v>390</v>
      </c>
      <c r="C415" s="1736"/>
      <c r="D415" s="378"/>
      <c r="E415" s="1496"/>
      <c r="F415" s="541">
        <f t="shared" ref="F415:AB415" si="57">IF(COUNT(F382:F412)=0,"",AVERAGE(F382:F412))</f>
        <v>10.787096774193548</v>
      </c>
      <c r="G415" s="542">
        <f t="shared" si="57"/>
        <v>10.06774193548387</v>
      </c>
      <c r="H415" s="543">
        <f t="shared" si="57"/>
        <v>9.5935483870967762</v>
      </c>
      <c r="I415" s="542">
        <f t="shared" si="57"/>
        <v>2.8161290322580639</v>
      </c>
      <c r="J415" s="543">
        <f t="shared" si="57"/>
        <v>2.1032258064516127</v>
      </c>
      <c r="K415" s="542">
        <f t="shared" si="57"/>
        <v>7.6616129032258069</v>
      </c>
      <c r="L415" s="543">
        <f t="shared" si="57"/>
        <v>7.6454838709677428</v>
      </c>
      <c r="M415" s="542" t="str">
        <f t="shared" si="57"/>
        <v/>
      </c>
      <c r="N415" s="543">
        <f t="shared" si="57"/>
        <v>34.941935483870971</v>
      </c>
      <c r="O415" s="1210" t="str">
        <f t="shared" si="57"/>
        <v/>
      </c>
      <c r="P415" s="1211">
        <f t="shared" si="57"/>
        <v>74.145454545454527</v>
      </c>
      <c r="Q415" s="1210" t="str">
        <f t="shared" si="57"/>
        <v/>
      </c>
      <c r="R415" s="1211">
        <f t="shared" si="57"/>
        <v>95.236363636363635</v>
      </c>
      <c r="S415" s="1210" t="str">
        <f t="shared" si="57"/>
        <v/>
      </c>
      <c r="T415" s="1211">
        <f t="shared" si="57"/>
        <v>55.2</v>
      </c>
      <c r="U415" s="1210" t="str">
        <f t="shared" si="57"/>
        <v/>
      </c>
      <c r="V415" s="1211">
        <f t="shared" si="57"/>
        <v>37.4</v>
      </c>
      <c r="W415" s="1255" t="str">
        <f t="shared" si="57"/>
        <v/>
      </c>
      <c r="X415" s="658">
        <f t="shared" si="57"/>
        <v>35.763636363636358</v>
      </c>
      <c r="Y415" s="1364" t="str">
        <f t="shared" si="57"/>
        <v/>
      </c>
      <c r="Z415" s="1365">
        <f t="shared" si="57"/>
        <v>222.40909090909091</v>
      </c>
      <c r="AA415" s="1391" t="str">
        <f t="shared" si="57"/>
        <v/>
      </c>
      <c r="AB415" s="1726">
        <f t="shared" si="57"/>
        <v>0.16</v>
      </c>
      <c r="AC415" s="1621"/>
      <c r="AD415" s="1660"/>
      <c r="AE415" s="10"/>
      <c r="AF415" s="2"/>
      <c r="AG415" s="2"/>
      <c r="AH415" s="2"/>
      <c r="AI415" s="2"/>
      <c r="AJ415" s="99"/>
    </row>
    <row r="416" spans="1:38" ht="13.5" customHeight="1" thickBot="1" x14ac:dyDescent="0.2">
      <c r="A416" s="1895"/>
      <c r="B416" s="1780" t="s">
        <v>391</v>
      </c>
      <c r="C416" s="1781"/>
      <c r="D416" s="711"/>
      <c r="E416" s="1501">
        <f>SUM(E382:E412)</f>
        <v>51</v>
      </c>
      <c r="F416" s="712"/>
      <c r="G416" s="1343"/>
      <c r="H416" s="1344"/>
      <c r="I416" s="1343"/>
      <c r="J416" s="1344"/>
      <c r="K416" s="1243"/>
      <c r="L416" s="1244"/>
      <c r="M416" s="1343"/>
      <c r="N416" s="1344"/>
      <c r="O416" s="1218"/>
      <c r="P416" s="1219"/>
      <c r="Q416" s="1224"/>
      <c r="R416" s="1219"/>
      <c r="S416" s="1231"/>
      <c r="T416" s="1218"/>
      <c r="U416" s="1231"/>
      <c r="V416" s="1232"/>
      <c r="W416" s="1260"/>
      <c r="X416" s="1261"/>
      <c r="Y416" s="1367"/>
      <c r="Z416" s="1368"/>
      <c r="AA416" s="1396"/>
      <c r="AB416" s="1731"/>
      <c r="AC416" s="717">
        <f>SUM(AC382:AC412)</f>
        <v>2374</v>
      </c>
      <c r="AD416" s="1457">
        <f>SUM(AD382:AD412)</f>
        <v>2080</v>
      </c>
      <c r="AE416" s="10"/>
      <c r="AF416" s="2"/>
      <c r="AG416" s="2"/>
      <c r="AH416" s="2"/>
      <c r="AI416" s="2"/>
      <c r="AJ416" s="99"/>
    </row>
    <row r="417" spans="1:36" ht="14.25" thickTop="1" x14ac:dyDescent="0.15">
      <c r="A417" s="1893" t="s">
        <v>397</v>
      </c>
      <c r="B417" s="1894" t="s">
        <v>388</v>
      </c>
      <c r="C417" s="1875"/>
      <c r="D417" s="700"/>
      <c r="E417" s="1502">
        <v>135.5</v>
      </c>
      <c r="F417" s="701">
        <v>35.5</v>
      </c>
      <c r="G417" s="702">
        <v>28.8</v>
      </c>
      <c r="H417" s="703">
        <v>27.3</v>
      </c>
      <c r="I417" s="702">
        <v>6.7</v>
      </c>
      <c r="J417" s="703">
        <v>5.8</v>
      </c>
      <c r="K417" s="702">
        <v>8.1</v>
      </c>
      <c r="L417" s="703">
        <v>8.14</v>
      </c>
      <c r="M417" s="702" t="s">
        <v>35</v>
      </c>
      <c r="N417" s="703">
        <v>36.1</v>
      </c>
      <c r="O417" s="1220" t="s">
        <v>35</v>
      </c>
      <c r="P417" s="1221">
        <v>75.599999999999994</v>
      </c>
      <c r="Q417" s="1220" t="s">
        <v>35</v>
      </c>
      <c r="R417" s="1221">
        <v>102.5</v>
      </c>
      <c r="S417" s="1220" t="s">
        <v>35</v>
      </c>
      <c r="T417" s="1221">
        <v>58</v>
      </c>
      <c r="U417" s="1220" t="s">
        <v>35</v>
      </c>
      <c r="V417" s="1221">
        <v>42.8</v>
      </c>
      <c r="W417" s="704" t="s">
        <v>35</v>
      </c>
      <c r="X417" s="708">
        <v>40.200000000000003</v>
      </c>
      <c r="Y417" s="1378" t="s">
        <v>35</v>
      </c>
      <c r="Z417" s="1379">
        <v>268</v>
      </c>
      <c r="AA417" s="1397" t="s">
        <v>35</v>
      </c>
      <c r="AB417" s="1732">
        <v>0.28000000000000003</v>
      </c>
      <c r="AC417" s="793">
        <v>1178</v>
      </c>
      <c r="AD417" s="549">
        <v>964</v>
      </c>
      <c r="AE417" s="385" t="s">
        <v>35</v>
      </c>
      <c r="AF417" s="385"/>
      <c r="AG417" s="385"/>
      <c r="AH417" s="385"/>
      <c r="AI417" s="385"/>
      <c r="AJ417" s="385"/>
    </row>
    <row r="418" spans="1:36" x14ac:dyDescent="0.15">
      <c r="A418" s="1893"/>
      <c r="B418" s="1749" t="s">
        <v>389</v>
      </c>
      <c r="C418" s="1736"/>
      <c r="D418" s="376"/>
      <c r="E418" s="1503"/>
      <c r="F418" s="340">
        <v>2</v>
      </c>
      <c r="G418" s="341">
        <v>7.4</v>
      </c>
      <c r="H418" s="342">
        <v>7.4</v>
      </c>
      <c r="I418" s="341">
        <v>0.7</v>
      </c>
      <c r="J418" s="342">
        <v>0.7</v>
      </c>
      <c r="K418" s="341">
        <v>7.28</v>
      </c>
      <c r="L418" s="342">
        <v>7.21</v>
      </c>
      <c r="M418" s="341" t="s">
        <v>35</v>
      </c>
      <c r="N418" s="342">
        <v>23.2</v>
      </c>
      <c r="O418" s="1202" t="s">
        <v>35</v>
      </c>
      <c r="P418" s="1209">
        <v>50.3</v>
      </c>
      <c r="Q418" s="1202" t="s">
        <v>35</v>
      </c>
      <c r="R418" s="1209">
        <v>66.400000000000006</v>
      </c>
      <c r="S418" s="1202" t="s">
        <v>35</v>
      </c>
      <c r="T418" s="1209">
        <v>45.6</v>
      </c>
      <c r="U418" s="1202" t="s">
        <v>35</v>
      </c>
      <c r="V418" s="1209">
        <v>26.4</v>
      </c>
      <c r="W418" s="343" t="s">
        <v>35</v>
      </c>
      <c r="X418" s="653">
        <v>21.7</v>
      </c>
      <c r="Y418" s="1362" t="s">
        <v>35</v>
      </c>
      <c r="Z418" s="1363">
        <v>115</v>
      </c>
      <c r="AA418" s="1386" t="s">
        <v>35</v>
      </c>
      <c r="AB418" s="1721">
        <v>0.02</v>
      </c>
      <c r="AC418" s="1691"/>
      <c r="AD418" s="1622"/>
      <c r="AE418" t="s">
        <v>35</v>
      </c>
    </row>
    <row r="419" spans="1:36" x14ac:dyDescent="0.15">
      <c r="A419" s="1893"/>
      <c r="B419" s="1749" t="s">
        <v>390</v>
      </c>
      <c r="C419" s="1736"/>
      <c r="D419" s="376"/>
      <c r="E419" s="1496"/>
      <c r="F419" s="541">
        <v>16.843013698630145</v>
      </c>
      <c r="G419" s="542">
        <v>18.256712328767122</v>
      </c>
      <c r="H419" s="543">
        <v>17.540547945205482</v>
      </c>
      <c r="I419" s="542">
        <v>2.9985479452054791</v>
      </c>
      <c r="J419" s="543">
        <v>2.4976273972602745</v>
      </c>
      <c r="K419" s="542">
        <v>7.638602739726025</v>
      </c>
      <c r="L419" s="543">
        <v>7.6276164383561555</v>
      </c>
      <c r="M419" s="542" t="s">
        <v>35</v>
      </c>
      <c r="N419" s="543">
        <v>30.966301369863011</v>
      </c>
      <c r="O419" s="1210" t="s">
        <v>35</v>
      </c>
      <c r="P419" s="1211">
        <v>65.176033057851214</v>
      </c>
      <c r="Q419" s="1210" t="s">
        <v>35</v>
      </c>
      <c r="R419" s="1211">
        <v>86.955371900826435</v>
      </c>
      <c r="S419" s="1210" t="s">
        <v>35</v>
      </c>
      <c r="T419" s="1211">
        <v>51.300000000000004</v>
      </c>
      <c r="U419" s="1210" t="s">
        <v>35</v>
      </c>
      <c r="V419" s="1211">
        <v>34.85</v>
      </c>
      <c r="W419" s="1255" t="s">
        <v>35</v>
      </c>
      <c r="X419" s="658">
        <v>31.452479338842966</v>
      </c>
      <c r="Y419" s="1364" t="s">
        <v>35</v>
      </c>
      <c r="Z419" s="1365">
        <v>197.35537190082644</v>
      </c>
      <c r="AA419" s="1391" t="s">
        <v>35</v>
      </c>
      <c r="AB419" s="696">
        <v>0.14793388429752069</v>
      </c>
      <c r="AC419" s="1691"/>
      <c r="AD419" s="1622"/>
      <c r="AE419" t="s">
        <v>35</v>
      </c>
    </row>
    <row r="420" spans="1:36" x14ac:dyDescent="0.15">
      <c r="A420" s="1893"/>
      <c r="B420" s="1749" t="s">
        <v>391</v>
      </c>
      <c r="C420" s="1736"/>
      <c r="D420" s="376"/>
      <c r="E420" s="1497">
        <v>1716.5</v>
      </c>
      <c r="F420" s="563"/>
      <c r="G420" s="1341"/>
      <c r="H420" s="1342"/>
      <c r="I420" s="1341"/>
      <c r="J420" s="1342"/>
      <c r="K420" s="1241"/>
      <c r="L420" s="1242"/>
      <c r="M420" s="1341"/>
      <c r="N420" s="1342"/>
      <c r="O420" s="1205"/>
      <c r="P420" s="1212"/>
      <c r="Q420" s="1223"/>
      <c r="R420" s="1212"/>
      <c r="S420" s="1204"/>
      <c r="T420" s="1205"/>
      <c r="U420" s="1204"/>
      <c r="V420" s="1222"/>
      <c r="W420" s="1256"/>
      <c r="X420" s="1257"/>
      <c r="Y420" s="1361"/>
      <c r="Z420" s="1366"/>
      <c r="AA420" s="1392"/>
      <c r="AB420" s="1393"/>
      <c r="AC420" s="423">
        <v>6101</v>
      </c>
      <c r="AD420" s="1673">
        <v>3768</v>
      </c>
    </row>
    <row r="421" spans="1:36" x14ac:dyDescent="0.15">
      <c r="A421" s="420"/>
      <c r="B421" s="1737" t="s">
        <v>395</v>
      </c>
      <c r="C421" s="1738"/>
      <c r="D421" s="387">
        <v>123</v>
      </c>
      <c r="E421" s="403"/>
      <c r="F421" s="404"/>
      <c r="G421" s="404"/>
      <c r="H421" s="404"/>
      <c r="I421" s="405"/>
      <c r="J421" s="405"/>
      <c r="K421" s="406"/>
      <c r="L421" s="406"/>
      <c r="M421" s="405"/>
      <c r="N421" s="405"/>
      <c r="O421" s="404"/>
      <c r="P421" s="404"/>
      <c r="Q421" s="404"/>
      <c r="R421" s="404"/>
      <c r="S421" s="404"/>
      <c r="T421" s="404"/>
      <c r="U421" s="404"/>
      <c r="V421" s="404"/>
      <c r="W421" s="405"/>
      <c r="X421" s="405"/>
      <c r="Y421" s="407"/>
      <c r="Z421" s="407"/>
      <c r="AA421" s="406"/>
      <c r="AB421" s="406"/>
      <c r="AC421" s="408"/>
      <c r="AD421" s="408"/>
    </row>
  </sheetData>
  <protectedRanges>
    <protectedRange sqref="D281:N310" name="範囲1_1_1"/>
    <protectedRange sqref="O281:AB310" name="範囲1_5_1_1"/>
  </protectedRanges>
  <mergeCells count="84">
    <mergeCell ref="B378:C378"/>
    <mergeCell ref="B379:C379"/>
    <mergeCell ref="B380:C380"/>
    <mergeCell ref="B381:C381"/>
    <mergeCell ref="A350:A381"/>
    <mergeCell ref="B346:C346"/>
    <mergeCell ref="B347:C347"/>
    <mergeCell ref="B348:C348"/>
    <mergeCell ref="B349:C349"/>
    <mergeCell ref="A315:A349"/>
    <mergeCell ref="A2:A3"/>
    <mergeCell ref="B69:C69"/>
    <mergeCell ref="B70:C70"/>
    <mergeCell ref="B175:C175"/>
    <mergeCell ref="B207:C207"/>
    <mergeCell ref="B140:C140"/>
    <mergeCell ref="B141:C141"/>
    <mergeCell ref="A107:A141"/>
    <mergeCell ref="B173:C173"/>
    <mergeCell ref="B174:C174"/>
    <mergeCell ref="B34:C34"/>
    <mergeCell ref="B35:C35"/>
    <mergeCell ref="B36:C36"/>
    <mergeCell ref="B37:C37"/>
    <mergeCell ref="A4:A37"/>
    <mergeCell ref="AE2:AJ3"/>
    <mergeCell ref="AC2:AD2"/>
    <mergeCell ref="I2:J2"/>
    <mergeCell ref="O2:P2"/>
    <mergeCell ref="AA2:AB2"/>
    <mergeCell ref="Y2:Z2"/>
    <mergeCell ref="Q2:R2"/>
    <mergeCell ref="B1:E1"/>
    <mergeCell ref="S2:T2"/>
    <mergeCell ref="K2:L2"/>
    <mergeCell ref="W2:X2"/>
    <mergeCell ref="M2:N2"/>
    <mergeCell ref="D2:D3"/>
    <mergeCell ref="C2:C3"/>
    <mergeCell ref="G2:H2"/>
    <mergeCell ref="U2:V2"/>
    <mergeCell ref="B2:B3"/>
    <mergeCell ref="B209:C209"/>
    <mergeCell ref="B210:C210"/>
    <mergeCell ref="A177:A210"/>
    <mergeCell ref="B71:C71"/>
    <mergeCell ref="B72:C72"/>
    <mergeCell ref="A38:A72"/>
    <mergeCell ref="B138:C138"/>
    <mergeCell ref="B139:C139"/>
    <mergeCell ref="B176:C176"/>
    <mergeCell ref="A142:A176"/>
    <mergeCell ref="B103:C103"/>
    <mergeCell ref="B104:C104"/>
    <mergeCell ref="B105:C105"/>
    <mergeCell ref="B106:C106"/>
    <mergeCell ref="A73:A106"/>
    <mergeCell ref="B208:C208"/>
    <mergeCell ref="A280:A314"/>
    <mergeCell ref="B242:C242"/>
    <mergeCell ref="B243:C243"/>
    <mergeCell ref="B278:C278"/>
    <mergeCell ref="B279:C279"/>
    <mergeCell ref="A246:A279"/>
    <mergeCell ref="B244:C244"/>
    <mergeCell ref="B245:C245"/>
    <mergeCell ref="A211:A245"/>
    <mergeCell ref="B276:C276"/>
    <mergeCell ref="B277:C277"/>
    <mergeCell ref="B311:C311"/>
    <mergeCell ref="B312:C312"/>
    <mergeCell ref="B313:C313"/>
    <mergeCell ref="B314:C314"/>
    <mergeCell ref="B413:C413"/>
    <mergeCell ref="B414:C414"/>
    <mergeCell ref="B415:C415"/>
    <mergeCell ref="B416:C416"/>
    <mergeCell ref="A382:A416"/>
    <mergeCell ref="B421:C421"/>
    <mergeCell ref="A417:A420"/>
    <mergeCell ref="B417:C417"/>
    <mergeCell ref="B418:C418"/>
    <mergeCell ref="B419:C419"/>
    <mergeCell ref="B420:C420"/>
  </mergeCells>
  <phoneticPr fontId="4"/>
  <conditionalFormatting sqref="AE6:AF28">
    <cfRule type="expression" dxfId="132" priority="139" stopIfTrue="1">
      <formula>$B$1=1</formula>
    </cfRule>
  </conditionalFormatting>
  <conditionalFormatting sqref="F417:AB419 F420:V420">
    <cfRule type="expression" dxfId="131" priority="92" stopIfTrue="1">
      <formula>$A$1=1</formula>
    </cfRule>
  </conditionalFormatting>
  <conditionalFormatting sqref="W420">
    <cfRule type="expression" dxfId="130" priority="91" stopIfTrue="1">
      <formula>$A$1=1</formula>
    </cfRule>
  </conditionalFormatting>
  <conditionalFormatting sqref="AC378:AD381">
    <cfRule type="expression" dxfId="129" priority="43" stopIfTrue="1">
      <formula>$A$1=1</formula>
    </cfRule>
  </conditionalFormatting>
  <conditionalFormatting sqref="AC69:AD72">
    <cfRule type="expression" dxfId="128" priority="42" stopIfTrue="1">
      <formula>$A$1=1</formula>
    </cfRule>
  </conditionalFormatting>
  <conditionalFormatting sqref="D281:N310">
    <cfRule type="expression" dxfId="127" priority="31" stopIfTrue="1">
      <formula>$A$1=1</formula>
    </cfRule>
  </conditionalFormatting>
  <conditionalFormatting sqref="O281:AB310">
    <cfRule type="expression" dxfId="126" priority="30" stopIfTrue="1">
      <formula>$A$1=1</formula>
    </cfRule>
  </conditionalFormatting>
  <conditionalFormatting sqref="D349">
    <cfRule type="expression" dxfId="125" priority="29" stopIfTrue="1">
      <formula>$A$1=1</formula>
    </cfRule>
  </conditionalFormatting>
  <conditionalFormatting sqref="F378:AB380 D381 F381:V381">
    <cfRule type="expression" dxfId="124" priority="28" stopIfTrue="1">
      <formula>$A$1=1</formula>
    </cfRule>
  </conditionalFormatting>
  <conditionalFormatting sqref="W381">
    <cfRule type="expression" dxfId="123" priority="27" stopIfTrue="1">
      <formula>$A$1=1</formula>
    </cfRule>
  </conditionalFormatting>
  <conditionalFormatting sqref="AC103:AD106">
    <cfRule type="expression" dxfId="122" priority="41" stopIfTrue="1">
      <formula>$A$1=1</formula>
    </cfRule>
  </conditionalFormatting>
  <conditionalFormatting sqref="AC173:AD176">
    <cfRule type="expression" dxfId="121" priority="38" stopIfTrue="1">
      <formula>$A$1=1</formula>
    </cfRule>
  </conditionalFormatting>
  <conditionalFormatting sqref="AC242:AD245">
    <cfRule type="expression" dxfId="120" priority="37" stopIfTrue="1">
      <formula>$A$1=1</formula>
    </cfRule>
  </conditionalFormatting>
  <conditionalFormatting sqref="AC207:AD210">
    <cfRule type="expression" dxfId="119" priority="40" stopIfTrue="1">
      <formula>$A$1=1</formula>
    </cfRule>
  </conditionalFormatting>
  <conditionalFormatting sqref="AC138:AD141">
    <cfRule type="expression" dxfId="118" priority="39" stopIfTrue="1">
      <formula>$A$1=1</formula>
    </cfRule>
  </conditionalFormatting>
  <conditionalFormatting sqref="AC413:AD416">
    <cfRule type="expression" dxfId="117" priority="34" stopIfTrue="1">
      <formula>$A$1=1</formula>
    </cfRule>
  </conditionalFormatting>
  <conditionalFormatting sqref="AC346:AD349">
    <cfRule type="expression" dxfId="116" priority="36" stopIfTrue="1">
      <formula>$A$1=1</formula>
    </cfRule>
  </conditionalFormatting>
  <conditionalFormatting sqref="AC34:AD37">
    <cfRule type="expression" dxfId="115" priority="35" stopIfTrue="1">
      <formula>$A$1=1</formula>
    </cfRule>
  </conditionalFormatting>
  <conditionalFormatting sqref="AC311:AD314">
    <cfRule type="expression" dxfId="114" priority="32" stopIfTrue="1">
      <formula>$A$1=1</formula>
    </cfRule>
  </conditionalFormatting>
  <conditionalFormatting sqref="F69:AB71 F72:V72">
    <cfRule type="expression" dxfId="113" priority="26" stopIfTrue="1">
      <formula>$A$1=1</formula>
    </cfRule>
  </conditionalFormatting>
  <conditionalFormatting sqref="W72">
    <cfRule type="expression" dxfId="112" priority="25" stopIfTrue="1">
      <formula>$A$1=1</formula>
    </cfRule>
  </conditionalFormatting>
  <conditionalFormatting sqref="F103:AB105 F106:V106">
    <cfRule type="expression" dxfId="111" priority="24" stopIfTrue="1">
      <formula>$A$1=1</formula>
    </cfRule>
  </conditionalFormatting>
  <conditionalFormatting sqref="W106">
    <cfRule type="expression" dxfId="110" priority="23" stopIfTrue="1">
      <formula>$A$1=1</formula>
    </cfRule>
  </conditionalFormatting>
  <conditionalFormatting sqref="F207:AB209 F210:V210">
    <cfRule type="expression" dxfId="109" priority="22" stopIfTrue="1">
      <formula>$A$1=1</formula>
    </cfRule>
  </conditionalFormatting>
  <conditionalFormatting sqref="W210">
    <cfRule type="expression" dxfId="108" priority="21" stopIfTrue="1">
      <formula>$A$1=1</formula>
    </cfRule>
  </conditionalFormatting>
  <conditionalFormatting sqref="F138:AB140 F141:V141">
    <cfRule type="expression" dxfId="107" priority="20" stopIfTrue="1">
      <formula>$A$1=1</formula>
    </cfRule>
  </conditionalFormatting>
  <conditionalFormatting sqref="W141">
    <cfRule type="expression" dxfId="106" priority="19" stopIfTrue="1">
      <formula>$A$1=1</formula>
    </cfRule>
  </conditionalFormatting>
  <conditionalFormatting sqref="F173:AB175 F176:V176">
    <cfRule type="expression" dxfId="105" priority="18" stopIfTrue="1">
      <formula>$A$1=1</formula>
    </cfRule>
  </conditionalFormatting>
  <conditionalFormatting sqref="W176">
    <cfRule type="expression" dxfId="104" priority="17" stopIfTrue="1">
      <formula>$A$1=1</formula>
    </cfRule>
  </conditionalFormatting>
  <conditionalFormatting sqref="F242:AB244 F245:V245">
    <cfRule type="expression" dxfId="103" priority="16" stopIfTrue="1">
      <formula>$A$1=1</formula>
    </cfRule>
  </conditionalFormatting>
  <conditionalFormatting sqref="W314">
    <cfRule type="expression" dxfId="102" priority="4" stopIfTrue="1">
      <formula>$A$1=1</formula>
    </cfRule>
  </conditionalFormatting>
  <conditionalFormatting sqref="W245">
    <cfRule type="expression" dxfId="101" priority="15" stopIfTrue="1">
      <formula>$A$1=1</formula>
    </cfRule>
  </conditionalFormatting>
  <conditionalFormatting sqref="F346:AB348 F349:V349">
    <cfRule type="expression" dxfId="100" priority="14" stopIfTrue="1">
      <formula>$A$1=1</formula>
    </cfRule>
  </conditionalFormatting>
  <conditionalFormatting sqref="W349">
    <cfRule type="expression" dxfId="99" priority="13" stopIfTrue="1">
      <formula>$A$1=1</formula>
    </cfRule>
  </conditionalFormatting>
  <conditionalFormatting sqref="F34:AB36 F37:V37">
    <cfRule type="expression" dxfId="98" priority="12" stopIfTrue="1">
      <formula>$A$1=1</formula>
    </cfRule>
  </conditionalFormatting>
  <conditionalFormatting sqref="W37">
    <cfRule type="expression" dxfId="97" priority="11" stopIfTrue="1">
      <formula>$A$1=1</formula>
    </cfRule>
  </conditionalFormatting>
  <conditionalFormatting sqref="D416">
    <cfRule type="expression" dxfId="96" priority="10" stopIfTrue="1">
      <formula>$A$1=1</formula>
    </cfRule>
  </conditionalFormatting>
  <conditionalFormatting sqref="F413:AB415 F416:V416">
    <cfRule type="expression" dxfId="95" priority="9" stopIfTrue="1">
      <formula>$A$1=1</formula>
    </cfRule>
  </conditionalFormatting>
  <conditionalFormatting sqref="W416">
    <cfRule type="expression" dxfId="94" priority="8" stopIfTrue="1">
      <formula>$A$1=1</formula>
    </cfRule>
  </conditionalFormatting>
  <conditionalFormatting sqref="F311:AB313 F314:V314">
    <cfRule type="expression" dxfId="93" priority="5" stopIfTrue="1">
      <formula>$A$1=1</formula>
    </cfRule>
  </conditionalFormatting>
  <conditionalFormatting sqref="AC276:AD279">
    <cfRule type="expression" dxfId="92" priority="3" stopIfTrue="1">
      <formula>$A$1=1</formula>
    </cfRule>
  </conditionalFormatting>
  <conditionalFormatting sqref="F276:AB278 F279:V279">
    <cfRule type="expression" dxfId="91" priority="2" stopIfTrue="1">
      <formula>$A$1=1</formula>
    </cfRule>
  </conditionalFormatting>
  <conditionalFormatting sqref="W279">
    <cfRule type="expression" dxfId="90" priority="1" stopIfTrue="1">
      <formula>$A$1=1</formula>
    </cfRule>
  </conditionalFormatting>
  <dataValidations count="2">
    <dataValidation imeMode="off" allowBlank="1" showInputMessage="1" showErrorMessage="1" sqref="AG2 AE29:AF31 E371:AD377 E4:AD33 AI381:AJ381 E382:AD412 E281:AB310"/>
    <dataValidation imeMode="on" allowBlank="1" showInputMessage="1" showErrorMessage="1" sqref="AE5:AF5 AE106:AJ106 AE138:AJ141 AE173:AJ176 AE207:AJ210 AE242:AJ245 AE276:AJ279 AE413:AJ417 AE34:AJ37 AE69:AJ72 D4:D33 D371:D377 D281:D310 D382:D412 AE32:AF33"/>
  </dataValidations>
  <pageMargins left="0.70866141732283472" right="0.70866141732283472" top="0.74803149606299213" bottom="0.74803149606299213"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21"/>
  <sheetViews>
    <sheetView zoomScale="85" zoomScaleNormal="85" workbookViewId="0">
      <pane xSplit="4" ySplit="3" topLeftCell="E4" activePane="bottomRight" state="frozen"/>
      <selection activeCell="E409" sqref="E409"/>
      <selection pane="topRight" activeCell="E409" sqref="E409"/>
      <selection pane="bottomLeft" activeCell="E409" sqref="E409"/>
      <selection pane="bottomRight"/>
    </sheetView>
  </sheetViews>
  <sheetFormatPr defaultRowHeight="13.5" x14ac:dyDescent="0.15"/>
  <cols>
    <col min="1" max="1" width="4.375" customWidth="1"/>
    <col min="2" max="3" width="4.75" customWidth="1"/>
    <col min="4" max="4" width="5" customWidth="1"/>
    <col min="5" max="7" width="5.375" customWidth="1"/>
    <col min="8" max="8" width="5.625" bestFit="1" customWidth="1"/>
    <col min="9" max="27" width="5.375" customWidth="1"/>
    <col min="28" max="29" width="7" customWidth="1"/>
    <col min="30" max="30" width="12.75" customWidth="1"/>
    <col min="31" max="31" width="6.125" customWidth="1"/>
    <col min="32" max="32" width="6.625" customWidth="1"/>
    <col min="33" max="33" width="7.375" customWidth="1"/>
    <col min="34" max="35" width="2" customWidth="1"/>
  </cols>
  <sheetData>
    <row r="1" spans="1:35" ht="17.25" x14ac:dyDescent="0.15">
      <c r="B1" s="1756" t="s">
        <v>344</v>
      </c>
      <c r="C1" s="1756"/>
      <c r="D1" s="1756"/>
      <c r="E1" s="102"/>
      <c r="F1" s="102"/>
      <c r="G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1:35" s="1" customFormat="1" ht="13.5" customHeight="1" x14ac:dyDescent="0.15">
      <c r="A2" s="1757"/>
      <c r="B2" s="1863" t="s">
        <v>0</v>
      </c>
      <c r="C2" s="1865" t="s">
        <v>18</v>
      </c>
      <c r="D2" s="1763" t="s">
        <v>1</v>
      </c>
      <c r="E2" s="104" t="s">
        <v>3</v>
      </c>
      <c r="F2" s="1777" t="s">
        <v>7</v>
      </c>
      <c r="G2" s="1778"/>
      <c r="H2" s="1777" t="s">
        <v>8</v>
      </c>
      <c r="I2" s="1778"/>
      <c r="J2" s="1777" t="s">
        <v>38</v>
      </c>
      <c r="K2" s="1778"/>
      <c r="L2" s="1777" t="s">
        <v>9</v>
      </c>
      <c r="M2" s="1778"/>
      <c r="N2" s="1777" t="s">
        <v>10</v>
      </c>
      <c r="O2" s="1778"/>
      <c r="P2" s="1777" t="s">
        <v>11</v>
      </c>
      <c r="Q2" s="1778"/>
      <c r="R2" s="1777" t="s">
        <v>16</v>
      </c>
      <c r="S2" s="1778"/>
      <c r="T2" s="1777" t="s">
        <v>17</v>
      </c>
      <c r="U2" s="1778"/>
      <c r="V2" s="1777" t="s">
        <v>12</v>
      </c>
      <c r="W2" s="1778"/>
      <c r="X2" s="1777" t="s">
        <v>13</v>
      </c>
      <c r="Y2" s="1778"/>
      <c r="Z2" s="1777" t="s">
        <v>14</v>
      </c>
      <c r="AA2" s="1778"/>
      <c r="AB2" s="1903" t="s">
        <v>310</v>
      </c>
      <c r="AC2" s="1910"/>
      <c r="AD2" s="1771" t="s">
        <v>4</v>
      </c>
      <c r="AE2" s="1772"/>
      <c r="AF2" s="1772"/>
      <c r="AG2" s="1772"/>
      <c r="AH2" s="1772"/>
      <c r="AI2" s="1773"/>
    </row>
    <row r="3" spans="1:35" s="1" customFormat="1" ht="13.5" customHeight="1" x14ac:dyDescent="0.15">
      <c r="A3" s="1758"/>
      <c r="B3" s="1864"/>
      <c r="C3" s="1866"/>
      <c r="D3" s="1867"/>
      <c r="E3" s="106" t="s">
        <v>15</v>
      </c>
      <c r="F3" s="103" t="s">
        <v>5</v>
      </c>
      <c r="G3" s="105" t="s">
        <v>6</v>
      </c>
      <c r="H3" s="103" t="s">
        <v>5</v>
      </c>
      <c r="I3" s="105" t="s">
        <v>6</v>
      </c>
      <c r="J3" s="103" t="s">
        <v>5</v>
      </c>
      <c r="K3" s="105" t="s">
        <v>6</v>
      </c>
      <c r="L3" s="103" t="s">
        <v>5</v>
      </c>
      <c r="M3" s="105" t="s">
        <v>6</v>
      </c>
      <c r="N3" s="103" t="s">
        <v>5</v>
      </c>
      <c r="O3" s="105" t="s">
        <v>6</v>
      </c>
      <c r="P3" s="103" t="s">
        <v>5</v>
      </c>
      <c r="Q3" s="105" t="s">
        <v>6</v>
      </c>
      <c r="R3" s="103" t="s">
        <v>5</v>
      </c>
      <c r="S3" s="105" t="s">
        <v>6</v>
      </c>
      <c r="T3" s="103" t="s">
        <v>5</v>
      </c>
      <c r="U3" s="105" t="s">
        <v>6</v>
      </c>
      <c r="V3" s="103" t="s">
        <v>5</v>
      </c>
      <c r="W3" s="105" t="s">
        <v>6</v>
      </c>
      <c r="X3" s="103" t="s">
        <v>5</v>
      </c>
      <c r="Y3" s="105" t="s">
        <v>6</v>
      </c>
      <c r="Z3" s="103" t="s">
        <v>5</v>
      </c>
      <c r="AA3" s="105" t="s">
        <v>6</v>
      </c>
      <c r="AB3" s="319" t="s">
        <v>260</v>
      </c>
      <c r="AC3" s="333" t="s">
        <v>261</v>
      </c>
      <c r="AD3" s="1774"/>
      <c r="AE3" s="1775"/>
      <c r="AF3" s="1775"/>
      <c r="AG3" s="1775"/>
      <c r="AH3" s="1775"/>
      <c r="AI3" s="1776"/>
    </row>
    <row r="4" spans="1:35" ht="13.5" customHeight="1" x14ac:dyDescent="0.15">
      <c r="A4" s="1845" t="s">
        <v>28</v>
      </c>
      <c r="B4" s="51">
        <v>44287</v>
      </c>
      <c r="C4" s="856" t="str">
        <f>IF(B4="","",IF(WEEKDAY(B4)=1,"(日)",IF(WEEKDAY(B4)=2,"(月)",IF(WEEKDAY(B4)=3,"(火)",IF(WEEKDAY(B4)=4,"(水)",IF(WEEKDAY(B4)=5,"(木)",IF(WEEKDAY(B4)=6,"(金)","(土)")))))))</f>
        <v>(木)</v>
      </c>
      <c r="D4" s="69" t="s">
        <v>566</v>
      </c>
      <c r="E4" s="436"/>
      <c r="F4" s="437">
        <v>14.6</v>
      </c>
      <c r="G4" s="438">
        <v>16.2</v>
      </c>
      <c r="H4" s="437">
        <v>4.2</v>
      </c>
      <c r="I4" s="438">
        <v>3.4</v>
      </c>
      <c r="J4" s="437">
        <v>7.7</v>
      </c>
      <c r="K4" s="438">
        <v>7.8</v>
      </c>
      <c r="L4" s="437"/>
      <c r="M4" s="438">
        <v>31.3</v>
      </c>
      <c r="N4" s="1329"/>
      <c r="O4" s="1330">
        <v>74.8</v>
      </c>
      <c r="P4" s="1329"/>
      <c r="Q4" s="1330">
        <v>92.8</v>
      </c>
      <c r="R4" s="1329"/>
      <c r="S4" s="1330"/>
      <c r="T4" s="1329"/>
      <c r="U4" s="1330"/>
      <c r="V4" s="439"/>
      <c r="W4" s="440">
        <v>37.9</v>
      </c>
      <c r="X4" s="443"/>
      <c r="Y4" s="444">
        <v>233</v>
      </c>
      <c r="Z4" s="1382"/>
      <c r="AA4" s="442">
        <v>0.13</v>
      </c>
      <c r="AB4" s="1063"/>
      <c r="AC4" s="306"/>
      <c r="AD4" s="107">
        <v>44294</v>
      </c>
      <c r="AE4" s="4" t="s">
        <v>29</v>
      </c>
      <c r="AF4" s="1424">
        <v>18.600000000000001</v>
      </c>
      <c r="AG4" s="26" t="s">
        <v>20</v>
      </c>
      <c r="AH4" s="27"/>
      <c r="AI4" s="101"/>
    </row>
    <row r="5" spans="1:35" x14ac:dyDescent="0.15">
      <c r="A5" s="1846"/>
      <c r="B5" s="52">
        <v>44288</v>
      </c>
      <c r="C5" s="1607" t="str">
        <f>IF(B5="","",IF(WEEKDAY(B5)=1,"(日)",IF(WEEKDAY(B5)=2,"(月)",IF(WEEKDAY(B5)=3,"(火)",IF(WEEKDAY(B5)=4,"(水)",IF(WEEKDAY(B5)=5,"(木)",IF(WEEKDAY(B5)=6,"(金)","(土)")))))))</f>
        <v>(金)</v>
      </c>
      <c r="D5" s="70" t="s">
        <v>522</v>
      </c>
      <c r="E5" s="445"/>
      <c r="F5" s="446">
        <v>14.8</v>
      </c>
      <c r="G5" s="447">
        <v>16.600000000000001</v>
      </c>
      <c r="H5" s="446">
        <v>4.4000000000000004</v>
      </c>
      <c r="I5" s="447">
        <v>2.9</v>
      </c>
      <c r="J5" s="446">
        <v>7.8</v>
      </c>
      <c r="K5" s="447">
        <v>7.8</v>
      </c>
      <c r="L5" s="446"/>
      <c r="M5" s="447">
        <v>31.1</v>
      </c>
      <c r="N5" s="496"/>
      <c r="O5" s="1331">
        <v>73.599999999999994</v>
      </c>
      <c r="P5" s="496"/>
      <c r="Q5" s="1331">
        <v>92.8</v>
      </c>
      <c r="R5" s="496"/>
      <c r="S5" s="1331"/>
      <c r="T5" s="496"/>
      <c r="U5" s="1331"/>
      <c r="V5" s="448"/>
      <c r="W5" s="449">
        <v>36.4</v>
      </c>
      <c r="X5" s="452"/>
      <c r="Y5" s="453">
        <v>236</v>
      </c>
      <c r="Z5" s="1383"/>
      <c r="AA5" s="451">
        <v>0.16</v>
      </c>
      <c r="AB5" s="304"/>
      <c r="AC5" s="307"/>
      <c r="AD5" s="11" t="s">
        <v>30</v>
      </c>
      <c r="AE5" s="12" t="s">
        <v>31</v>
      </c>
      <c r="AF5" s="13" t="s">
        <v>32</v>
      </c>
      <c r="AG5" s="14" t="s">
        <v>33</v>
      </c>
      <c r="AH5" s="15" t="s">
        <v>35</v>
      </c>
      <c r="AI5" s="92"/>
    </row>
    <row r="6" spans="1:35" ht="13.5" customHeight="1" x14ac:dyDescent="0.15">
      <c r="A6" s="1846"/>
      <c r="B6" s="52">
        <v>44289</v>
      </c>
      <c r="C6" s="1607" t="str">
        <f t="shared" ref="C6:C33" si="0">IF(B6="","",IF(WEEKDAY(B6)=1,"(日)",IF(WEEKDAY(B6)=2,"(月)",IF(WEEKDAY(B6)=3,"(火)",IF(WEEKDAY(B6)=4,"(水)",IF(WEEKDAY(B6)=5,"(木)",IF(WEEKDAY(B6)=6,"(金)","(土)")))))))</f>
        <v>(土)</v>
      </c>
      <c r="D6" s="114" t="s">
        <v>566</v>
      </c>
      <c r="E6" s="454"/>
      <c r="F6" s="455">
        <v>14.9</v>
      </c>
      <c r="G6" s="456">
        <v>16.5</v>
      </c>
      <c r="H6" s="455">
        <v>3.7</v>
      </c>
      <c r="I6" s="456">
        <v>3</v>
      </c>
      <c r="J6" s="455">
        <v>7.7</v>
      </c>
      <c r="K6" s="456">
        <v>7.7</v>
      </c>
      <c r="L6" s="455"/>
      <c r="M6" s="456">
        <v>32.200000000000003</v>
      </c>
      <c r="N6" s="1332"/>
      <c r="O6" s="1333"/>
      <c r="P6" s="1332"/>
      <c r="Q6" s="1333"/>
      <c r="R6" s="1332"/>
      <c r="S6" s="1333"/>
      <c r="T6" s="1332"/>
      <c r="U6" s="1333"/>
      <c r="V6" s="457"/>
      <c r="W6" s="458"/>
      <c r="X6" s="461"/>
      <c r="Y6" s="462"/>
      <c r="Z6" s="1384"/>
      <c r="AA6" s="460"/>
      <c r="AB6" s="304"/>
      <c r="AC6" s="307"/>
      <c r="AD6" s="5" t="s">
        <v>265</v>
      </c>
      <c r="AE6" s="16" t="s">
        <v>20</v>
      </c>
      <c r="AF6" s="30">
        <v>15.6</v>
      </c>
      <c r="AG6" s="31">
        <v>16.899999999999999</v>
      </c>
      <c r="AH6" s="32" t="s">
        <v>35</v>
      </c>
      <c r="AI6" s="93"/>
    </row>
    <row r="7" spans="1:35" x14ac:dyDescent="0.15">
      <c r="A7" s="1846"/>
      <c r="B7" s="52">
        <v>44290</v>
      </c>
      <c r="C7" s="1607" t="str">
        <f t="shared" si="0"/>
        <v>(日)</v>
      </c>
      <c r="D7" s="114" t="s">
        <v>566</v>
      </c>
      <c r="E7" s="454"/>
      <c r="F7" s="455">
        <v>15.1</v>
      </c>
      <c r="G7" s="456">
        <v>16.8</v>
      </c>
      <c r="H7" s="455">
        <v>4.3</v>
      </c>
      <c r="I7" s="456">
        <v>3.1</v>
      </c>
      <c r="J7" s="455">
        <v>7.7</v>
      </c>
      <c r="K7" s="456">
        <v>7.7</v>
      </c>
      <c r="L7" s="455"/>
      <c r="M7" s="456">
        <v>31.8</v>
      </c>
      <c r="N7" s="1332"/>
      <c r="O7" s="1333"/>
      <c r="P7" s="1332"/>
      <c r="Q7" s="1333"/>
      <c r="R7" s="1332"/>
      <c r="S7" s="1333"/>
      <c r="T7" s="1332"/>
      <c r="U7" s="1333"/>
      <c r="V7" s="457"/>
      <c r="W7" s="458"/>
      <c r="X7" s="461"/>
      <c r="Y7" s="462"/>
      <c r="Z7" s="1384"/>
      <c r="AA7" s="460"/>
      <c r="AB7" s="304"/>
      <c r="AC7" s="307"/>
      <c r="AD7" s="6" t="s">
        <v>266</v>
      </c>
      <c r="AE7" s="17" t="s">
        <v>267</v>
      </c>
      <c r="AF7" s="36">
        <v>7</v>
      </c>
      <c r="AG7" s="34">
        <v>5.4</v>
      </c>
      <c r="AH7" s="38" t="s">
        <v>35</v>
      </c>
      <c r="AI7" s="94"/>
    </row>
    <row r="8" spans="1:35" x14ac:dyDescent="0.15">
      <c r="A8" s="1846"/>
      <c r="B8" s="52">
        <v>44291</v>
      </c>
      <c r="C8" s="1607" t="str">
        <f t="shared" si="0"/>
        <v>(月)</v>
      </c>
      <c r="D8" s="71" t="s">
        <v>579</v>
      </c>
      <c r="E8" s="445"/>
      <c r="F8" s="446">
        <v>15.3</v>
      </c>
      <c r="G8" s="447">
        <v>15.8</v>
      </c>
      <c r="H8" s="446">
        <v>3.7</v>
      </c>
      <c r="I8" s="447">
        <v>3.2</v>
      </c>
      <c r="J8" s="446">
        <v>7.5</v>
      </c>
      <c r="K8" s="447">
        <v>7.5</v>
      </c>
      <c r="L8" s="446"/>
      <c r="M8" s="447">
        <v>30.9</v>
      </c>
      <c r="N8" s="496"/>
      <c r="O8" s="1331">
        <v>72.7</v>
      </c>
      <c r="P8" s="496"/>
      <c r="Q8" s="1331">
        <v>90</v>
      </c>
      <c r="R8" s="496"/>
      <c r="S8" s="1331"/>
      <c r="T8" s="496"/>
      <c r="U8" s="1331"/>
      <c r="V8" s="448"/>
      <c r="W8" s="449">
        <v>35.9</v>
      </c>
      <c r="X8" s="452"/>
      <c r="Y8" s="453">
        <v>241</v>
      </c>
      <c r="Z8" s="1383"/>
      <c r="AA8" s="451">
        <v>0.22</v>
      </c>
      <c r="AB8" s="304"/>
      <c r="AC8" s="307"/>
      <c r="AD8" s="6" t="s">
        <v>21</v>
      </c>
      <c r="AE8" s="17"/>
      <c r="AF8" s="39">
        <v>7.4</v>
      </c>
      <c r="AG8" s="34">
        <v>7.4</v>
      </c>
      <c r="AH8" s="41" t="s">
        <v>35</v>
      </c>
      <c r="AI8" s="95"/>
    </row>
    <row r="9" spans="1:35" x14ac:dyDescent="0.15">
      <c r="A9" s="1846"/>
      <c r="B9" s="52">
        <v>44292</v>
      </c>
      <c r="C9" s="1607" t="str">
        <f t="shared" si="0"/>
        <v>(火)</v>
      </c>
      <c r="D9" s="71" t="s">
        <v>566</v>
      </c>
      <c r="E9" s="445"/>
      <c r="F9" s="446">
        <v>15.6</v>
      </c>
      <c r="G9" s="447">
        <v>15</v>
      </c>
      <c r="H9" s="446">
        <v>3.8</v>
      </c>
      <c r="I9" s="447">
        <v>3.1</v>
      </c>
      <c r="J9" s="446">
        <v>7.6</v>
      </c>
      <c r="K9" s="447">
        <v>7.5</v>
      </c>
      <c r="L9" s="446"/>
      <c r="M9" s="447">
        <v>30.4</v>
      </c>
      <c r="N9" s="496"/>
      <c r="O9" s="1331">
        <v>71.599999999999994</v>
      </c>
      <c r="P9" s="496"/>
      <c r="Q9" s="1331">
        <v>87</v>
      </c>
      <c r="R9" s="496"/>
      <c r="S9" s="1331"/>
      <c r="T9" s="496"/>
      <c r="U9" s="1331"/>
      <c r="V9" s="448"/>
      <c r="W9" s="449">
        <v>34.200000000000003</v>
      </c>
      <c r="X9" s="452"/>
      <c r="Y9" s="453">
        <v>221</v>
      </c>
      <c r="Z9" s="1383"/>
      <c r="AA9" s="451">
        <v>0.2</v>
      </c>
      <c r="AB9" s="304"/>
      <c r="AC9" s="307"/>
      <c r="AD9" s="6" t="s">
        <v>268</v>
      </c>
      <c r="AE9" s="17" t="s">
        <v>22</v>
      </c>
      <c r="AF9" s="33" t="s">
        <v>35</v>
      </c>
      <c r="AG9" s="34">
        <v>27.7</v>
      </c>
      <c r="AH9" s="35" t="s">
        <v>35</v>
      </c>
      <c r="AI9" s="96"/>
    </row>
    <row r="10" spans="1:35" x14ac:dyDescent="0.15">
      <c r="A10" s="1846"/>
      <c r="B10" s="52">
        <v>44293</v>
      </c>
      <c r="C10" s="1607" t="str">
        <f t="shared" si="0"/>
        <v>(水)</v>
      </c>
      <c r="D10" s="71" t="s">
        <v>566</v>
      </c>
      <c r="E10" s="445"/>
      <c r="F10" s="446">
        <v>15.9</v>
      </c>
      <c r="G10" s="447">
        <v>16.3</v>
      </c>
      <c r="H10" s="446">
        <v>5.8</v>
      </c>
      <c r="I10" s="447">
        <v>3.9</v>
      </c>
      <c r="J10" s="446">
        <v>7.8</v>
      </c>
      <c r="K10" s="447">
        <v>7.6</v>
      </c>
      <c r="L10" s="446"/>
      <c r="M10" s="447">
        <v>29.8</v>
      </c>
      <c r="N10" s="496"/>
      <c r="O10" s="1331">
        <v>68.599999999999994</v>
      </c>
      <c r="P10" s="496"/>
      <c r="Q10" s="1331">
        <v>86.2</v>
      </c>
      <c r="R10" s="496"/>
      <c r="S10" s="1331"/>
      <c r="T10" s="496"/>
      <c r="U10" s="1331"/>
      <c r="V10" s="448"/>
      <c r="W10" s="449">
        <v>33.9</v>
      </c>
      <c r="X10" s="452"/>
      <c r="Y10" s="453">
        <v>192</v>
      </c>
      <c r="Z10" s="1383"/>
      <c r="AA10" s="451">
        <v>0.26</v>
      </c>
      <c r="AB10" s="304"/>
      <c r="AC10" s="307"/>
      <c r="AD10" s="6" t="s">
        <v>269</v>
      </c>
      <c r="AE10" s="17" t="s">
        <v>23</v>
      </c>
      <c r="AF10" s="33" t="s">
        <v>35</v>
      </c>
      <c r="AG10" s="613">
        <v>63.6</v>
      </c>
      <c r="AH10" s="35" t="s">
        <v>35</v>
      </c>
      <c r="AI10" s="96"/>
    </row>
    <row r="11" spans="1:35" x14ac:dyDescent="0.15">
      <c r="A11" s="1846"/>
      <c r="B11" s="52">
        <v>44294</v>
      </c>
      <c r="C11" s="1607" t="str">
        <f t="shared" si="0"/>
        <v>(木)</v>
      </c>
      <c r="D11" s="70" t="s">
        <v>566</v>
      </c>
      <c r="E11" s="445">
        <v>18.600000000000001</v>
      </c>
      <c r="F11" s="446">
        <v>15.6</v>
      </c>
      <c r="G11" s="447">
        <v>16.899999999999999</v>
      </c>
      <c r="H11" s="446">
        <v>7</v>
      </c>
      <c r="I11" s="447">
        <v>5.4</v>
      </c>
      <c r="J11" s="446">
        <v>7.4</v>
      </c>
      <c r="K11" s="447">
        <v>7.4</v>
      </c>
      <c r="L11" s="446"/>
      <c r="M11" s="447">
        <v>27.7</v>
      </c>
      <c r="N11" s="496"/>
      <c r="O11" s="1331">
        <v>63.6</v>
      </c>
      <c r="P11" s="496"/>
      <c r="Q11" s="1331">
        <v>80</v>
      </c>
      <c r="R11" s="496"/>
      <c r="S11" s="1331">
        <v>50.2</v>
      </c>
      <c r="T11" s="496"/>
      <c r="U11" s="1331">
        <v>29.8</v>
      </c>
      <c r="V11" s="448"/>
      <c r="W11" s="449">
        <v>30</v>
      </c>
      <c r="X11" s="452"/>
      <c r="Y11" s="453">
        <v>198</v>
      </c>
      <c r="Z11" s="1383"/>
      <c r="AA11" s="451">
        <v>0.32</v>
      </c>
      <c r="AB11" s="304"/>
      <c r="AC11" s="307"/>
      <c r="AD11" s="6" t="s">
        <v>270</v>
      </c>
      <c r="AE11" s="17" t="s">
        <v>23</v>
      </c>
      <c r="AF11" s="33" t="s">
        <v>35</v>
      </c>
      <c r="AG11" s="613">
        <v>80</v>
      </c>
      <c r="AH11" s="35" t="s">
        <v>35</v>
      </c>
      <c r="AI11" s="96"/>
    </row>
    <row r="12" spans="1:35" x14ac:dyDescent="0.15">
      <c r="A12" s="1846"/>
      <c r="B12" s="310">
        <v>44295</v>
      </c>
      <c r="C12" s="1607" t="str">
        <f t="shared" si="0"/>
        <v>(金)</v>
      </c>
      <c r="D12" s="71" t="s">
        <v>566</v>
      </c>
      <c r="E12" s="445"/>
      <c r="F12" s="446">
        <v>15.7</v>
      </c>
      <c r="G12" s="447">
        <v>15.9</v>
      </c>
      <c r="H12" s="446">
        <v>6.9</v>
      </c>
      <c r="I12" s="447">
        <v>4.9000000000000004</v>
      </c>
      <c r="J12" s="446">
        <v>7.5</v>
      </c>
      <c r="K12" s="447">
        <v>7.4</v>
      </c>
      <c r="L12" s="446"/>
      <c r="M12" s="447">
        <v>27.5</v>
      </c>
      <c r="N12" s="496"/>
      <c r="O12" s="1331">
        <v>62.7</v>
      </c>
      <c r="P12" s="496"/>
      <c r="Q12" s="1331">
        <v>83</v>
      </c>
      <c r="R12" s="496"/>
      <c r="S12" s="1331"/>
      <c r="T12" s="496"/>
      <c r="U12" s="1331"/>
      <c r="V12" s="448"/>
      <c r="W12" s="449">
        <v>31.1</v>
      </c>
      <c r="X12" s="452"/>
      <c r="Y12" s="453">
        <v>190</v>
      </c>
      <c r="Z12" s="1383"/>
      <c r="AA12" s="451">
        <v>0.24</v>
      </c>
      <c r="AB12" s="304"/>
      <c r="AC12" s="307"/>
      <c r="AD12" s="6" t="s">
        <v>271</v>
      </c>
      <c r="AE12" s="17" t="s">
        <v>23</v>
      </c>
      <c r="AF12" s="33" t="s">
        <v>35</v>
      </c>
      <c r="AG12" s="613">
        <v>50.2</v>
      </c>
      <c r="AH12" s="35" t="s">
        <v>35</v>
      </c>
      <c r="AI12" s="96"/>
    </row>
    <row r="13" spans="1:35" x14ac:dyDescent="0.15">
      <c r="A13" s="1846"/>
      <c r="B13" s="52">
        <v>44296</v>
      </c>
      <c r="C13" s="1607" t="str">
        <f t="shared" si="0"/>
        <v>(土)</v>
      </c>
      <c r="D13" s="71" t="s">
        <v>522</v>
      </c>
      <c r="E13" s="445"/>
      <c r="F13" s="446">
        <v>15.7</v>
      </c>
      <c r="G13" s="447">
        <v>14.7</v>
      </c>
      <c r="H13" s="446">
        <v>4.5</v>
      </c>
      <c r="I13" s="447">
        <v>4.2</v>
      </c>
      <c r="J13" s="446">
        <v>7.5</v>
      </c>
      <c r="K13" s="447">
        <v>7.4</v>
      </c>
      <c r="L13" s="446"/>
      <c r="M13" s="447">
        <v>28.8</v>
      </c>
      <c r="N13" s="496"/>
      <c r="O13" s="1331"/>
      <c r="P13" s="496"/>
      <c r="Q13" s="1331"/>
      <c r="R13" s="496"/>
      <c r="S13" s="1331"/>
      <c r="T13" s="496"/>
      <c r="U13" s="1331"/>
      <c r="V13" s="448"/>
      <c r="W13" s="449"/>
      <c r="X13" s="452"/>
      <c r="Y13" s="453"/>
      <c r="Z13" s="1383"/>
      <c r="AA13" s="451"/>
      <c r="AB13" s="304"/>
      <c r="AC13" s="307"/>
      <c r="AD13" s="6" t="s">
        <v>272</v>
      </c>
      <c r="AE13" s="17" t="s">
        <v>23</v>
      </c>
      <c r="AF13" s="33" t="s">
        <v>35</v>
      </c>
      <c r="AG13" s="613">
        <v>29.8</v>
      </c>
      <c r="AH13" s="35" t="s">
        <v>35</v>
      </c>
      <c r="AI13" s="96"/>
    </row>
    <row r="14" spans="1:35" x14ac:dyDescent="0.15">
      <c r="A14" s="1846"/>
      <c r="B14" s="52">
        <v>44297</v>
      </c>
      <c r="C14" s="1607" t="str">
        <f t="shared" si="0"/>
        <v>(日)</v>
      </c>
      <c r="D14" s="71" t="s">
        <v>566</v>
      </c>
      <c r="E14" s="445"/>
      <c r="F14" s="446">
        <v>15.9</v>
      </c>
      <c r="G14" s="447">
        <v>16.3</v>
      </c>
      <c r="H14" s="446">
        <v>5.6</v>
      </c>
      <c r="I14" s="447">
        <v>4.0999999999999996</v>
      </c>
      <c r="J14" s="446">
        <v>7.5</v>
      </c>
      <c r="K14" s="447">
        <v>7.5</v>
      </c>
      <c r="L14" s="446"/>
      <c r="M14" s="447">
        <v>29.6</v>
      </c>
      <c r="N14" s="496"/>
      <c r="O14" s="1331"/>
      <c r="P14" s="496"/>
      <c r="Q14" s="1331"/>
      <c r="R14" s="496"/>
      <c r="S14" s="1331"/>
      <c r="T14" s="496"/>
      <c r="U14" s="1331"/>
      <c r="V14" s="448"/>
      <c r="W14" s="449"/>
      <c r="X14" s="452"/>
      <c r="Y14" s="453"/>
      <c r="Z14" s="1383"/>
      <c r="AA14" s="451"/>
      <c r="AB14" s="304"/>
      <c r="AC14" s="307"/>
      <c r="AD14" s="6" t="s">
        <v>273</v>
      </c>
      <c r="AE14" s="17" t="s">
        <v>23</v>
      </c>
      <c r="AF14" s="36" t="s">
        <v>35</v>
      </c>
      <c r="AG14" s="37">
        <v>30</v>
      </c>
      <c r="AH14" s="38" t="s">
        <v>35</v>
      </c>
      <c r="AI14" s="94"/>
    </row>
    <row r="15" spans="1:35" x14ac:dyDescent="0.15">
      <c r="A15" s="1846"/>
      <c r="B15" s="52">
        <v>44298</v>
      </c>
      <c r="C15" s="1607" t="str">
        <f t="shared" si="0"/>
        <v>(月)</v>
      </c>
      <c r="D15" s="71" t="s">
        <v>566</v>
      </c>
      <c r="E15" s="445"/>
      <c r="F15" s="446">
        <v>15.9</v>
      </c>
      <c r="G15" s="447">
        <v>16.899999999999999</v>
      </c>
      <c r="H15" s="446">
        <v>5.6</v>
      </c>
      <c r="I15" s="447">
        <v>4.5</v>
      </c>
      <c r="J15" s="446">
        <v>7.6</v>
      </c>
      <c r="K15" s="447">
        <v>7.6</v>
      </c>
      <c r="L15" s="446"/>
      <c r="M15" s="447">
        <v>28.3</v>
      </c>
      <c r="N15" s="496"/>
      <c r="O15" s="1331">
        <v>64.5</v>
      </c>
      <c r="P15" s="496"/>
      <c r="Q15" s="1331">
        <v>84.8</v>
      </c>
      <c r="R15" s="496"/>
      <c r="S15" s="1331"/>
      <c r="T15" s="496"/>
      <c r="U15" s="1331"/>
      <c r="V15" s="448"/>
      <c r="W15" s="449">
        <v>30.7</v>
      </c>
      <c r="X15" s="452"/>
      <c r="Y15" s="453">
        <v>202</v>
      </c>
      <c r="Z15" s="1383"/>
      <c r="AA15" s="451">
        <v>0.27</v>
      </c>
      <c r="AB15" s="304"/>
      <c r="AC15" s="307"/>
      <c r="AD15" s="6" t="s">
        <v>274</v>
      </c>
      <c r="AE15" s="17" t="s">
        <v>23</v>
      </c>
      <c r="AF15" s="47" t="s">
        <v>35</v>
      </c>
      <c r="AG15" s="48">
        <v>198</v>
      </c>
      <c r="AH15" s="24" t="s">
        <v>35</v>
      </c>
      <c r="AI15" s="25"/>
    </row>
    <row r="16" spans="1:35" x14ac:dyDescent="0.15">
      <c r="A16" s="1846"/>
      <c r="B16" s="52">
        <v>44299</v>
      </c>
      <c r="C16" s="1607" t="str">
        <f t="shared" si="0"/>
        <v>(火)</v>
      </c>
      <c r="D16" s="71" t="s">
        <v>522</v>
      </c>
      <c r="E16" s="445"/>
      <c r="F16" s="446">
        <v>15.9</v>
      </c>
      <c r="G16" s="447">
        <v>16.3</v>
      </c>
      <c r="H16" s="446">
        <v>6.4</v>
      </c>
      <c r="I16" s="447">
        <v>3.9</v>
      </c>
      <c r="J16" s="446">
        <v>7.7</v>
      </c>
      <c r="K16" s="447">
        <v>7.7</v>
      </c>
      <c r="L16" s="446"/>
      <c r="M16" s="447">
        <v>28.3</v>
      </c>
      <c r="N16" s="496"/>
      <c r="O16" s="1331">
        <v>62.8</v>
      </c>
      <c r="P16" s="496"/>
      <c r="Q16" s="1331">
        <v>83.8</v>
      </c>
      <c r="R16" s="496"/>
      <c r="S16" s="1331"/>
      <c r="T16" s="496"/>
      <c r="U16" s="1331"/>
      <c r="V16" s="448"/>
      <c r="W16" s="449">
        <v>35.6</v>
      </c>
      <c r="X16" s="452"/>
      <c r="Y16" s="453">
        <v>170</v>
      </c>
      <c r="Z16" s="1383"/>
      <c r="AA16" s="451">
        <v>0.18</v>
      </c>
      <c r="AB16" s="304">
        <v>94</v>
      </c>
      <c r="AC16" s="307"/>
      <c r="AD16" s="6" t="s">
        <v>275</v>
      </c>
      <c r="AE16" s="17" t="s">
        <v>23</v>
      </c>
      <c r="AF16" s="39" t="s">
        <v>35</v>
      </c>
      <c r="AG16" s="40">
        <v>0.32</v>
      </c>
      <c r="AH16" s="41" t="s">
        <v>35</v>
      </c>
      <c r="AI16" s="95"/>
    </row>
    <row r="17" spans="1:35" x14ac:dyDescent="0.15">
      <c r="A17" s="1846"/>
      <c r="B17" s="52">
        <v>44300</v>
      </c>
      <c r="C17" s="1607" t="str">
        <f t="shared" si="0"/>
        <v>(水)</v>
      </c>
      <c r="D17" s="71" t="s">
        <v>522</v>
      </c>
      <c r="E17" s="445"/>
      <c r="F17" s="446">
        <v>16.2</v>
      </c>
      <c r="G17" s="447">
        <v>17.399999999999999</v>
      </c>
      <c r="H17" s="446">
        <v>6.5</v>
      </c>
      <c r="I17" s="447">
        <v>4.5999999999999996</v>
      </c>
      <c r="J17" s="446">
        <v>8</v>
      </c>
      <c r="K17" s="447">
        <v>8</v>
      </c>
      <c r="L17" s="446"/>
      <c r="M17" s="447">
        <v>28.4</v>
      </c>
      <c r="N17" s="496"/>
      <c r="O17" s="1331">
        <v>64.5</v>
      </c>
      <c r="P17" s="496"/>
      <c r="Q17" s="1331">
        <v>83.8</v>
      </c>
      <c r="R17" s="496"/>
      <c r="S17" s="1331"/>
      <c r="T17" s="496"/>
      <c r="U17" s="1331"/>
      <c r="V17" s="448"/>
      <c r="W17" s="449">
        <v>34.299999999999997</v>
      </c>
      <c r="X17" s="452"/>
      <c r="Y17" s="453">
        <v>201</v>
      </c>
      <c r="Z17" s="1383"/>
      <c r="AA17" s="451">
        <v>0.22</v>
      </c>
      <c r="AB17" s="304"/>
      <c r="AC17" s="307"/>
      <c r="AD17" s="6" t="s">
        <v>24</v>
      </c>
      <c r="AE17" s="17" t="s">
        <v>23</v>
      </c>
      <c r="AF17" s="22" t="s">
        <v>35</v>
      </c>
      <c r="AG17" s="46">
        <v>3.9</v>
      </c>
      <c r="AH17" s="41" t="s">
        <v>35</v>
      </c>
      <c r="AI17" s="95"/>
    </row>
    <row r="18" spans="1:35" x14ac:dyDescent="0.15">
      <c r="A18" s="1846"/>
      <c r="B18" s="52">
        <v>44301</v>
      </c>
      <c r="C18" s="1607" t="str">
        <f t="shared" si="0"/>
        <v>(木)</v>
      </c>
      <c r="D18" s="71" t="s">
        <v>566</v>
      </c>
      <c r="E18" s="445"/>
      <c r="F18" s="446">
        <v>16.2</v>
      </c>
      <c r="G18" s="447">
        <v>15.8</v>
      </c>
      <c r="H18" s="446">
        <v>5.6</v>
      </c>
      <c r="I18" s="447">
        <v>4.9000000000000004</v>
      </c>
      <c r="J18" s="446">
        <v>8</v>
      </c>
      <c r="K18" s="447">
        <v>8</v>
      </c>
      <c r="L18" s="446"/>
      <c r="M18" s="447">
        <v>28.8</v>
      </c>
      <c r="N18" s="496"/>
      <c r="O18" s="1331">
        <v>64.7</v>
      </c>
      <c r="P18" s="496"/>
      <c r="Q18" s="1331">
        <v>84.8</v>
      </c>
      <c r="R18" s="496"/>
      <c r="S18" s="1331"/>
      <c r="T18" s="496"/>
      <c r="U18" s="1331"/>
      <c r="V18" s="448"/>
      <c r="W18" s="449">
        <v>33.299999999999997</v>
      </c>
      <c r="X18" s="452"/>
      <c r="Y18" s="453">
        <v>153</v>
      </c>
      <c r="Z18" s="1383"/>
      <c r="AA18" s="451">
        <v>0.26</v>
      </c>
      <c r="AB18" s="304"/>
      <c r="AC18" s="307"/>
      <c r="AD18" s="6" t="s">
        <v>25</v>
      </c>
      <c r="AE18" s="17" t="s">
        <v>23</v>
      </c>
      <c r="AF18" s="22" t="s">
        <v>35</v>
      </c>
      <c r="AG18" s="46">
        <v>0.8</v>
      </c>
      <c r="AH18" s="41" t="s">
        <v>35</v>
      </c>
      <c r="AI18" s="95"/>
    </row>
    <row r="19" spans="1:35" x14ac:dyDescent="0.15">
      <c r="A19" s="1846"/>
      <c r="B19" s="52">
        <v>44302</v>
      </c>
      <c r="C19" s="1607" t="str">
        <f t="shared" si="0"/>
        <v>(金)</v>
      </c>
      <c r="D19" s="71" t="s">
        <v>566</v>
      </c>
      <c r="E19" s="445"/>
      <c r="F19" s="446">
        <v>16.3</v>
      </c>
      <c r="G19" s="447">
        <v>17.3</v>
      </c>
      <c r="H19" s="446">
        <v>6.3</v>
      </c>
      <c r="I19" s="447">
        <v>5</v>
      </c>
      <c r="J19" s="446">
        <v>8</v>
      </c>
      <c r="K19" s="447">
        <v>7.9</v>
      </c>
      <c r="L19" s="446"/>
      <c r="M19" s="447">
        <v>28.5</v>
      </c>
      <c r="N19" s="496"/>
      <c r="O19" s="1331">
        <v>62.1</v>
      </c>
      <c r="P19" s="496"/>
      <c r="Q19" s="1331">
        <v>83</v>
      </c>
      <c r="R19" s="496"/>
      <c r="S19" s="1331"/>
      <c r="T19" s="496"/>
      <c r="U19" s="1331"/>
      <c r="V19" s="448"/>
      <c r="W19" s="449">
        <v>34</v>
      </c>
      <c r="X19" s="452"/>
      <c r="Y19" s="453">
        <v>182</v>
      </c>
      <c r="Z19" s="1383"/>
      <c r="AA19" s="451">
        <v>0.22</v>
      </c>
      <c r="AB19" s="304"/>
      <c r="AC19" s="307"/>
      <c r="AD19" s="6" t="s">
        <v>276</v>
      </c>
      <c r="AE19" s="17" t="s">
        <v>23</v>
      </c>
      <c r="AF19" s="22" t="s">
        <v>35</v>
      </c>
      <c r="AG19" s="46">
        <v>8.8000000000000007</v>
      </c>
      <c r="AH19" s="41" t="s">
        <v>35</v>
      </c>
      <c r="AI19" s="95"/>
    </row>
    <row r="20" spans="1:35" x14ac:dyDescent="0.15">
      <c r="A20" s="1846"/>
      <c r="B20" s="52">
        <v>44303</v>
      </c>
      <c r="C20" s="1607" t="str">
        <f t="shared" si="0"/>
        <v>(土)</v>
      </c>
      <c r="D20" s="71" t="s">
        <v>522</v>
      </c>
      <c r="E20" s="445"/>
      <c r="F20" s="446">
        <v>16.2</v>
      </c>
      <c r="G20" s="447">
        <v>16.8</v>
      </c>
      <c r="H20" s="446">
        <v>7.1</v>
      </c>
      <c r="I20" s="447">
        <v>5.2</v>
      </c>
      <c r="J20" s="446">
        <v>7.6</v>
      </c>
      <c r="K20" s="447">
        <v>7.7</v>
      </c>
      <c r="L20" s="446"/>
      <c r="M20" s="447">
        <v>28.7</v>
      </c>
      <c r="N20" s="496"/>
      <c r="O20" s="1331"/>
      <c r="P20" s="496"/>
      <c r="Q20" s="1331"/>
      <c r="R20" s="496"/>
      <c r="S20" s="1331"/>
      <c r="T20" s="496"/>
      <c r="U20" s="1331"/>
      <c r="V20" s="448"/>
      <c r="W20" s="449"/>
      <c r="X20" s="452"/>
      <c r="Y20" s="453"/>
      <c r="Z20" s="1383"/>
      <c r="AA20" s="451"/>
      <c r="AB20" s="304"/>
      <c r="AC20" s="307"/>
      <c r="AD20" s="6" t="s">
        <v>277</v>
      </c>
      <c r="AE20" s="17" t="s">
        <v>23</v>
      </c>
      <c r="AF20" s="44" t="s">
        <v>35</v>
      </c>
      <c r="AG20" s="43">
        <v>4.1000000000000002E-2</v>
      </c>
      <c r="AH20" s="45" t="s">
        <v>35</v>
      </c>
      <c r="AI20" s="97"/>
    </row>
    <row r="21" spans="1:35" x14ac:dyDescent="0.15">
      <c r="A21" s="1846"/>
      <c r="B21" s="52">
        <v>44304</v>
      </c>
      <c r="C21" s="1607" t="str">
        <f t="shared" si="0"/>
        <v>(日)</v>
      </c>
      <c r="D21" s="71" t="s">
        <v>566</v>
      </c>
      <c r="E21" s="445"/>
      <c r="F21" s="446">
        <v>16.2</v>
      </c>
      <c r="G21" s="447">
        <v>17.399999999999999</v>
      </c>
      <c r="H21" s="446">
        <v>7.1</v>
      </c>
      <c r="I21" s="447">
        <v>4.5999999999999996</v>
      </c>
      <c r="J21" s="446">
        <v>7.7</v>
      </c>
      <c r="K21" s="447">
        <v>7.7</v>
      </c>
      <c r="L21" s="446"/>
      <c r="M21" s="447">
        <v>28.8</v>
      </c>
      <c r="N21" s="496"/>
      <c r="O21" s="1331"/>
      <c r="P21" s="496"/>
      <c r="Q21" s="1331"/>
      <c r="R21" s="496"/>
      <c r="S21" s="1331"/>
      <c r="T21" s="496"/>
      <c r="U21" s="1331"/>
      <c r="V21" s="448"/>
      <c r="W21" s="449"/>
      <c r="X21" s="452"/>
      <c r="Y21" s="453"/>
      <c r="Z21" s="1383"/>
      <c r="AA21" s="451"/>
      <c r="AB21" s="304"/>
      <c r="AC21" s="307"/>
      <c r="AD21" s="6" t="s">
        <v>284</v>
      </c>
      <c r="AE21" s="17" t="s">
        <v>23</v>
      </c>
      <c r="AF21" s="23" t="s">
        <v>35</v>
      </c>
      <c r="AG21" s="43">
        <v>2.41</v>
      </c>
      <c r="AH21" s="41" t="s">
        <v>35</v>
      </c>
      <c r="AI21" s="95"/>
    </row>
    <row r="22" spans="1:35" x14ac:dyDescent="0.15">
      <c r="A22" s="1846"/>
      <c r="B22" s="52">
        <v>44305</v>
      </c>
      <c r="C22" s="1607" t="str">
        <f t="shared" si="0"/>
        <v>(月)</v>
      </c>
      <c r="D22" s="71" t="s">
        <v>566</v>
      </c>
      <c r="E22" s="445"/>
      <c r="F22" s="446">
        <v>16.3</v>
      </c>
      <c r="G22" s="447">
        <v>17</v>
      </c>
      <c r="H22" s="446">
        <v>6</v>
      </c>
      <c r="I22" s="447">
        <v>4.7</v>
      </c>
      <c r="J22" s="446">
        <v>7.7</v>
      </c>
      <c r="K22" s="447">
        <v>7.6</v>
      </c>
      <c r="L22" s="446"/>
      <c r="M22" s="447">
        <v>28.3</v>
      </c>
      <c r="N22" s="496"/>
      <c r="O22" s="1331">
        <v>60.4</v>
      </c>
      <c r="P22" s="496"/>
      <c r="Q22" s="1331">
        <v>80.2</v>
      </c>
      <c r="R22" s="496"/>
      <c r="S22" s="1331"/>
      <c r="T22" s="496"/>
      <c r="U22" s="1331"/>
      <c r="V22" s="448"/>
      <c r="W22" s="449">
        <v>34.4</v>
      </c>
      <c r="X22" s="452"/>
      <c r="Y22" s="453">
        <v>169</v>
      </c>
      <c r="Z22" s="1383"/>
      <c r="AA22" s="451">
        <v>0.23</v>
      </c>
      <c r="AB22" s="304"/>
      <c r="AC22" s="307"/>
      <c r="AD22" s="6" t="s">
        <v>278</v>
      </c>
      <c r="AE22" s="17" t="s">
        <v>23</v>
      </c>
      <c r="AF22" s="23" t="s">
        <v>35</v>
      </c>
      <c r="AG22" s="43">
        <v>2.81</v>
      </c>
      <c r="AH22" s="41" t="s">
        <v>35</v>
      </c>
      <c r="AI22" s="95"/>
    </row>
    <row r="23" spans="1:35" x14ac:dyDescent="0.15">
      <c r="A23" s="1846"/>
      <c r="B23" s="52">
        <v>44306</v>
      </c>
      <c r="C23" s="1607" t="str">
        <f t="shared" si="0"/>
        <v>(火)</v>
      </c>
      <c r="D23" s="71" t="s">
        <v>566</v>
      </c>
      <c r="E23" s="445"/>
      <c r="F23" s="446">
        <v>16.399999999999999</v>
      </c>
      <c r="G23" s="447">
        <v>17.8</v>
      </c>
      <c r="H23" s="446">
        <v>7.2</v>
      </c>
      <c r="I23" s="447">
        <v>4.9000000000000004</v>
      </c>
      <c r="J23" s="446">
        <v>7.7</v>
      </c>
      <c r="K23" s="447">
        <v>7.6</v>
      </c>
      <c r="L23" s="446"/>
      <c r="M23" s="447">
        <v>28.4</v>
      </c>
      <c r="N23" s="496"/>
      <c r="O23" s="1331">
        <v>59.8</v>
      </c>
      <c r="P23" s="496"/>
      <c r="Q23" s="1331">
        <v>81</v>
      </c>
      <c r="R23" s="496"/>
      <c r="S23" s="1331"/>
      <c r="T23" s="496"/>
      <c r="U23" s="1331"/>
      <c r="V23" s="448"/>
      <c r="W23" s="449">
        <v>34.6</v>
      </c>
      <c r="X23" s="452"/>
      <c r="Y23" s="453">
        <v>184</v>
      </c>
      <c r="Z23" s="1383"/>
      <c r="AA23" s="451">
        <v>0.22</v>
      </c>
      <c r="AB23" s="304"/>
      <c r="AC23" s="307"/>
      <c r="AD23" s="6" t="s">
        <v>279</v>
      </c>
      <c r="AE23" s="17" t="s">
        <v>23</v>
      </c>
      <c r="AF23" s="44" t="s">
        <v>35</v>
      </c>
      <c r="AG23" s="43">
        <v>0.14299999999999999</v>
      </c>
      <c r="AH23" s="45" t="s">
        <v>35</v>
      </c>
      <c r="AI23" s="97"/>
    </row>
    <row r="24" spans="1:35" x14ac:dyDescent="0.15">
      <c r="A24" s="1846"/>
      <c r="B24" s="52">
        <v>44307</v>
      </c>
      <c r="C24" s="1607" t="str">
        <f t="shared" si="0"/>
        <v>(水)</v>
      </c>
      <c r="D24" s="71" t="s">
        <v>566</v>
      </c>
      <c r="E24" s="445"/>
      <c r="F24" s="446">
        <v>16.399999999999999</v>
      </c>
      <c r="G24" s="447">
        <v>17.8</v>
      </c>
      <c r="H24" s="446">
        <v>6.6</v>
      </c>
      <c r="I24" s="447">
        <v>4.7</v>
      </c>
      <c r="J24" s="446">
        <v>7.6</v>
      </c>
      <c r="K24" s="447">
        <v>7.6</v>
      </c>
      <c r="L24" s="446"/>
      <c r="M24" s="447">
        <v>28.8</v>
      </c>
      <c r="N24" s="496"/>
      <c r="O24" s="1331">
        <v>59.9</v>
      </c>
      <c r="P24" s="496"/>
      <c r="Q24" s="1331">
        <v>80.2</v>
      </c>
      <c r="R24" s="496"/>
      <c r="S24" s="1331"/>
      <c r="T24" s="496"/>
      <c r="U24" s="1331"/>
      <c r="V24" s="448"/>
      <c r="W24" s="449">
        <v>35.6</v>
      </c>
      <c r="X24" s="452"/>
      <c r="Y24" s="453">
        <v>197</v>
      </c>
      <c r="Z24" s="1383"/>
      <c r="AA24" s="451">
        <v>0.27</v>
      </c>
      <c r="AB24" s="304"/>
      <c r="AC24" s="307"/>
      <c r="AD24" s="6" t="s">
        <v>280</v>
      </c>
      <c r="AE24" s="17" t="s">
        <v>23</v>
      </c>
      <c r="AF24" s="23" t="s">
        <v>35</v>
      </c>
      <c r="AG24" s="1520" t="s">
        <v>523</v>
      </c>
      <c r="AH24" s="41" t="s">
        <v>35</v>
      </c>
      <c r="AI24" s="95"/>
    </row>
    <row r="25" spans="1:35" x14ac:dyDescent="0.15">
      <c r="A25" s="1846"/>
      <c r="B25" s="52">
        <v>44308</v>
      </c>
      <c r="C25" s="1607" t="str">
        <f t="shared" si="0"/>
        <v>(木)</v>
      </c>
      <c r="D25" s="71" t="s">
        <v>566</v>
      </c>
      <c r="E25" s="445"/>
      <c r="F25" s="446">
        <v>16.5</v>
      </c>
      <c r="G25" s="447">
        <v>18.2</v>
      </c>
      <c r="H25" s="446">
        <v>6.5</v>
      </c>
      <c r="I25" s="447">
        <v>4.5</v>
      </c>
      <c r="J25" s="446">
        <v>7.6</v>
      </c>
      <c r="K25" s="447">
        <v>7.5</v>
      </c>
      <c r="L25" s="446"/>
      <c r="M25" s="447">
        <v>28.8</v>
      </c>
      <c r="N25" s="496"/>
      <c r="O25" s="1331">
        <v>58.2</v>
      </c>
      <c r="P25" s="496"/>
      <c r="Q25" s="1331">
        <v>81.2</v>
      </c>
      <c r="R25" s="496"/>
      <c r="S25" s="1331"/>
      <c r="T25" s="496"/>
      <c r="U25" s="1331"/>
      <c r="V25" s="448"/>
      <c r="W25" s="449">
        <v>36.1</v>
      </c>
      <c r="X25" s="452"/>
      <c r="Y25" s="453">
        <v>202</v>
      </c>
      <c r="Z25" s="1383"/>
      <c r="AA25" s="451">
        <v>0.23</v>
      </c>
      <c r="AB25" s="304"/>
      <c r="AC25" s="307"/>
      <c r="AD25" s="6" t="s">
        <v>281</v>
      </c>
      <c r="AE25" s="17" t="s">
        <v>23</v>
      </c>
      <c r="AF25" s="22" t="s">
        <v>35</v>
      </c>
      <c r="AG25" s="46">
        <v>21.6</v>
      </c>
      <c r="AH25" s="35" t="s">
        <v>35</v>
      </c>
      <c r="AI25" s="96"/>
    </row>
    <row r="26" spans="1:35" x14ac:dyDescent="0.15">
      <c r="A26" s="1846"/>
      <c r="B26" s="52">
        <v>44309</v>
      </c>
      <c r="C26" s="1607" t="str">
        <f t="shared" si="0"/>
        <v>(金)</v>
      </c>
      <c r="D26" s="71" t="s">
        <v>566</v>
      </c>
      <c r="E26" s="445"/>
      <c r="F26" s="446">
        <v>16.7</v>
      </c>
      <c r="G26" s="447">
        <v>16.899999999999999</v>
      </c>
      <c r="H26" s="446">
        <v>6</v>
      </c>
      <c r="I26" s="447">
        <v>4</v>
      </c>
      <c r="J26" s="446">
        <v>7.7</v>
      </c>
      <c r="K26" s="447">
        <v>7.6</v>
      </c>
      <c r="L26" s="446"/>
      <c r="M26" s="447">
        <v>28.8</v>
      </c>
      <c r="N26" s="496"/>
      <c r="O26" s="1331">
        <v>60.4</v>
      </c>
      <c r="P26" s="496"/>
      <c r="Q26" s="1331">
        <v>82</v>
      </c>
      <c r="R26" s="496"/>
      <c r="S26" s="1331"/>
      <c r="T26" s="496"/>
      <c r="U26" s="1331"/>
      <c r="V26" s="448"/>
      <c r="W26" s="449">
        <v>34.799999999999997</v>
      </c>
      <c r="X26" s="452"/>
      <c r="Y26" s="453">
        <v>169</v>
      </c>
      <c r="Z26" s="1383"/>
      <c r="AA26" s="451">
        <v>7.0000000000000007E-2</v>
      </c>
      <c r="AB26" s="304"/>
      <c r="AC26" s="307"/>
      <c r="AD26" s="6" t="s">
        <v>27</v>
      </c>
      <c r="AE26" s="17" t="s">
        <v>23</v>
      </c>
      <c r="AF26" s="22" t="s">
        <v>35</v>
      </c>
      <c r="AG26" s="46">
        <v>24.8</v>
      </c>
      <c r="AH26" s="35" t="s">
        <v>35</v>
      </c>
      <c r="AI26" s="96"/>
    </row>
    <row r="27" spans="1:35" x14ac:dyDescent="0.15">
      <c r="A27" s="1846"/>
      <c r="B27" s="52">
        <v>44310</v>
      </c>
      <c r="C27" s="1607" t="str">
        <f t="shared" si="0"/>
        <v>(土)</v>
      </c>
      <c r="D27" s="71" t="s">
        <v>566</v>
      </c>
      <c r="E27" s="445"/>
      <c r="F27" s="446">
        <v>17</v>
      </c>
      <c r="G27" s="447">
        <v>17.7</v>
      </c>
      <c r="H27" s="446">
        <v>7.6</v>
      </c>
      <c r="I27" s="447">
        <v>4.5999999999999996</v>
      </c>
      <c r="J27" s="446">
        <v>7.7</v>
      </c>
      <c r="K27" s="447">
        <v>7.6</v>
      </c>
      <c r="L27" s="446"/>
      <c r="M27" s="447">
        <v>29</v>
      </c>
      <c r="N27" s="496"/>
      <c r="O27" s="1331"/>
      <c r="P27" s="496"/>
      <c r="Q27" s="1331"/>
      <c r="R27" s="496"/>
      <c r="S27" s="1331"/>
      <c r="T27" s="496"/>
      <c r="U27" s="1331"/>
      <c r="V27" s="448"/>
      <c r="W27" s="449"/>
      <c r="X27" s="452"/>
      <c r="Y27" s="453"/>
      <c r="Z27" s="1383"/>
      <c r="AA27" s="451"/>
      <c r="AB27" s="304"/>
      <c r="AC27" s="307"/>
      <c r="AD27" s="6" t="s">
        <v>282</v>
      </c>
      <c r="AE27" s="17" t="s">
        <v>267</v>
      </c>
      <c r="AF27" s="49" t="s">
        <v>35</v>
      </c>
      <c r="AG27" s="50">
        <v>7</v>
      </c>
      <c r="AH27" s="42" t="s">
        <v>35</v>
      </c>
      <c r="AI27" s="98"/>
    </row>
    <row r="28" spans="1:35" x14ac:dyDescent="0.15">
      <c r="A28" s="1846"/>
      <c r="B28" s="52">
        <v>44311</v>
      </c>
      <c r="C28" s="1607" t="str">
        <f t="shared" si="0"/>
        <v>(日)</v>
      </c>
      <c r="D28" s="71" t="s">
        <v>566</v>
      </c>
      <c r="E28" s="445"/>
      <c r="F28" s="446">
        <v>17</v>
      </c>
      <c r="G28" s="447">
        <v>18.5</v>
      </c>
      <c r="H28" s="446">
        <v>7.1</v>
      </c>
      <c r="I28" s="447">
        <v>4.9000000000000004</v>
      </c>
      <c r="J28" s="446">
        <v>7.5</v>
      </c>
      <c r="K28" s="447">
        <v>7.5</v>
      </c>
      <c r="L28" s="446"/>
      <c r="M28" s="447">
        <v>27.6</v>
      </c>
      <c r="N28" s="496"/>
      <c r="O28" s="1331"/>
      <c r="P28" s="496"/>
      <c r="Q28" s="1331"/>
      <c r="R28" s="496"/>
      <c r="S28" s="1331"/>
      <c r="T28" s="496"/>
      <c r="U28" s="1331"/>
      <c r="V28" s="448"/>
      <c r="W28" s="449"/>
      <c r="X28" s="452"/>
      <c r="Y28" s="453"/>
      <c r="Z28" s="1383"/>
      <c r="AA28" s="451"/>
      <c r="AB28" s="304"/>
      <c r="AC28" s="307"/>
      <c r="AD28" s="6" t="s">
        <v>283</v>
      </c>
      <c r="AE28" s="17" t="s">
        <v>23</v>
      </c>
      <c r="AF28" s="49" t="s">
        <v>35</v>
      </c>
      <c r="AG28" s="50">
        <v>5</v>
      </c>
      <c r="AH28" s="42" t="s">
        <v>35</v>
      </c>
      <c r="AI28" s="98"/>
    </row>
    <row r="29" spans="1:35" x14ac:dyDescent="0.15">
      <c r="A29" s="1846"/>
      <c r="B29" s="52">
        <v>44312</v>
      </c>
      <c r="C29" s="1607" t="str">
        <f t="shared" si="0"/>
        <v>(月)</v>
      </c>
      <c r="D29" s="71" t="s">
        <v>566</v>
      </c>
      <c r="E29" s="445"/>
      <c r="F29" s="446">
        <v>17.100000000000001</v>
      </c>
      <c r="G29" s="447">
        <v>16.7</v>
      </c>
      <c r="H29" s="446">
        <v>6</v>
      </c>
      <c r="I29" s="447">
        <v>4.5999999999999996</v>
      </c>
      <c r="J29" s="446">
        <v>7.7</v>
      </c>
      <c r="K29" s="447">
        <v>7.6</v>
      </c>
      <c r="L29" s="446"/>
      <c r="M29" s="447">
        <v>26.8</v>
      </c>
      <c r="N29" s="496"/>
      <c r="O29" s="1331">
        <v>55.1</v>
      </c>
      <c r="P29" s="496"/>
      <c r="Q29" s="1331">
        <v>76</v>
      </c>
      <c r="R29" s="496"/>
      <c r="S29" s="1331"/>
      <c r="T29" s="496"/>
      <c r="U29" s="1331"/>
      <c r="V29" s="448"/>
      <c r="W29" s="449">
        <v>32.700000000000003</v>
      </c>
      <c r="X29" s="452"/>
      <c r="Y29" s="453">
        <v>168</v>
      </c>
      <c r="Z29" s="1383"/>
      <c r="AA29" s="451">
        <v>0.12</v>
      </c>
      <c r="AB29" s="304"/>
      <c r="AC29" s="307"/>
      <c r="AD29" s="18"/>
      <c r="AE29" s="8"/>
      <c r="AF29" s="19"/>
      <c r="AG29" s="7"/>
      <c r="AH29" s="7"/>
      <c r="AI29" s="8"/>
    </row>
    <row r="30" spans="1:35" x14ac:dyDescent="0.15">
      <c r="A30" s="1846"/>
      <c r="B30" s="52">
        <v>44313</v>
      </c>
      <c r="C30" s="1607" t="str">
        <f t="shared" si="0"/>
        <v>(火)</v>
      </c>
      <c r="D30" s="71" t="s">
        <v>566</v>
      </c>
      <c r="E30" s="445"/>
      <c r="F30" s="446">
        <v>17.100000000000001</v>
      </c>
      <c r="G30" s="447">
        <v>17.5</v>
      </c>
      <c r="H30" s="446">
        <v>7.3</v>
      </c>
      <c r="I30" s="447">
        <v>4.8</v>
      </c>
      <c r="J30" s="446">
        <v>7.9</v>
      </c>
      <c r="K30" s="447">
        <v>7.7</v>
      </c>
      <c r="L30" s="446"/>
      <c r="M30" s="447">
        <v>26.8</v>
      </c>
      <c r="N30" s="496"/>
      <c r="O30" s="1331">
        <v>55.7</v>
      </c>
      <c r="P30" s="496"/>
      <c r="Q30" s="1331">
        <v>76</v>
      </c>
      <c r="R30" s="496"/>
      <c r="S30" s="1331"/>
      <c r="T30" s="496"/>
      <c r="U30" s="1331"/>
      <c r="V30" s="448"/>
      <c r="W30" s="449">
        <v>34.299999999999997</v>
      </c>
      <c r="X30" s="452"/>
      <c r="Y30" s="453">
        <v>139</v>
      </c>
      <c r="Z30" s="1383"/>
      <c r="AA30" s="451">
        <v>0.12</v>
      </c>
      <c r="AB30" s="304">
        <v>5</v>
      </c>
      <c r="AC30" s="307">
        <v>3</v>
      </c>
      <c r="AD30" s="18"/>
      <c r="AE30" s="8"/>
      <c r="AF30" s="19"/>
      <c r="AG30" s="7"/>
      <c r="AH30" s="7"/>
      <c r="AI30" s="8"/>
    </row>
    <row r="31" spans="1:35" x14ac:dyDescent="0.15">
      <c r="A31" s="1846"/>
      <c r="B31" s="52">
        <v>44314</v>
      </c>
      <c r="C31" s="1607" t="str">
        <f t="shared" si="0"/>
        <v>(水)</v>
      </c>
      <c r="D31" s="71" t="s">
        <v>566</v>
      </c>
      <c r="E31" s="445"/>
      <c r="F31" s="446">
        <v>17</v>
      </c>
      <c r="G31" s="447">
        <v>18.8</v>
      </c>
      <c r="H31" s="446">
        <v>8.6</v>
      </c>
      <c r="I31" s="447">
        <v>5.0999999999999996</v>
      </c>
      <c r="J31" s="446">
        <v>7.6</v>
      </c>
      <c r="K31" s="447">
        <v>7.6</v>
      </c>
      <c r="L31" s="446"/>
      <c r="M31" s="447">
        <v>25.7</v>
      </c>
      <c r="N31" s="496"/>
      <c r="O31" s="1331">
        <v>51.6</v>
      </c>
      <c r="P31" s="496"/>
      <c r="Q31" s="1331">
        <v>71.2</v>
      </c>
      <c r="R31" s="496"/>
      <c r="S31" s="1331"/>
      <c r="T31" s="496"/>
      <c r="U31" s="1331"/>
      <c r="V31" s="448"/>
      <c r="W31" s="449">
        <v>31.9</v>
      </c>
      <c r="X31" s="452"/>
      <c r="Y31" s="453">
        <v>117</v>
      </c>
      <c r="Z31" s="1383"/>
      <c r="AA31" s="451">
        <v>0.17</v>
      </c>
      <c r="AB31" s="304"/>
      <c r="AC31" s="307"/>
      <c r="AD31" s="20"/>
      <c r="AE31" s="3"/>
      <c r="AF31" s="21"/>
      <c r="AG31" s="9"/>
      <c r="AH31" s="9"/>
      <c r="AI31" s="3"/>
    </row>
    <row r="32" spans="1:35" x14ac:dyDescent="0.15">
      <c r="A32" s="1846"/>
      <c r="B32" s="52">
        <v>44315</v>
      </c>
      <c r="C32" s="1607" t="str">
        <f t="shared" si="0"/>
        <v>(木)</v>
      </c>
      <c r="D32" s="71" t="s">
        <v>579</v>
      </c>
      <c r="E32" s="445"/>
      <c r="F32" s="446">
        <v>17.100000000000001</v>
      </c>
      <c r="G32" s="447">
        <v>18</v>
      </c>
      <c r="H32" s="446">
        <v>7</v>
      </c>
      <c r="I32" s="447">
        <v>5</v>
      </c>
      <c r="J32" s="446">
        <v>7.6</v>
      </c>
      <c r="K32" s="447">
        <v>7.5</v>
      </c>
      <c r="L32" s="446"/>
      <c r="M32" s="447">
        <v>25.9</v>
      </c>
      <c r="N32" s="496"/>
      <c r="O32" s="1331"/>
      <c r="P32" s="496"/>
      <c r="Q32" s="1331"/>
      <c r="R32" s="496"/>
      <c r="S32" s="1331"/>
      <c r="T32" s="496"/>
      <c r="U32" s="1331"/>
      <c r="V32" s="448"/>
      <c r="W32" s="449"/>
      <c r="X32" s="452"/>
      <c r="Y32" s="453"/>
      <c r="Z32" s="1383"/>
      <c r="AA32" s="451"/>
      <c r="AB32" s="304"/>
      <c r="AC32" s="307"/>
      <c r="AD32" s="28" t="s">
        <v>34</v>
      </c>
      <c r="AE32" s="2" t="s">
        <v>35</v>
      </c>
      <c r="AF32" s="2" t="s">
        <v>35</v>
      </c>
      <c r="AG32" s="2" t="s">
        <v>35</v>
      </c>
      <c r="AH32" s="2" t="s">
        <v>35</v>
      </c>
      <c r="AI32" s="99" t="s">
        <v>35</v>
      </c>
    </row>
    <row r="33" spans="1:36" x14ac:dyDescent="0.15">
      <c r="A33" s="1846"/>
      <c r="B33" s="100">
        <v>44316</v>
      </c>
      <c r="C33" s="1607" t="str">
        <f t="shared" si="0"/>
        <v>(金)</v>
      </c>
      <c r="D33" s="71" t="s">
        <v>566</v>
      </c>
      <c r="E33" s="445"/>
      <c r="F33" s="446">
        <v>17.3</v>
      </c>
      <c r="G33" s="447">
        <v>19.3</v>
      </c>
      <c r="H33" s="446">
        <v>3.6</v>
      </c>
      <c r="I33" s="447">
        <v>3.4</v>
      </c>
      <c r="J33" s="446">
        <v>7.6</v>
      </c>
      <c r="K33" s="447">
        <v>7.7</v>
      </c>
      <c r="L33" s="446"/>
      <c r="M33" s="447">
        <v>26</v>
      </c>
      <c r="N33" s="496"/>
      <c r="O33" s="1331">
        <v>52.1</v>
      </c>
      <c r="P33" s="496"/>
      <c r="Q33" s="1331">
        <v>72.8</v>
      </c>
      <c r="R33" s="496"/>
      <c r="S33" s="1331"/>
      <c r="T33" s="496"/>
      <c r="U33" s="1331"/>
      <c r="V33" s="448"/>
      <c r="W33" s="449">
        <v>34.4</v>
      </c>
      <c r="X33" s="452"/>
      <c r="Y33" s="453">
        <v>132</v>
      </c>
      <c r="Z33" s="1383"/>
      <c r="AA33" s="451">
        <v>0.09</v>
      </c>
      <c r="AB33" s="304"/>
      <c r="AC33" s="307"/>
      <c r="AD33" s="10" t="s">
        <v>35</v>
      </c>
      <c r="AE33" s="2" t="s">
        <v>35</v>
      </c>
      <c r="AF33" s="2" t="s">
        <v>35</v>
      </c>
      <c r="AG33" s="2" t="s">
        <v>35</v>
      </c>
      <c r="AH33" s="2" t="s">
        <v>35</v>
      </c>
      <c r="AI33" s="99" t="s">
        <v>35</v>
      </c>
    </row>
    <row r="34" spans="1:36" s="1" customFormat="1" ht="13.5" customHeight="1" x14ac:dyDescent="0.15">
      <c r="A34" s="1846"/>
      <c r="B34" s="1743" t="s">
        <v>388</v>
      </c>
      <c r="C34" s="1744"/>
      <c r="D34" s="1527"/>
      <c r="E34" s="335">
        <f t="shared" ref="E34:AC34" si="1">IF(COUNT(E3:E33)=0,"",MAX(E3:E33))</f>
        <v>18.600000000000001</v>
      </c>
      <c r="F34" s="336">
        <f t="shared" si="1"/>
        <v>17.3</v>
      </c>
      <c r="G34" s="337">
        <f t="shared" si="1"/>
        <v>19.3</v>
      </c>
      <c r="H34" s="336">
        <f t="shared" si="1"/>
        <v>8.6</v>
      </c>
      <c r="I34" s="337">
        <f t="shared" si="1"/>
        <v>5.4</v>
      </c>
      <c r="J34" s="336">
        <f t="shared" si="1"/>
        <v>8</v>
      </c>
      <c r="K34" s="337">
        <f t="shared" si="1"/>
        <v>8</v>
      </c>
      <c r="L34" s="336" t="str">
        <f t="shared" si="1"/>
        <v/>
      </c>
      <c r="M34" s="337">
        <f t="shared" si="1"/>
        <v>32.200000000000003</v>
      </c>
      <c r="N34" s="1200" t="str">
        <f t="shared" si="1"/>
        <v/>
      </c>
      <c r="O34" s="1208">
        <f t="shared" si="1"/>
        <v>74.8</v>
      </c>
      <c r="P34" s="1200" t="str">
        <f t="shared" si="1"/>
        <v/>
      </c>
      <c r="Q34" s="1208">
        <f t="shared" si="1"/>
        <v>92.8</v>
      </c>
      <c r="R34" s="1200" t="str">
        <f t="shared" si="1"/>
        <v/>
      </c>
      <c r="S34" s="1208">
        <f t="shared" si="1"/>
        <v>50.2</v>
      </c>
      <c r="T34" s="1200" t="str">
        <f t="shared" si="1"/>
        <v/>
      </c>
      <c r="U34" s="1208">
        <f t="shared" si="1"/>
        <v>29.8</v>
      </c>
      <c r="V34" s="338" t="str">
        <f t="shared" si="1"/>
        <v/>
      </c>
      <c r="W34" s="540">
        <f t="shared" si="1"/>
        <v>37.9</v>
      </c>
      <c r="X34" s="596" t="str">
        <f t="shared" si="1"/>
        <v/>
      </c>
      <c r="Y34" s="597">
        <f t="shared" si="1"/>
        <v>241</v>
      </c>
      <c r="Z34" s="1385" t="str">
        <f t="shared" si="1"/>
        <v/>
      </c>
      <c r="AA34" s="1398">
        <f t="shared" si="1"/>
        <v>0.32</v>
      </c>
      <c r="AB34" s="794">
        <f t="shared" si="1"/>
        <v>94</v>
      </c>
      <c r="AC34" s="1456">
        <f t="shared" si="1"/>
        <v>3</v>
      </c>
      <c r="AD34" s="10"/>
      <c r="AE34" s="2"/>
      <c r="AF34" s="2"/>
      <c r="AG34" s="2"/>
      <c r="AH34" s="2"/>
      <c r="AI34" s="99"/>
    </row>
    <row r="35" spans="1:36" s="1" customFormat="1" ht="13.5" customHeight="1" x14ac:dyDescent="0.15">
      <c r="A35" s="1846"/>
      <c r="B35" s="1735" t="s">
        <v>389</v>
      </c>
      <c r="C35" s="1736"/>
      <c r="D35" s="1528"/>
      <c r="E35" s="340">
        <f t="shared" ref="E35:AA35" si="2">IF(COUNT(E4:E33)=0,"",MIN(E4:E33))</f>
        <v>18.600000000000001</v>
      </c>
      <c r="F35" s="341">
        <f t="shared" si="2"/>
        <v>14.6</v>
      </c>
      <c r="G35" s="342">
        <f t="shared" si="2"/>
        <v>14.7</v>
      </c>
      <c r="H35" s="341">
        <f t="shared" si="2"/>
        <v>3.6</v>
      </c>
      <c r="I35" s="340">
        <f t="shared" si="2"/>
        <v>2.9</v>
      </c>
      <c r="J35" s="341">
        <f t="shared" si="2"/>
        <v>7.4</v>
      </c>
      <c r="K35" s="340">
        <f t="shared" si="2"/>
        <v>7.4</v>
      </c>
      <c r="L35" s="341" t="str">
        <f t="shared" si="2"/>
        <v/>
      </c>
      <c r="M35" s="340">
        <f t="shared" si="2"/>
        <v>25.7</v>
      </c>
      <c r="N35" s="1202" t="str">
        <f t="shared" si="2"/>
        <v/>
      </c>
      <c r="O35" s="1203">
        <f t="shared" si="2"/>
        <v>51.6</v>
      </c>
      <c r="P35" s="1202" t="str">
        <f t="shared" si="2"/>
        <v/>
      </c>
      <c r="Q35" s="1203">
        <f t="shared" si="2"/>
        <v>71.2</v>
      </c>
      <c r="R35" s="1202" t="str">
        <f t="shared" si="2"/>
        <v/>
      </c>
      <c r="S35" s="1203">
        <f t="shared" si="2"/>
        <v>50.2</v>
      </c>
      <c r="T35" s="1202" t="str">
        <f t="shared" si="2"/>
        <v/>
      </c>
      <c r="U35" s="1209">
        <f t="shared" si="2"/>
        <v>29.8</v>
      </c>
      <c r="V35" s="343" t="str">
        <f t="shared" si="2"/>
        <v/>
      </c>
      <c r="W35" s="653">
        <f t="shared" si="2"/>
        <v>30</v>
      </c>
      <c r="X35" s="602" t="str">
        <f t="shared" si="2"/>
        <v/>
      </c>
      <c r="Y35" s="599">
        <f t="shared" si="2"/>
        <v>117</v>
      </c>
      <c r="Z35" s="1386" t="str">
        <f t="shared" si="2"/>
        <v/>
      </c>
      <c r="AA35" s="666">
        <f t="shared" si="2"/>
        <v>7.0000000000000007E-2</v>
      </c>
      <c r="AB35" s="1615"/>
      <c r="AC35" s="1657"/>
      <c r="AD35" s="10"/>
      <c r="AE35" s="2"/>
      <c r="AF35" s="2"/>
      <c r="AG35" s="2"/>
      <c r="AH35" s="2"/>
      <c r="AI35" s="99"/>
    </row>
    <row r="36" spans="1:36" s="1" customFormat="1" ht="13.5" customHeight="1" x14ac:dyDescent="0.15">
      <c r="A36" s="1846"/>
      <c r="B36" s="1735" t="s">
        <v>390</v>
      </c>
      <c r="C36" s="1736"/>
      <c r="D36" s="1528"/>
      <c r="E36" s="541">
        <f t="shared" ref="E36:AA36" si="3">IF(COUNT(E4:E33)=0,"",AVERAGE(E4:E33))</f>
        <v>18.600000000000001</v>
      </c>
      <c r="F36" s="341">
        <f t="shared" si="3"/>
        <v>16.130000000000003</v>
      </c>
      <c r="G36" s="340">
        <f t="shared" si="3"/>
        <v>16.970000000000002</v>
      </c>
      <c r="H36" s="341">
        <f t="shared" si="3"/>
        <v>5.9333333333333327</v>
      </c>
      <c r="I36" s="340">
        <f t="shared" si="3"/>
        <v>4.3033333333333328</v>
      </c>
      <c r="J36" s="341">
        <f t="shared" si="3"/>
        <v>7.6733333333333302</v>
      </c>
      <c r="K36" s="340">
        <f t="shared" si="3"/>
        <v>7.6333333333333311</v>
      </c>
      <c r="L36" s="341" t="str">
        <f t="shared" si="3"/>
        <v/>
      </c>
      <c r="M36" s="340">
        <f t="shared" si="3"/>
        <v>28.726666666666663</v>
      </c>
      <c r="N36" s="1202" t="str">
        <f t="shared" si="3"/>
        <v/>
      </c>
      <c r="O36" s="1203">
        <f t="shared" si="3"/>
        <v>62.828571428571408</v>
      </c>
      <c r="P36" s="1202" t="str">
        <f t="shared" si="3"/>
        <v/>
      </c>
      <c r="Q36" s="1203">
        <f t="shared" si="3"/>
        <v>82.504761904761907</v>
      </c>
      <c r="R36" s="1202" t="str">
        <f t="shared" si="3"/>
        <v/>
      </c>
      <c r="S36" s="1203">
        <f t="shared" si="3"/>
        <v>50.2</v>
      </c>
      <c r="T36" s="1202" t="str">
        <f t="shared" si="3"/>
        <v/>
      </c>
      <c r="U36" s="1203">
        <f t="shared" si="3"/>
        <v>29.8</v>
      </c>
      <c r="V36" s="1252" t="str">
        <f t="shared" si="3"/>
        <v/>
      </c>
      <c r="W36" s="653">
        <f t="shared" si="3"/>
        <v>34.099999999999994</v>
      </c>
      <c r="X36" s="602" t="str">
        <f t="shared" si="3"/>
        <v/>
      </c>
      <c r="Y36" s="665">
        <f t="shared" si="3"/>
        <v>185.52380952380952</v>
      </c>
      <c r="Z36" s="1386" t="str">
        <f t="shared" si="3"/>
        <v/>
      </c>
      <c r="AA36" s="666">
        <f t="shared" si="3"/>
        <v>0.2</v>
      </c>
      <c r="AB36" s="1615"/>
      <c r="AC36" s="1657"/>
      <c r="AD36" s="10"/>
      <c r="AE36" s="2"/>
      <c r="AF36" s="2"/>
      <c r="AG36" s="2"/>
      <c r="AH36" s="2"/>
      <c r="AI36" s="99"/>
    </row>
    <row r="37" spans="1:36" s="1" customFormat="1" ht="13.5" customHeight="1" x14ac:dyDescent="0.15">
      <c r="A37" s="1847"/>
      <c r="B37" s="1765" t="s">
        <v>391</v>
      </c>
      <c r="C37" s="1738"/>
      <c r="D37" s="1550"/>
      <c r="E37" s="1536"/>
      <c r="F37" s="1537"/>
      <c r="G37" s="1588"/>
      <c r="H37" s="1537"/>
      <c r="I37" s="1588"/>
      <c r="J37" s="1537"/>
      <c r="K37" s="1553"/>
      <c r="L37" s="1537"/>
      <c r="M37" s="1588"/>
      <c r="N37" s="1542"/>
      <c r="O37" s="1555"/>
      <c r="P37" s="1542"/>
      <c r="Q37" s="1556"/>
      <c r="R37" s="1542"/>
      <c r="S37" s="1555"/>
      <c r="T37" s="1542"/>
      <c r="U37" s="1556"/>
      <c r="V37" s="1546"/>
      <c r="W37" s="1557"/>
      <c r="X37" s="1548"/>
      <c r="Y37" s="1558"/>
      <c r="Z37" s="1594"/>
      <c r="AA37" s="1595"/>
      <c r="AB37" s="1663">
        <f>SUM(AB4:AB33)</f>
        <v>99</v>
      </c>
      <c r="AC37" s="1460">
        <f>SUM(AC4:AC33)</f>
        <v>3</v>
      </c>
      <c r="AD37" s="205"/>
      <c r="AE37" s="207"/>
      <c r="AF37" s="207"/>
      <c r="AG37" s="207"/>
      <c r="AH37" s="207"/>
      <c r="AI37" s="206"/>
      <c r="AJ37" s="388"/>
    </row>
    <row r="38" spans="1:36" ht="13.5" customHeight="1" x14ac:dyDescent="0.15">
      <c r="A38" s="1845" t="s">
        <v>263</v>
      </c>
      <c r="B38" s="320">
        <v>44317</v>
      </c>
      <c r="C38" s="856" t="str">
        <f>IF(B38="","",IF(WEEKDAY(B38)=1,"(日)",IF(WEEKDAY(B38)=2,"(月)",IF(WEEKDAY(B38)=3,"(火)",IF(WEEKDAY(B38)=4,"(水)",IF(WEEKDAY(B38)=5,"(木)",IF(WEEKDAY(B38)=6,"(金)","(土)")))))))</f>
        <v>(土)</v>
      </c>
      <c r="D38" s="69" t="s">
        <v>566</v>
      </c>
      <c r="E38" s="57" t="s">
        <v>35</v>
      </c>
      <c r="F38" s="59">
        <v>17.3</v>
      </c>
      <c r="G38" s="60">
        <v>19.399999999999999</v>
      </c>
      <c r="H38" s="59">
        <v>3.5</v>
      </c>
      <c r="I38" s="60">
        <v>2.8</v>
      </c>
      <c r="J38" s="59">
        <v>7.5</v>
      </c>
      <c r="K38" s="60">
        <v>7.6</v>
      </c>
      <c r="L38" s="59" t="s">
        <v>35</v>
      </c>
      <c r="M38" s="60">
        <v>26.1</v>
      </c>
      <c r="N38" s="1197" t="s">
        <v>35</v>
      </c>
      <c r="O38" s="1198" t="s">
        <v>35</v>
      </c>
      <c r="P38" s="1197" t="s">
        <v>35</v>
      </c>
      <c r="Q38" s="1198" t="s">
        <v>35</v>
      </c>
      <c r="R38" s="1197" t="s">
        <v>35</v>
      </c>
      <c r="S38" s="1198" t="s">
        <v>35</v>
      </c>
      <c r="T38" s="1197" t="s">
        <v>35</v>
      </c>
      <c r="U38" s="1198" t="s">
        <v>35</v>
      </c>
      <c r="V38" s="53" t="s">
        <v>35</v>
      </c>
      <c r="W38" s="54" t="s">
        <v>35</v>
      </c>
      <c r="X38" s="55" t="s">
        <v>35</v>
      </c>
      <c r="Y38" s="56" t="s">
        <v>35</v>
      </c>
      <c r="Z38" s="1388" t="s">
        <v>35</v>
      </c>
      <c r="AA38" s="65" t="s">
        <v>35</v>
      </c>
      <c r="AB38" s="606"/>
      <c r="AC38" s="1665"/>
      <c r="AD38" s="165">
        <v>44322</v>
      </c>
      <c r="AE38" s="128" t="s">
        <v>29</v>
      </c>
      <c r="AF38" s="129">
        <v>23</v>
      </c>
      <c r="AG38" s="130" t="s">
        <v>20</v>
      </c>
      <c r="AH38" s="131"/>
      <c r="AI38" s="132"/>
    </row>
    <row r="39" spans="1:36" x14ac:dyDescent="0.15">
      <c r="A39" s="1846"/>
      <c r="B39" s="320">
        <v>44318</v>
      </c>
      <c r="C39" s="1607" t="str">
        <f>IF(B39="","",IF(WEEKDAY(B39)=1,"(日)",IF(WEEKDAY(B39)=2,"(月)",IF(WEEKDAY(B39)=3,"(火)",IF(WEEKDAY(B39)=4,"(水)",IF(WEEKDAY(B39)=5,"(木)",IF(WEEKDAY(B39)=6,"(金)","(土)")))))))</f>
        <v>(日)</v>
      </c>
      <c r="D39" s="70" t="s">
        <v>566</v>
      </c>
      <c r="E39" s="58" t="s">
        <v>35</v>
      </c>
      <c r="F39" s="22">
        <v>17.399999999999999</v>
      </c>
      <c r="G39" s="61">
        <v>18.5</v>
      </c>
      <c r="H39" s="22">
        <v>3.4</v>
      </c>
      <c r="I39" s="61">
        <v>2.6</v>
      </c>
      <c r="J39" s="22">
        <v>7.6</v>
      </c>
      <c r="K39" s="61">
        <v>7.6</v>
      </c>
      <c r="L39" s="22" t="s">
        <v>35</v>
      </c>
      <c r="M39" s="61">
        <v>26.2</v>
      </c>
      <c r="N39" s="49" t="s">
        <v>35</v>
      </c>
      <c r="O39" s="1199" t="s">
        <v>35</v>
      </c>
      <c r="P39" s="49" t="s">
        <v>35</v>
      </c>
      <c r="Q39" s="1199" t="s">
        <v>35</v>
      </c>
      <c r="R39" s="49" t="s">
        <v>35</v>
      </c>
      <c r="S39" s="1199" t="s">
        <v>35</v>
      </c>
      <c r="T39" s="49" t="s">
        <v>35</v>
      </c>
      <c r="U39" s="1199" t="s">
        <v>35</v>
      </c>
      <c r="V39" s="62" t="s">
        <v>35</v>
      </c>
      <c r="W39" s="63" t="s">
        <v>35</v>
      </c>
      <c r="X39" s="67" t="s">
        <v>35</v>
      </c>
      <c r="Y39" s="68" t="s">
        <v>35</v>
      </c>
      <c r="Z39" s="1389" t="s">
        <v>35</v>
      </c>
      <c r="AA39" s="66" t="s">
        <v>35</v>
      </c>
      <c r="AB39" s="608"/>
      <c r="AC39" s="1666"/>
      <c r="AD39" s="11" t="s">
        <v>30</v>
      </c>
      <c r="AE39" s="12" t="s">
        <v>31</v>
      </c>
      <c r="AF39" s="13" t="s">
        <v>32</v>
      </c>
      <c r="AG39" s="14" t="s">
        <v>33</v>
      </c>
      <c r="AH39" s="15" t="s">
        <v>35</v>
      </c>
      <c r="AI39" s="92"/>
    </row>
    <row r="40" spans="1:36" ht="13.5" customHeight="1" x14ac:dyDescent="0.15">
      <c r="A40" s="1846"/>
      <c r="B40" s="52">
        <v>44319</v>
      </c>
      <c r="C40" s="1607" t="str">
        <f t="shared" ref="C40:C68" si="4">IF(B40="","",IF(WEEKDAY(B40)=1,"(日)",IF(WEEKDAY(B40)=2,"(月)",IF(WEEKDAY(B40)=3,"(火)",IF(WEEKDAY(B40)=4,"(水)",IF(WEEKDAY(B40)=5,"(木)",IF(WEEKDAY(B40)=6,"(金)","(土)")))))))</f>
        <v>(月)</v>
      </c>
      <c r="D40" s="71" t="s">
        <v>566</v>
      </c>
      <c r="E40" s="58" t="s">
        <v>35</v>
      </c>
      <c r="F40" s="22">
        <v>17.7</v>
      </c>
      <c r="G40" s="61">
        <v>18.5</v>
      </c>
      <c r="H40" s="22">
        <v>3.7</v>
      </c>
      <c r="I40" s="61">
        <v>2.5</v>
      </c>
      <c r="J40" s="22">
        <v>7.7</v>
      </c>
      <c r="K40" s="61">
        <v>7.7</v>
      </c>
      <c r="L40" s="22" t="s">
        <v>35</v>
      </c>
      <c r="M40" s="61">
        <v>26.7</v>
      </c>
      <c r="N40" s="49" t="s">
        <v>35</v>
      </c>
      <c r="O40" s="1199" t="s">
        <v>35</v>
      </c>
      <c r="P40" s="49" t="s">
        <v>35</v>
      </c>
      <c r="Q40" s="1199" t="s">
        <v>35</v>
      </c>
      <c r="R40" s="49" t="s">
        <v>35</v>
      </c>
      <c r="S40" s="1199" t="s">
        <v>35</v>
      </c>
      <c r="T40" s="49" t="s">
        <v>35</v>
      </c>
      <c r="U40" s="1199" t="s">
        <v>35</v>
      </c>
      <c r="V40" s="62" t="s">
        <v>35</v>
      </c>
      <c r="W40" s="63" t="s">
        <v>35</v>
      </c>
      <c r="X40" s="67" t="s">
        <v>35</v>
      </c>
      <c r="Y40" s="68" t="s">
        <v>35</v>
      </c>
      <c r="Z40" s="1389" t="s">
        <v>35</v>
      </c>
      <c r="AA40" s="66" t="s">
        <v>35</v>
      </c>
      <c r="AB40" s="608"/>
      <c r="AC40" s="1666"/>
      <c r="AD40" s="5" t="s">
        <v>265</v>
      </c>
      <c r="AE40" s="16" t="s">
        <v>20</v>
      </c>
      <c r="AF40" s="30">
        <v>17.899999999999999</v>
      </c>
      <c r="AG40" s="31">
        <v>19.399999999999999</v>
      </c>
      <c r="AH40" s="32" t="s">
        <v>35</v>
      </c>
      <c r="AI40" s="93"/>
    </row>
    <row r="41" spans="1:36" x14ac:dyDescent="0.15">
      <c r="A41" s="1846"/>
      <c r="B41" s="52">
        <v>44320</v>
      </c>
      <c r="C41" s="1607" t="str">
        <f t="shared" si="4"/>
        <v>(火)</v>
      </c>
      <c r="D41" s="71" t="s">
        <v>566</v>
      </c>
      <c r="E41" s="58" t="s">
        <v>35</v>
      </c>
      <c r="F41" s="22">
        <v>17.7</v>
      </c>
      <c r="G41" s="61">
        <v>19.5</v>
      </c>
      <c r="H41" s="22">
        <v>3.9</v>
      </c>
      <c r="I41" s="61">
        <v>2.8</v>
      </c>
      <c r="J41" s="22">
        <v>7.6</v>
      </c>
      <c r="K41" s="61">
        <v>7.8</v>
      </c>
      <c r="L41" s="22" t="s">
        <v>35</v>
      </c>
      <c r="M41" s="61">
        <v>26.9</v>
      </c>
      <c r="N41" s="49" t="s">
        <v>35</v>
      </c>
      <c r="O41" s="1199" t="s">
        <v>35</v>
      </c>
      <c r="P41" s="49" t="s">
        <v>35</v>
      </c>
      <c r="Q41" s="1199" t="s">
        <v>35</v>
      </c>
      <c r="R41" s="49" t="s">
        <v>35</v>
      </c>
      <c r="S41" s="1199" t="s">
        <v>35</v>
      </c>
      <c r="T41" s="49" t="s">
        <v>35</v>
      </c>
      <c r="U41" s="1199" t="s">
        <v>35</v>
      </c>
      <c r="V41" s="62" t="s">
        <v>35</v>
      </c>
      <c r="W41" s="63" t="s">
        <v>35</v>
      </c>
      <c r="X41" s="67" t="s">
        <v>35</v>
      </c>
      <c r="Y41" s="68" t="s">
        <v>35</v>
      </c>
      <c r="Z41" s="1389" t="s">
        <v>35</v>
      </c>
      <c r="AA41" s="66" t="s">
        <v>35</v>
      </c>
      <c r="AB41" s="608"/>
      <c r="AC41" s="1666"/>
      <c r="AD41" s="6" t="s">
        <v>266</v>
      </c>
      <c r="AE41" s="17" t="s">
        <v>267</v>
      </c>
      <c r="AF41" s="36">
        <v>5.6</v>
      </c>
      <c r="AG41" s="34">
        <v>4.0999999999999996</v>
      </c>
      <c r="AH41" s="38" t="s">
        <v>35</v>
      </c>
      <c r="AI41" s="94"/>
    </row>
    <row r="42" spans="1:36" x14ac:dyDescent="0.15">
      <c r="A42" s="1846"/>
      <c r="B42" s="52">
        <v>44321</v>
      </c>
      <c r="C42" s="1607" t="str">
        <f t="shared" si="4"/>
        <v>(水)</v>
      </c>
      <c r="D42" s="111" t="s">
        <v>576</v>
      </c>
      <c r="E42" s="58" t="s">
        <v>35</v>
      </c>
      <c r="F42" s="22">
        <v>17.8</v>
      </c>
      <c r="G42" s="61">
        <v>19.2</v>
      </c>
      <c r="H42" s="22">
        <v>7.5</v>
      </c>
      <c r="I42" s="61">
        <v>4.9000000000000004</v>
      </c>
      <c r="J42" s="22">
        <v>7.5</v>
      </c>
      <c r="K42" s="61">
        <v>7.6</v>
      </c>
      <c r="L42" s="22" t="s">
        <v>35</v>
      </c>
      <c r="M42" s="61">
        <v>27.4</v>
      </c>
      <c r="N42" s="49" t="s">
        <v>35</v>
      </c>
      <c r="O42" s="1199" t="s">
        <v>35</v>
      </c>
      <c r="P42" s="49" t="s">
        <v>35</v>
      </c>
      <c r="Q42" s="1199" t="s">
        <v>35</v>
      </c>
      <c r="R42" s="49" t="s">
        <v>35</v>
      </c>
      <c r="S42" s="1199" t="s">
        <v>35</v>
      </c>
      <c r="T42" s="49" t="s">
        <v>35</v>
      </c>
      <c r="U42" s="1199" t="s">
        <v>35</v>
      </c>
      <c r="V42" s="62" t="s">
        <v>35</v>
      </c>
      <c r="W42" s="63" t="s">
        <v>35</v>
      </c>
      <c r="X42" s="67" t="s">
        <v>35</v>
      </c>
      <c r="Y42" s="68" t="s">
        <v>35</v>
      </c>
      <c r="Z42" s="1389" t="s">
        <v>35</v>
      </c>
      <c r="AA42" s="66" t="s">
        <v>35</v>
      </c>
      <c r="AB42" s="608"/>
      <c r="AC42" s="1666"/>
      <c r="AD42" s="6" t="s">
        <v>21</v>
      </c>
      <c r="AE42" s="17"/>
      <c r="AF42" s="39">
        <v>7.7</v>
      </c>
      <c r="AG42" s="34">
        <v>7.6</v>
      </c>
      <c r="AH42" s="41" t="s">
        <v>35</v>
      </c>
      <c r="AI42" s="95"/>
    </row>
    <row r="43" spans="1:36" x14ac:dyDescent="0.15">
      <c r="A43" s="1846"/>
      <c r="B43" s="52">
        <v>44322</v>
      </c>
      <c r="C43" s="1607" t="str">
        <f t="shared" si="4"/>
        <v>(木)</v>
      </c>
      <c r="D43" s="71" t="s">
        <v>566</v>
      </c>
      <c r="E43" s="58">
        <v>23</v>
      </c>
      <c r="F43" s="22">
        <v>17.899999999999999</v>
      </c>
      <c r="G43" s="61">
        <v>19.399999999999999</v>
      </c>
      <c r="H43" s="22">
        <v>5.6</v>
      </c>
      <c r="I43" s="61">
        <v>4.0999999999999996</v>
      </c>
      <c r="J43" s="22">
        <v>7.7</v>
      </c>
      <c r="K43" s="61">
        <v>7.6</v>
      </c>
      <c r="L43" s="22" t="s">
        <v>35</v>
      </c>
      <c r="M43" s="61">
        <v>27</v>
      </c>
      <c r="N43" s="49" t="s">
        <v>35</v>
      </c>
      <c r="O43" s="1199">
        <v>50.9</v>
      </c>
      <c r="P43" s="49" t="s">
        <v>35</v>
      </c>
      <c r="Q43" s="1199">
        <v>71.599999999999994</v>
      </c>
      <c r="R43" s="49" t="s">
        <v>35</v>
      </c>
      <c r="S43" s="1199">
        <v>45.2</v>
      </c>
      <c r="T43" s="1225" t="s">
        <v>35</v>
      </c>
      <c r="U43" s="1217">
        <v>26.4</v>
      </c>
      <c r="V43" s="62" t="s">
        <v>35</v>
      </c>
      <c r="W43" s="63">
        <v>34.799999999999997</v>
      </c>
      <c r="X43" s="67" t="s">
        <v>35</v>
      </c>
      <c r="Y43" s="68">
        <v>223</v>
      </c>
      <c r="Z43" s="1389" t="s">
        <v>35</v>
      </c>
      <c r="AA43" s="66">
        <v>0.24</v>
      </c>
      <c r="AB43" s="608"/>
      <c r="AC43" s="1666"/>
      <c r="AD43" s="6" t="s">
        <v>268</v>
      </c>
      <c r="AE43" s="17" t="s">
        <v>22</v>
      </c>
      <c r="AF43" s="33" t="s">
        <v>35</v>
      </c>
      <c r="AG43" s="34">
        <v>27</v>
      </c>
      <c r="AH43" s="35" t="s">
        <v>35</v>
      </c>
      <c r="AI43" s="96"/>
    </row>
    <row r="44" spans="1:36" x14ac:dyDescent="0.15">
      <c r="A44" s="1846"/>
      <c r="B44" s="52">
        <v>44323</v>
      </c>
      <c r="C44" s="1607" t="str">
        <f t="shared" si="4"/>
        <v>(金)</v>
      </c>
      <c r="D44" s="71" t="s">
        <v>522</v>
      </c>
      <c r="E44" s="58" t="s">
        <v>35</v>
      </c>
      <c r="F44" s="22">
        <v>18</v>
      </c>
      <c r="G44" s="61">
        <v>19</v>
      </c>
      <c r="H44" s="22">
        <v>5.7</v>
      </c>
      <c r="I44" s="61">
        <v>3.9</v>
      </c>
      <c r="J44" s="22">
        <v>7.6</v>
      </c>
      <c r="K44" s="61">
        <v>7.6</v>
      </c>
      <c r="L44" s="22" t="s">
        <v>35</v>
      </c>
      <c r="M44" s="61">
        <v>27</v>
      </c>
      <c r="N44" s="49" t="s">
        <v>35</v>
      </c>
      <c r="O44" s="1199">
        <v>52.1</v>
      </c>
      <c r="P44" s="49" t="s">
        <v>35</v>
      </c>
      <c r="Q44" s="1199">
        <v>74</v>
      </c>
      <c r="R44" s="49" t="s">
        <v>35</v>
      </c>
      <c r="S44" s="1199" t="s">
        <v>35</v>
      </c>
      <c r="T44" s="49" t="s">
        <v>35</v>
      </c>
      <c r="U44" s="1226" t="s">
        <v>35</v>
      </c>
      <c r="V44" s="62" t="s">
        <v>35</v>
      </c>
      <c r="W44" s="63">
        <v>34.6</v>
      </c>
      <c r="X44" s="67" t="s">
        <v>35</v>
      </c>
      <c r="Y44" s="68">
        <v>181</v>
      </c>
      <c r="Z44" s="1389" t="s">
        <v>35</v>
      </c>
      <c r="AA44" s="66">
        <v>0.12</v>
      </c>
      <c r="AB44" s="608"/>
      <c r="AC44" s="1666"/>
      <c r="AD44" s="6" t="s">
        <v>269</v>
      </c>
      <c r="AE44" s="17" t="s">
        <v>23</v>
      </c>
      <c r="AF44" s="33" t="s">
        <v>35</v>
      </c>
      <c r="AG44" s="613">
        <v>50.9</v>
      </c>
      <c r="AH44" s="35" t="s">
        <v>35</v>
      </c>
      <c r="AI44" s="96"/>
    </row>
    <row r="45" spans="1:36" x14ac:dyDescent="0.15">
      <c r="A45" s="1846"/>
      <c r="B45" s="52">
        <v>44324</v>
      </c>
      <c r="C45" s="1607" t="str">
        <f t="shared" si="4"/>
        <v>(土)</v>
      </c>
      <c r="D45" s="71" t="s">
        <v>566</v>
      </c>
      <c r="E45" s="58" t="s">
        <v>35</v>
      </c>
      <c r="F45" s="22">
        <v>18.2</v>
      </c>
      <c r="G45" s="61">
        <v>20</v>
      </c>
      <c r="H45" s="22">
        <v>6.5</v>
      </c>
      <c r="I45" s="61">
        <v>3.5</v>
      </c>
      <c r="J45" s="22">
        <v>7.5</v>
      </c>
      <c r="K45" s="61">
        <v>7.5</v>
      </c>
      <c r="L45" s="22" t="s">
        <v>35</v>
      </c>
      <c r="M45" s="61">
        <v>27.4</v>
      </c>
      <c r="N45" s="49" t="s">
        <v>35</v>
      </c>
      <c r="O45" s="1199" t="s">
        <v>35</v>
      </c>
      <c r="P45" s="49" t="s">
        <v>35</v>
      </c>
      <c r="Q45" s="1199" t="s">
        <v>35</v>
      </c>
      <c r="R45" s="49" t="s">
        <v>35</v>
      </c>
      <c r="S45" s="1199" t="s">
        <v>35</v>
      </c>
      <c r="T45" s="49" t="s">
        <v>35</v>
      </c>
      <c r="U45" s="1226" t="s">
        <v>35</v>
      </c>
      <c r="V45" s="62" t="s">
        <v>35</v>
      </c>
      <c r="W45" s="63" t="s">
        <v>35</v>
      </c>
      <c r="X45" s="67" t="s">
        <v>35</v>
      </c>
      <c r="Y45" s="68" t="s">
        <v>35</v>
      </c>
      <c r="Z45" s="1389" t="s">
        <v>35</v>
      </c>
      <c r="AA45" s="66" t="s">
        <v>35</v>
      </c>
      <c r="AB45" s="608"/>
      <c r="AC45" s="1666"/>
      <c r="AD45" s="6" t="s">
        <v>270</v>
      </c>
      <c r="AE45" s="17" t="s">
        <v>23</v>
      </c>
      <c r="AF45" s="33" t="s">
        <v>35</v>
      </c>
      <c r="AG45" s="613">
        <v>71.599999999999994</v>
      </c>
      <c r="AH45" s="35" t="s">
        <v>35</v>
      </c>
      <c r="AI45" s="96"/>
    </row>
    <row r="46" spans="1:36" x14ac:dyDescent="0.15">
      <c r="A46" s="1846"/>
      <c r="B46" s="52">
        <v>44325</v>
      </c>
      <c r="C46" s="1607" t="str">
        <f t="shared" si="4"/>
        <v>(日)</v>
      </c>
      <c r="D46" s="71" t="s">
        <v>522</v>
      </c>
      <c r="E46" s="58" t="s">
        <v>35</v>
      </c>
      <c r="F46" s="22">
        <v>18.399999999999999</v>
      </c>
      <c r="G46" s="61">
        <v>20.100000000000001</v>
      </c>
      <c r="H46" s="22">
        <v>5.8</v>
      </c>
      <c r="I46" s="61">
        <v>3.8</v>
      </c>
      <c r="J46" s="22">
        <v>7.5</v>
      </c>
      <c r="K46" s="61">
        <v>7.4</v>
      </c>
      <c r="L46" s="22" t="s">
        <v>35</v>
      </c>
      <c r="M46" s="61">
        <v>27.6</v>
      </c>
      <c r="N46" s="49" t="s">
        <v>35</v>
      </c>
      <c r="O46" s="1199" t="s">
        <v>35</v>
      </c>
      <c r="P46" s="49" t="s">
        <v>35</v>
      </c>
      <c r="Q46" s="1199" t="s">
        <v>35</v>
      </c>
      <c r="R46" s="49" t="s">
        <v>35</v>
      </c>
      <c r="S46" s="1199" t="s">
        <v>35</v>
      </c>
      <c r="T46" s="49" t="s">
        <v>35</v>
      </c>
      <c r="U46" s="1226" t="s">
        <v>35</v>
      </c>
      <c r="V46" s="62" t="s">
        <v>35</v>
      </c>
      <c r="W46" s="63" t="s">
        <v>35</v>
      </c>
      <c r="X46" s="67" t="s">
        <v>35</v>
      </c>
      <c r="Y46" s="68" t="s">
        <v>35</v>
      </c>
      <c r="Z46" s="1389" t="s">
        <v>35</v>
      </c>
      <c r="AA46" s="66" t="s">
        <v>35</v>
      </c>
      <c r="AB46" s="608"/>
      <c r="AC46" s="1666"/>
      <c r="AD46" s="6" t="s">
        <v>271</v>
      </c>
      <c r="AE46" s="17" t="s">
        <v>23</v>
      </c>
      <c r="AF46" s="33" t="s">
        <v>35</v>
      </c>
      <c r="AG46" s="613">
        <v>45.2</v>
      </c>
      <c r="AH46" s="35" t="s">
        <v>35</v>
      </c>
      <c r="AI46" s="96"/>
    </row>
    <row r="47" spans="1:36" x14ac:dyDescent="0.15">
      <c r="A47" s="1846"/>
      <c r="B47" s="52">
        <v>44326</v>
      </c>
      <c r="C47" s="1607" t="str">
        <f t="shared" si="4"/>
        <v>(月)</v>
      </c>
      <c r="D47" s="111" t="s">
        <v>566</v>
      </c>
      <c r="E47" s="58" t="s">
        <v>35</v>
      </c>
      <c r="F47" s="22">
        <v>18.5</v>
      </c>
      <c r="G47" s="61">
        <v>20.2</v>
      </c>
      <c r="H47" s="22">
        <v>5.6</v>
      </c>
      <c r="I47" s="61">
        <v>3.5</v>
      </c>
      <c r="J47" s="22">
        <v>7.5</v>
      </c>
      <c r="K47" s="61">
        <v>7.5</v>
      </c>
      <c r="L47" s="22" t="s">
        <v>35</v>
      </c>
      <c r="M47" s="61">
        <v>27.3</v>
      </c>
      <c r="N47" s="49" t="s">
        <v>35</v>
      </c>
      <c r="O47" s="1199">
        <v>52.4</v>
      </c>
      <c r="P47" s="49" t="s">
        <v>35</v>
      </c>
      <c r="Q47" s="1199">
        <v>73.599999999999994</v>
      </c>
      <c r="R47" s="49" t="s">
        <v>35</v>
      </c>
      <c r="S47" s="1199" t="s">
        <v>35</v>
      </c>
      <c r="T47" s="49" t="s">
        <v>35</v>
      </c>
      <c r="U47" s="1226" t="s">
        <v>35</v>
      </c>
      <c r="V47" s="62" t="s">
        <v>35</v>
      </c>
      <c r="W47" s="63">
        <v>39.200000000000003</v>
      </c>
      <c r="X47" s="67" t="s">
        <v>35</v>
      </c>
      <c r="Y47" s="68">
        <v>169</v>
      </c>
      <c r="Z47" s="1389" t="s">
        <v>35</v>
      </c>
      <c r="AA47" s="66">
        <v>0.12</v>
      </c>
      <c r="AB47" s="608"/>
      <c r="AC47" s="1666"/>
      <c r="AD47" s="6" t="s">
        <v>272</v>
      </c>
      <c r="AE47" s="17" t="s">
        <v>23</v>
      </c>
      <c r="AF47" s="33" t="s">
        <v>35</v>
      </c>
      <c r="AG47" s="613">
        <v>26.4</v>
      </c>
      <c r="AH47" s="35" t="s">
        <v>35</v>
      </c>
      <c r="AI47" s="96"/>
    </row>
    <row r="48" spans="1:36" x14ac:dyDescent="0.15">
      <c r="A48" s="1846"/>
      <c r="B48" s="310">
        <v>44327</v>
      </c>
      <c r="C48" s="1607" t="str">
        <f t="shared" si="4"/>
        <v>(火)</v>
      </c>
      <c r="D48" s="71" t="s">
        <v>522</v>
      </c>
      <c r="E48" s="58" t="s">
        <v>35</v>
      </c>
      <c r="F48" s="22">
        <v>18.5</v>
      </c>
      <c r="G48" s="61">
        <v>19</v>
      </c>
      <c r="H48" s="22">
        <v>5</v>
      </c>
      <c r="I48" s="61">
        <v>3.8</v>
      </c>
      <c r="J48" s="22">
        <v>7.6</v>
      </c>
      <c r="K48" s="61">
        <v>7.6</v>
      </c>
      <c r="L48" s="22" t="s">
        <v>35</v>
      </c>
      <c r="M48" s="61">
        <v>27.2</v>
      </c>
      <c r="N48" s="49" t="s">
        <v>35</v>
      </c>
      <c r="O48" s="1199">
        <v>53.3</v>
      </c>
      <c r="P48" s="49" t="s">
        <v>35</v>
      </c>
      <c r="Q48" s="1199">
        <v>74.2</v>
      </c>
      <c r="R48" s="49" t="s">
        <v>35</v>
      </c>
      <c r="S48" s="1199" t="s">
        <v>35</v>
      </c>
      <c r="T48" s="49" t="s">
        <v>35</v>
      </c>
      <c r="U48" s="1226" t="s">
        <v>35</v>
      </c>
      <c r="V48" s="62" t="s">
        <v>35</v>
      </c>
      <c r="W48" s="63">
        <v>39</v>
      </c>
      <c r="X48" s="67" t="s">
        <v>35</v>
      </c>
      <c r="Y48" s="68">
        <v>181</v>
      </c>
      <c r="Z48" s="1389" t="s">
        <v>35</v>
      </c>
      <c r="AA48" s="66">
        <v>0.1</v>
      </c>
      <c r="AB48" s="608"/>
      <c r="AC48" s="1666"/>
      <c r="AD48" s="6" t="s">
        <v>273</v>
      </c>
      <c r="AE48" s="17" t="s">
        <v>23</v>
      </c>
      <c r="AF48" s="36" t="s">
        <v>35</v>
      </c>
      <c r="AG48" s="37">
        <v>34.799999999999997</v>
      </c>
      <c r="AH48" s="38" t="s">
        <v>35</v>
      </c>
      <c r="AI48" s="94"/>
    </row>
    <row r="49" spans="1:35" x14ac:dyDescent="0.15">
      <c r="A49" s="1846"/>
      <c r="B49" s="310">
        <v>44328</v>
      </c>
      <c r="C49" s="1607" t="str">
        <f t="shared" si="4"/>
        <v>(水)</v>
      </c>
      <c r="D49" s="71" t="s">
        <v>566</v>
      </c>
      <c r="E49" s="58" t="s">
        <v>35</v>
      </c>
      <c r="F49" s="22">
        <v>18.8</v>
      </c>
      <c r="G49" s="61">
        <v>19.399999999999999</v>
      </c>
      <c r="H49" s="22">
        <v>5.3</v>
      </c>
      <c r="I49" s="61">
        <v>3.5</v>
      </c>
      <c r="J49" s="22">
        <v>7.5</v>
      </c>
      <c r="K49" s="61">
        <v>7.5</v>
      </c>
      <c r="L49" s="22" t="s">
        <v>35</v>
      </c>
      <c r="M49" s="61">
        <v>27.2</v>
      </c>
      <c r="N49" s="49" t="s">
        <v>35</v>
      </c>
      <c r="O49" s="1199">
        <v>53.4</v>
      </c>
      <c r="P49" s="49" t="s">
        <v>35</v>
      </c>
      <c r="Q49" s="1199">
        <v>73.400000000000006</v>
      </c>
      <c r="R49" s="49" t="s">
        <v>35</v>
      </c>
      <c r="S49" s="1199" t="s">
        <v>35</v>
      </c>
      <c r="T49" s="49" t="s">
        <v>35</v>
      </c>
      <c r="U49" s="1226" t="s">
        <v>35</v>
      </c>
      <c r="V49" s="62" t="s">
        <v>35</v>
      </c>
      <c r="W49" s="63">
        <v>40.4</v>
      </c>
      <c r="X49" s="67" t="s">
        <v>35</v>
      </c>
      <c r="Y49" s="68">
        <v>180</v>
      </c>
      <c r="Z49" s="1389" t="s">
        <v>35</v>
      </c>
      <c r="AA49" s="66">
        <v>0.11</v>
      </c>
      <c r="AB49" s="608"/>
      <c r="AC49" s="1666"/>
      <c r="AD49" s="6" t="s">
        <v>274</v>
      </c>
      <c r="AE49" s="17" t="s">
        <v>23</v>
      </c>
      <c r="AF49" s="47" t="s">
        <v>35</v>
      </c>
      <c r="AG49" s="48">
        <v>223</v>
      </c>
      <c r="AH49" s="24" t="s">
        <v>35</v>
      </c>
      <c r="AI49" s="25"/>
    </row>
    <row r="50" spans="1:35" x14ac:dyDescent="0.15">
      <c r="A50" s="1846"/>
      <c r="B50" s="310">
        <v>44329</v>
      </c>
      <c r="C50" s="1607" t="str">
        <f t="shared" si="4"/>
        <v>(木)</v>
      </c>
      <c r="D50" s="71" t="s">
        <v>579</v>
      </c>
      <c r="E50" s="58" t="s">
        <v>35</v>
      </c>
      <c r="F50" s="22">
        <v>18.8</v>
      </c>
      <c r="G50" s="61">
        <v>18.899999999999999</v>
      </c>
      <c r="H50" s="22">
        <v>6.5</v>
      </c>
      <c r="I50" s="61">
        <v>4.2</v>
      </c>
      <c r="J50" s="22">
        <v>7.4</v>
      </c>
      <c r="K50" s="61">
        <v>7.3</v>
      </c>
      <c r="L50" s="22" t="s">
        <v>35</v>
      </c>
      <c r="M50" s="61">
        <v>27.3</v>
      </c>
      <c r="N50" s="49" t="s">
        <v>35</v>
      </c>
      <c r="O50" s="1199">
        <v>50</v>
      </c>
      <c r="P50" s="49" t="s">
        <v>35</v>
      </c>
      <c r="Q50" s="1199">
        <v>73</v>
      </c>
      <c r="R50" s="49" t="s">
        <v>35</v>
      </c>
      <c r="S50" s="1199" t="s">
        <v>35</v>
      </c>
      <c r="T50" s="49" t="s">
        <v>35</v>
      </c>
      <c r="U50" s="1226" t="s">
        <v>35</v>
      </c>
      <c r="V50" s="62" t="s">
        <v>35</v>
      </c>
      <c r="W50" s="63">
        <v>40.6</v>
      </c>
      <c r="X50" s="67" t="s">
        <v>35</v>
      </c>
      <c r="Y50" s="68">
        <v>186</v>
      </c>
      <c r="Z50" s="1389" t="s">
        <v>35</v>
      </c>
      <c r="AA50" s="66">
        <v>0.17</v>
      </c>
      <c r="AB50" s="608"/>
      <c r="AC50" s="1666"/>
      <c r="AD50" s="6" t="s">
        <v>275</v>
      </c>
      <c r="AE50" s="17" t="s">
        <v>23</v>
      </c>
      <c r="AF50" s="39" t="s">
        <v>35</v>
      </c>
      <c r="AG50" s="40">
        <v>0.24</v>
      </c>
      <c r="AH50" s="41" t="s">
        <v>35</v>
      </c>
      <c r="AI50" s="95"/>
    </row>
    <row r="51" spans="1:35" x14ac:dyDescent="0.15">
      <c r="A51" s="1846"/>
      <c r="B51" s="310">
        <v>44330</v>
      </c>
      <c r="C51" s="1607" t="str">
        <f t="shared" si="4"/>
        <v>(金)</v>
      </c>
      <c r="D51" s="71" t="s">
        <v>566</v>
      </c>
      <c r="E51" s="58" t="s">
        <v>35</v>
      </c>
      <c r="F51" s="22">
        <v>19</v>
      </c>
      <c r="G51" s="61">
        <v>20.5</v>
      </c>
      <c r="H51" s="22">
        <v>6.6</v>
      </c>
      <c r="I51" s="61">
        <v>3.6</v>
      </c>
      <c r="J51" s="22">
        <v>7.4</v>
      </c>
      <c r="K51" s="61">
        <v>7.4</v>
      </c>
      <c r="L51" s="22" t="s">
        <v>35</v>
      </c>
      <c r="M51" s="61">
        <v>27.3</v>
      </c>
      <c r="N51" s="49" t="s">
        <v>35</v>
      </c>
      <c r="O51" s="1199">
        <v>49.8</v>
      </c>
      <c r="P51" s="49" t="s">
        <v>35</v>
      </c>
      <c r="Q51" s="1199">
        <v>70.8</v>
      </c>
      <c r="R51" s="49" t="s">
        <v>35</v>
      </c>
      <c r="S51" s="1199" t="s">
        <v>35</v>
      </c>
      <c r="T51" s="49" t="s">
        <v>35</v>
      </c>
      <c r="U51" s="1226" t="s">
        <v>35</v>
      </c>
      <c r="V51" s="62" t="s">
        <v>35</v>
      </c>
      <c r="W51" s="63">
        <v>37.4</v>
      </c>
      <c r="X51" s="67" t="s">
        <v>35</v>
      </c>
      <c r="Y51" s="68">
        <v>171</v>
      </c>
      <c r="Z51" s="1389" t="s">
        <v>35</v>
      </c>
      <c r="AA51" s="66">
        <v>0.14000000000000001</v>
      </c>
      <c r="AB51" s="608"/>
      <c r="AC51" s="1666"/>
      <c r="AD51" s="6" t="s">
        <v>24</v>
      </c>
      <c r="AE51" s="17" t="s">
        <v>23</v>
      </c>
      <c r="AF51" s="22" t="s">
        <v>35</v>
      </c>
      <c r="AG51" s="46">
        <v>3.4</v>
      </c>
      <c r="AH51" s="134" t="s">
        <v>35</v>
      </c>
      <c r="AI51" s="95"/>
    </row>
    <row r="52" spans="1:35" x14ac:dyDescent="0.15">
      <c r="A52" s="1846"/>
      <c r="B52" s="52">
        <v>44331</v>
      </c>
      <c r="C52" s="1607" t="str">
        <f t="shared" si="4"/>
        <v>(土)</v>
      </c>
      <c r="D52" s="71" t="s">
        <v>522</v>
      </c>
      <c r="E52" s="58" t="s">
        <v>35</v>
      </c>
      <c r="F52" s="22">
        <v>19.100000000000001</v>
      </c>
      <c r="G52" s="61">
        <v>20.9</v>
      </c>
      <c r="H52" s="22">
        <v>4.5</v>
      </c>
      <c r="I52" s="61">
        <v>3.8</v>
      </c>
      <c r="J52" s="22">
        <v>7.4</v>
      </c>
      <c r="K52" s="61">
        <v>7.4</v>
      </c>
      <c r="L52" s="22" t="s">
        <v>35</v>
      </c>
      <c r="M52" s="61">
        <v>28</v>
      </c>
      <c r="N52" s="49" t="s">
        <v>35</v>
      </c>
      <c r="O52" s="1199" t="s">
        <v>35</v>
      </c>
      <c r="P52" s="49" t="s">
        <v>35</v>
      </c>
      <c r="Q52" s="1199" t="s">
        <v>35</v>
      </c>
      <c r="R52" s="49" t="s">
        <v>35</v>
      </c>
      <c r="S52" s="1199" t="s">
        <v>35</v>
      </c>
      <c r="T52" s="49" t="s">
        <v>35</v>
      </c>
      <c r="U52" s="1226" t="s">
        <v>35</v>
      </c>
      <c r="V52" s="62" t="s">
        <v>35</v>
      </c>
      <c r="W52" s="63" t="s">
        <v>35</v>
      </c>
      <c r="X52" s="67" t="s">
        <v>35</v>
      </c>
      <c r="Y52" s="68" t="s">
        <v>35</v>
      </c>
      <c r="Z52" s="1389" t="s">
        <v>35</v>
      </c>
      <c r="AA52" s="66" t="s">
        <v>35</v>
      </c>
      <c r="AB52" s="608"/>
      <c r="AC52" s="1666"/>
      <c r="AD52" s="6" t="s">
        <v>25</v>
      </c>
      <c r="AE52" s="17" t="s">
        <v>23</v>
      </c>
      <c r="AF52" s="22" t="s">
        <v>35</v>
      </c>
      <c r="AG52" s="46">
        <v>1.1000000000000001</v>
      </c>
      <c r="AH52" s="134" t="s">
        <v>35</v>
      </c>
      <c r="AI52" s="95"/>
    </row>
    <row r="53" spans="1:35" x14ac:dyDescent="0.15">
      <c r="A53" s="1846"/>
      <c r="B53" s="52">
        <v>44332</v>
      </c>
      <c r="C53" s="1607" t="str">
        <f t="shared" si="4"/>
        <v>(日)</v>
      </c>
      <c r="D53" s="111" t="s">
        <v>566</v>
      </c>
      <c r="E53" s="58" t="s">
        <v>35</v>
      </c>
      <c r="F53" s="22">
        <v>19.100000000000001</v>
      </c>
      <c r="G53" s="61">
        <v>20.6</v>
      </c>
      <c r="H53" s="22">
        <v>3.8</v>
      </c>
      <c r="I53" s="61">
        <v>3.4</v>
      </c>
      <c r="J53" s="22">
        <v>7.4</v>
      </c>
      <c r="K53" s="61">
        <v>7.4</v>
      </c>
      <c r="L53" s="22" t="s">
        <v>35</v>
      </c>
      <c r="M53" s="61">
        <v>27.9</v>
      </c>
      <c r="N53" s="49" t="s">
        <v>35</v>
      </c>
      <c r="O53" s="1199" t="s">
        <v>35</v>
      </c>
      <c r="P53" s="49" t="s">
        <v>35</v>
      </c>
      <c r="Q53" s="1199" t="s">
        <v>35</v>
      </c>
      <c r="R53" s="49" t="s">
        <v>35</v>
      </c>
      <c r="S53" s="1199" t="s">
        <v>35</v>
      </c>
      <c r="T53" s="49" t="s">
        <v>35</v>
      </c>
      <c r="U53" s="1226" t="s">
        <v>35</v>
      </c>
      <c r="V53" s="62" t="s">
        <v>35</v>
      </c>
      <c r="W53" s="63" t="s">
        <v>35</v>
      </c>
      <c r="X53" s="67" t="s">
        <v>35</v>
      </c>
      <c r="Y53" s="68" t="s">
        <v>35</v>
      </c>
      <c r="Z53" s="1389" t="s">
        <v>35</v>
      </c>
      <c r="AA53" s="66" t="s">
        <v>35</v>
      </c>
      <c r="AB53" s="608"/>
      <c r="AC53" s="1666"/>
      <c r="AD53" s="6" t="s">
        <v>276</v>
      </c>
      <c r="AE53" s="17" t="s">
        <v>23</v>
      </c>
      <c r="AF53" s="22" t="s">
        <v>35</v>
      </c>
      <c r="AG53" s="46">
        <v>8.4</v>
      </c>
      <c r="AH53" s="134" t="s">
        <v>35</v>
      </c>
      <c r="AI53" s="95"/>
    </row>
    <row r="54" spans="1:35" x14ac:dyDescent="0.15">
      <c r="A54" s="1846"/>
      <c r="B54" s="52">
        <v>44333</v>
      </c>
      <c r="C54" s="1607" t="str">
        <f t="shared" si="4"/>
        <v>(月)</v>
      </c>
      <c r="D54" s="71" t="s">
        <v>522</v>
      </c>
      <c r="E54" s="58" t="s">
        <v>35</v>
      </c>
      <c r="F54" s="22">
        <v>19.3</v>
      </c>
      <c r="G54" s="61">
        <v>21.2</v>
      </c>
      <c r="H54" s="22">
        <v>5.6</v>
      </c>
      <c r="I54" s="61">
        <v>3.3</v>
      </c>
      <c r="J54" s="22">
        <v>7.4</v>
      </c>
      <c r="K54" s="61">
        <v>7.4</v>
      </c>
      <c r="L54" s="22" t="s">
        <v>35</v>
      </c>
      <c r="M54" s="61">
        <v>27.3</v>
      </c>
      <c r="N54" s="49" t="s">
        <v>35</v>
      </c>
      <c r="O54" s="1199">
        <v>50</v>
      </c>
      <c r="P54" s="49" t="s">
        <v>35</v>
      </c>
      <c r="Q54" s="1199">
        <v>73</v>
      </c>
      <c r="R54" s="49" t="s">
        <v>35</v>
      </c>
      <c r="S54" s="1199" t="s">
        <v>35</v>
      </c>
      <c r="T54" s="49" t="s">
        <v>35</v>
      </c>
      <c r="U54" s="1226" t="s">
        <v>35</v>
      </c>
      <c r="V54" s="62" t="s">
        <v>35</v>
      </c>
      <c r="W54" s="63">
        <v>36</v>
      </c>
      <c r="X54" s="67" t="s">
        <v>35</v>
      </c>
      <c r="Y54" s="68">
        <v>163</v>
      </c>
      <c r="Z54" s="1389" t="s">
        <v>35</v>
      </c>
      <c r="AA54" s="66">
        <v>0.13</v>
      </c>
      <c r="AB54" s="608">
        <v>29</v>
      </c>
      <c r="AC54" s="1666"/>
      <c r="AD54" s="6" t="s">
        <v>277</v>
      </c>
      <c r="AE54" s="17" t="s">
        <v>23</v>
      </c>
      <c r="AF54" s="44" t="s">
        <v>35</v>
      </c>
      <c r="AG54" s="43">
        <v>0.02</v>
      </c>
      <c r="AH54" s="45" t="s">
        <v>35</v>
      </c>
      <c r="AI54" s="97"/>
    </row>
    <row r="55" spans="1:35" x14ac:dyDescent="0.15">
      <c r="A55" s="1846"/>
      <c r="B55" s="52">
        <v>44334</v>
      </c>
      <c r="C55" s="1607" t="str">
        <f t="shared" si="4"/>
        <v>(火)</v>
      </c>
      <c r="D55" s="71" t="s">
        <v>566</v>
      </c>
      <c r="E55" s="58" t="s">
        <v>35</v>
      </c>
      <c r="F55" s="22">
        <v>19.399999999999999</v>
      </c>
      <c r="G55" s="61">
        <v>20.9</v>
      </c>
      <c r="H55" s="22">
        <v>4.0999999999999996</v>
      </c>
      <c r="I55" s="61">
        <v>3.3</v>
      </c>
      <c r="J55" s="22">
        <v>7.5</v>
      </c>
      <c r="K55" s="61">
        <v>7.4</v>
      </c>
      <c r="L55" s="22" t="s">
        <v>35</v>
      </c>
      <c r="M55" s="61">
        <v>27.2</v>
      </c>
      <c r="N55" s="49" t="s">
        <v>35</v>
      </c>
      <c r="O55" s="1199">
        <v>50.2</v>
      </c>
      <c r="P55" s="49" t="s">
        <v>35</v>
      </c>
      <c r="Q55" s="1199">
        <v>73.400000000000006</v>
      </c>
      <c r="R55" s="49" t="s">
        <v>35</v>
      </c>
      <c r="S55" s="1199" t="s">
        <v>35</v>
      </c>
      <c r="T55" s="49" t="s">
        <v>35</v>
      </c>
      <c r="U55" s="1226" t="s">
        <v>35</v>
      </c>
      <c r="V55" s="62" t="s">
        <v>35</v>
      </c>
      <c r="W55" s="63">
        <v>37.700000000000003</v>
      </c>
      <c r="X55" s="67" t="s">
        <v>35</v>
      </c>
      <c r="Y55" s="68">
        <v>186</v>
      </c>
      <c r="Z55" s="1389" t="s">
        <v>35</v>
      </c>
      <c r="AA55" s="66">
        <v>0.11</v>
      </c>
      <c r="AB55" s="608"/>
      <c r="AC55" s="1666"/>
      <c r="AD55" s="6" t="s">
        <v>284</v>
      </c>
      <c r="AE55" s="17" t="s">
        <v>23</v>
      </c>
      <c r="AF55" s="23" t="s">
        <v>35</v>
      </c>
      <c r="AG55" s="43">
        <v>1.56</v>
      </c>
      <c r="AH55" s="41" t="s">
        <v>35</v>
      </c>
      <c r="AI55" s="95"/>
    </row>
    <row r="56" spans="1:35" x14ac:dyDescent="0.15">
      <c r="A56" s="1846"/>
      <c r="B56" s="52">
        <v>44335</v>
      </c>
      <c r="C56" s="1607" t="str">
        <f t="shared" si="4"/>
        <v>(水)</v>
      </c>
      <c r="D56" s="71" t="s">
        <v>579</v>
      </c>
      <c r="E56" s="58" t="s">
        <v>35</v>
      </c>
      <c r="F56" s="22">
        <v>19.5</v>
      </c>
      <c r="G56" s="61">
        <v>19.7</v>
      </c>
      <c r="H56" s="22">
        <v>3.7</v>
      </c>
      <c r="I56" s="61">
        <v>3.7</v>
      </c>
      <c r="J56" s="22">
        <v>7.5</v>
      </c>
      <c r="K56" s="61">
        <v>7.5</v>
      </c>
      <c r="L56" s="22" t="s">
        <v>35</v>
      </c>
      <c r="M56" s="61">
        <v>27.3</v>
      </c>
      <c r="N56" s="49" t="s">
        <v>35</v>
      </c>
      <c r="O56" s="1199">
        <v>51</v>
      </c>
      <c r="P56" s="49" t="s">
        <v>35</v>
      </c>
      <c r="Q56" s="1199">
        <v>75.400000000000006</v>
      </c>
      <c r="R56" s="49" t="s">
        <v>35</v>
      </c>
      <c r="S56" s="1199" t="s">
        <v>35</v>
      </c>
      <c r="T56" s="49" t="s">
        <v>35</v>
      </c>
      <c r="U56" s="1226" t="s">
        <v>35</v>
      </c>
      <c r="V56" s="62" t="s">
        <v>35</v>
      </c>
      <c r="W56" s="63">
        <v>38.5</v>
      </c>
      <c r="X56" s="67" t="s">
        <v>35</v>
      </c>
      <c r="Y56" s="68">
        <v>172</v>
      </c>
      <c r="Z56" s="1389" t="s">
        <v>35</v>
      </c>
      <c r="AA56" s="66">
        <v>0.12</v>
      </c>
      <c r="AB56" s="608"/>
      <c r="AC56" s="1666"/>
      <c r="AD56" s="6" t="s">
        <v>278</v>
      </c>
      <c r="AE56" s="17" t="s">
        <v>23</v>
      </c>
      <c r="AF56" s="23" t="s">
        <v>35</v>
      </c>
      <c r="AG56" s="43">
        <v>3.12</v>
      </c>
      <c r="AH56" s="41" t="s">
        <v>35</v>
      </c>
      <c r="AI56" s="95"/>
    </row>
    <row r="57" spans="1:35" x14ac:dyDescent="0.15">
      <c r="A57" s="1846"/>
      <c r="B57" s="52">
        <v>44336</v>
      </c>
      <c r="C57" s="1607" t="str">
        <f t="shared" si="4"/>
        <v>(木)</v>
      </c>
      <c r="D57" s="71" t="s">
        <v>522</v>
      </c>
      <c r="E57" s="58" t="s">
        <v>35</v>
      </c>
      <c r="F57" s="22">
        <v>19.8</v>
      </c>
      <c r="G57" s="61">
        <v>20.5</v>
      </c>
      <c r="H57" s="22">
        <v>3.4</v>
      </c>
      <c r="I57" s="61">
        <v>3.3</v>
      </c>
      <c r="J57" s="22">
        <v>7.4</v>
      </c>
      <c r="K57" s="61">
        <v>7.4</v>
      </c>
      <c r="L57" s="22" t="s">
        <v>35</v>
      </c>
      <c r="M57" s="61">
        <v>27.3</v>
      </c>
      <c r="N57" s="49" t="s">
        <v>35</v>
      </c>
      <c r="O57" s="1199">
        <v>51.7</v>
      </c>
      <c r="P57" s="49" t="s">
        <v>35</v>
      </c>
      <c r="Q57" s="1199">
        <v>75.8</v>
      </c>
      <c r="R57" s="49" t="s">
        <v>35</v>
      </c>
      <c r="S57" s="1199" t="s">
        <v>35</v>
      </c>
      <c r="T57" s="49" t="s">
        <v>35</v>
      </c>
      <c r="U57" s="1226" t="s">
        <v>35</v>
      </c>
      <c r="V57" s="62" t="s">
        <v>35</v>
      </c>
      <c r="W57" s="63">
        <v>38.200000000000003</v>
      </c>
      <c r="X57" s="67" t="s">
        <v>35</v>
      </c>
      <c r="Y57" s="68">
        <v>173</v>
      </c>
      <c r="Z57" s="1389" t="s">
        <v>35</v>
      </c>
      <c r="AA57" s="66">
        <v>0.12</v>
      </c>
      <c r="AB57" s="608"/>
      <c r="AC57" s="1666"/>
      <c r="AD57" s="6" t="s">
        <v>279</v>
      </c>
      <c r="AE57" s="17" t="s">
        <v>23</v>
      </c>
      <c r="AF57" s="44" t="s">
        <v>35</v>
      </c>
      <c r="AG57" s="43">
        <v>8.8999999999999996E-2</v>
      </c>
      <c r="AH57" s="45" t="s">
        <v>35</v>
      </c>
      <c r="AI57" s="97"/>
    </row>
    <row r="58" spans="1:35" x14ac:dyDescent="0.15">
      <c r="A58" s="1846"/>
      <c r="B58" s="52">
        <v>44337</v>
      </c>
      <c r="C58" s="1607" t="str">
        <f t="shared" si="4"/>
        <v>(金)</v>
      </c>
      <c r="D58" s="111" t="s">
        <v>522</v>
      </c>
      <c r="E58" s="58" t="s">
        <v>35</v>
      </c>
      <c r="F58" s="22">
        <v>20</v>
      </c>
      <c r="G58" s="61">
        <v>21.4</v>
      </c>
      <c r="H58" s="22">
        <v>5.9</v>
      </c>
      <c r="I58" s="61">
        <v>4.2</v>
      </c>
      <c r="J58" s="22">
        <v>7.4</v>
      </c>
      <c r="K58" s="61">
        <v>7.3</v>
      </c>
      <c r="L58" s="22" t="s">
        <v>35</v>
      </c>
      <c r="M58" s="61">
        <v>28.5</v>
      </c>
      <c r="N58" s="49" t="s">
        <v>35</v>
      </c>
      <c r="O58" s="1199">
        <v>53.3</v>
      </c>
      <c r="P58" s="49" t="s">
        <v>35</v>
      </c>
      <c r="Q58" s="1199">
        <v>74.400000000000006</v>
      </c>
      <c r="R58" s="49" t="s">
        <v>35</v>
      </c>
      <c r="S58" s="1199" t="s">
        <v>35</v>
      </c>
      <c r="T58" s="49" t="s">
        <v>35</v>
      </c>
      <c r="U58" s="1226" t="s">
        <v>35</v>
      </c>
      <c r="V58" s="62" t="s">
        <v>35</v>
      </c>
      <c r="W58" s="63">
        <v>39</v>
      </c>
      <c r="X58" s="67" t="s">
        <v>35</v>
      </c>
      <c r="Y58" s="68">
        <v>207</v>
      </c>
      <c r="Z58" s="1389" t="s">
        <v>35</v>
      </c>
      <c r="AA58" s="66">
        <v>0.21</v>
      </c>
      <c r="AB58" s="608"/>
      <c r="AC58" s="1666"/>
      <c r="AD58" s="6" t="s">
        <v>280</v>
      </c>
      <c r="AE58" s="17" t="s">
        <v>23</v>
      </c>
      <c r="AF58" s="23" t="s">
        <v>35</v>
      </c>
      <c r="AG58" s="203" t="s">
        <v>523</v>
      </c>
      <c r="AH58" s="41" t="s">
        <v>35</v>
      </c>
      <c r="AI58" s="95"/>
    </row>
    <row r="59" spans="1:35" x14ac:dyDescent="0.15">
      <c r="A59" s="1846"/>
      <c r="B59" s="52">
        <v>44338</v>
      </c>
      <c r="C59" s="1607" t="str">
        <f t="shared" si="4"/>
        <v>(土)</v>
      </c>
      <c r="D59" s="71" t="s">
        <v>579</v>
      </c>
      <c r="E59" s="58" t="s">
        <v>35</v>
      </c>
      <c r="F59" s="22">
        <v>20.100000000000001</v>
      </c>
      <c r="G59" s="61">
        <v>20.3</v>
      </c>
      <c r="H59" s="22">
        <v>4.5</v>
      </c>
      <c r="I59" s="61">
        <v>4.4000000000000004</v>
      </c>
      <c r="J59" s="22">
        <v>7.4</v>
      </c>
      <c r="K59" s="61">
        <v>7.3</v>
      </c>
      <c r="L59" s="22" t="s">
        <v>35</v>
      </c>
      <c r="M59" s="61">
        <v>29.1</v>
      </c>
      <c r="N59" s="49" t="s">
        <v>35</v>
      </c>
      <c r="O59" s="1199" t="s">
        <v>35</v>
      </c>
      <c r="P59" s="49" t="s">
        <v>35</v>
      </c>
      <c r="Q59" s="1199" t="s">
        <v>35</v>
      </c>
      <c r="R59" s="49" t="s">
        <v>35</v>
      </c>
      <c r="S59" s="1199" t="s">
        <v>35</v>
      </c>
      <c r="T59" s="49" t="s">
        <v>35</v>
      </c>
      <c r="U59" s="1226" t="s">
        <v>35</v>
      </c>
      <c r="V59" s="62" t="s">
        <v>35</v>
      </c>
      <c r="W59" s="63" t="s">
        <v>35</v>
      </c>
      <c r="X59" s="67" t="s">
        <v>35</v>
      </c>
      <c r="Y59" s="68" t="s">
        <v>35</v>
      </c>
      <c r="Z59" s="1389" t="s">
        <v>35</v>
      </c>
      <c r="AA59" s="66" t="s">
        <v>35</v>
      </c>
      <c r="AB59" s="608"/>
      <c r="AC59" s="1666"/>
      <c r="AD59" s="6" t="s">
        <v>281</v>
      </c>
      <c r="AE59" s="17" t="s">
        <v>23</v>
      </c>
      <c r="AF59" s="22" t="s">
        <v>35</v>
      </c>
      <c r="AG59" s="46">
        <v>21.9</v>
      </c>
      <c r="AH59" s="35" t="s">
        <v>35</v>
      </c>
      <c r="AI59" s="96"/>
    </row>
    <row r="60" spans="1:35" x14ac:dyDescent="0.15">
      <c r="A60" s="1846"/>
      <c r="B60" s="52">
        <v>44339</v>
      </c>
      <c r="C60" s="1607" t="str">
        <f t="shared" si="4"/>
        <v>(日)</v>
      </c>
      <c r="D60" s="71" t="s">
        <v>566</v>
      </c>
      <c r="E60" s="58" t="s">
        <v>35</v>
      </c>
      <c r="F60" s="22">
        <v>20.3</v>
      </c>
      <c r="G60" s="61">
        <v>21.2</v>
      </c>
      <c r="H60" s="22">
        <v>4.2</v>
      </c>
      <c r="I60" s="61">
        <v>3.7</v>
      </c>
      <c r="J60" s="22">
        <v>7.4</v>
      </c>
      <c r="K60" s="61">
        <v>7.4</v>
      </c>
      <c r="L60" s="22" t="s">
        <v>35</v>
      </c>
      <c r="M60" s="61">
        <v>29</v>
      </c>
      <c r="N60" s="49" t="s">
        <v>35</v>
      </c>
      <c r="O60" s="1199" t="s">
        <v>35</v>
      </c>
      <c r="P60" s="49" t="s">
        <v>35</v>
      </c>
      <c r="Q60" s="1199" t="s">
        <v>35</v>
      </c>
      <c r="R60" s="49" t="s">
        <v>35</v>
      </c>
      <c r="S60" s="1199" t="s">
        <v>35</v>
      </c>
      <c r="T60" s="49" t="s">
        <v>35</v>
      </c>
      <c r="U60" s="1226" t="s">
        <v>35</v>
      </c>
      <c r="V60" s="62" t="s">
        <v>35</v>
      </c>
      <c r="W60" s="63" t="s">
        <v>35</v>
      </c>
      <c r="X60" s="67" t="s">
        <v>35</v>
      </c>
      <c r="Y60" s="68" t="s">
        <v>35</v>
      </c>
      <c r="Z60" s="1389" t="s">
        <v>35</v>
      </c>
      <c r="AA60" s="66" t="s">
        <v>35</v>
      </c>
      <c r="AB60" s="608"/>
      <c r="AC60" s="1666"/>
      <c r="AD60" s="6" t="s">
        <v>27</v>
      </c>
      <c r="AE60" s="17" t="s">
        <v>23</v>
      </c>
      <c r="AF60" s="22" t="s">
        <v>35</v>
      </c>
      <c r="AG60" s="46">
        <v>19</v>
      </c>
      <c r="AH60" s="35" t="s">
        <v>35</v>
      </c>
      <c r="AI60" s="96"/>
    </row>
    <row r="61" spans="1:35" x14ac:dyDescent="0.15">
      <c r="A61" s="1846"/>
      <c r="B61" s="52">
        <v>44340</v>
      </c>
      <c r="C61" s="1607" t="str">
        <f t="shared" si="4"/>
        <v>(月)</v>
      </c>
      <c r="D61" s="71" t="s">
        <v>566</v>
      </c>
      <c r="E61" s="58" t="s">
        <v>35</v>
      </c>
      <c r="F61" s="22">
        <v>20.399999999999999</v>
      </c>
      <c r="G61" s="61">
        <v>22.2</v>
      </c>
      <c r="H61" s="22">
        <v>5.9</v>
      </c>
      <c r="I61" s="61">
        <v>4.5</v>
      </c>
      <c r="J61" s="22">
        <v>7.4</v>
      </c>
      <c r="K61" s="61">
        <v>7.3</v>
      </c>
      <c r="L61" s="22" t="s">
        <v>35</v>
      </c>
      <c r="M61" s="61">
        <v>29</v>
      </c>
      <c r="N61" s="49" t="s">
        <v>35</v>
      </c>
      <c r="O61" s="1199">
        <v>54.7</v>
      </c>
      <c r="P61" s="49" t="s">
        <v>35</v>
      </c>
      <c r="Q61" s="1199">
        <v>76.8</v>
      </c>
      <c r="R61" s="49" t="s">
        <v>35</v>
      </c>
      <c r="S61" s="1199" t="s">
        <v>35</v>
      </c>
      <c r="T61" s="49" t="s">
        <v>35</v>
      </c>
      <c r="U61" s="1226" t="s">
        <v>35</v>
      </c>
      <c r="V61" s="62" t="s">
        <v>35</v>
      </c>
      <c r="W61" s="63">
        <v>40.200000000000003</v>
      </c>
      <c r="X61" s="67" t="s">
        <v>35</v>
      </c>
      <c r="Y61" s="68">
        <v>195</v>
      </c>
      <c r="Z61" s="1389" t="s">
        <v>35</v>
      </c>
      <c r="AA61" s="66">
        <v>0.19</v>
      </c>
      <c r="AB61" s="608"/>
      <c r="AC61" s="1666"/>
      <c r="AD61" s="6" t="s">
        <v>282</v>
      </c>
      <c r="AE61" s="17" t="s">
        <v>267</v>
      </c>
      <c r="AF61" s="49" t="s">
        <v>35</v>
      </c>
      <c r="AG61" s="50">
        <v>5</v>
      </c>
      <c r="AH61" s="42" t="s">
        <v>35</v>
      </c>
      <c r="AI61" s="98"/>
    </row>
    <row r="62" spans="1:35" x14ac:dyDescent="0.15">
      <c r="A62" s="1846"/>
      <c r="B62" s="52">
        <v>44341</v>
      </c>
      <c r="C62" s="1607" t="str">
        <f t="shared" si="4"/>
        <v>(火)</v>
      </c>
      <c r="D62" s="71" t="s">
        <v>566</v>
      </c>
      <c r="E62" s="58" t="s">
        <v>35</v>
      </c>
      <c r="F62" s="22">
        <v>20.399999999999999</v>
      </c>
      <c r="G62" s="61">
        <v>22.1</v>
      </c>
      <c r="H62" s="22">
        <v>4.8</v>
      </c>
      <c r="I62" s="61">
        <v>4.3</v>
      </c>
      <c r="J62" s="22">
        <v>7.3</v>
      </c>
      <c r="K62" s="61">
        <v>7.2</v>
      </c>
      <c r="L62" s="22" t="s">
        <v>35</v>
      </c>
      <c r="M62" s="61">
        <v>28.6</v>
      </c>
      <c r="N62" s="49" t="s">
        <v>35</v>
      </c>
      <c r="O62" s="1199">
        <v>55.5</v>
      </c>
      <c r="P62" s="49" t="s">
        <v>35</v>
      </c>
      <c r="Q62" s="1199">
        <v>76.8</v>
      </c>
      <c r="R62" s="49" t="s">
        <v>35</v>
      </c>
      <c r="S62" s="1199" t="s">
        <v>35</v>
      </c>
      <c r="T62" s="49" t="s">
        <v>35</v>
      </c>
      <c r="U62" s="1226" t="s">
        <v>35</v>
      </c>
      <c r="V62" s="62" t="s">
        <v>35</v>
      </c>
      <c r="W62" s="63">
        <v>38.9</v>
      </c>
      <c r="X62" s="67" t="s">
        <v>35</v>
      </c>
      <c r="Y62" s="68">
        <v>176</v>
      </c>
      <c r="Z62" s="1389" t="s">
        <v>35</v>
      </c>
      <c r="AA62" s="66">
        <v>0.2</v>
      </c>
      <c r="AB62" s="608"/>
      <c r="AC62" s="1666"/>
      <c r="AD62" s="6" t="s">
        <v>283</v>
      </c>
      <c r="AE62" s="17" t="s">
        <v>23</v>
      </c>
      <c r="AF62" s="49" t="s">
        <v>35</v>
      </c>
      <c r="AG62" s="50">
        <v>3</v>
      </c>
      <c r="AH62" s="42" t="s">
        <v>35</v>
      </c>
      <c r="AI62" s="98"/>
    </row>
    <row r="63" spans="1:35" x14ac:dyDescent="0.15">
      <c r="A63" s="1846"/>
      <c r="B63" s="52">
        <v>44342</v>
      </c>
      <c r="C63" s="1607" t="str">
        <f t="shared" si="4"/>
        <v>(水)</v>
      </c>
      <c r="D63" s="71" t="s">
        <v>566</v>
      </c>
      <c r="E63" s="58" t="s">
        <v>35</v>
      </c>
      <c r="F63" s="22">
        <v>20.399999999999999</v>
      </c>
      <c r="G63" s="61">
        <v>21.8</v>
      </c>
      <c r="H63" s="22">
        <v>4.3</v>
      </c>
      <c r="I63" s="61">
        <v>3.8</v>
      </c>
      <c r="J63" s="22">
        <v>7.4</v>
      </c>
      <c r="K63" s="61">
        <v>7.4</v>
      </c>
      <c r="L63" s="22" t="s">
        <v>35</v>
      </c>
      <c r="M63" s="61">
        <v>28.6</v>
      </c>
      <c r="N63" s="49" t="s">
        <v>35</v>
      </c>
      <c r="O63" s="1199">
        <v>54.4</v>
      </c>
      <c r="P63" s="49" t="s">
        <v>35</v>
      </c>
      <c r="Q63" s="1199">
        <v>75.2</v>
      </c>
      <c r="R63" s="49" t="s">
        <v>35</v>
      </c>
      <c r="S63" s="1199" t="s">
        <v>35</v>
      </c>
      <c r="T63" s="49" t="s">
        <v>35</v>
      </c>
      <c r="U63" s="1226" t="s">
        <v>35</v>
      </c>
      <c r="V63" s="62" t="s">
        <v>35</v>
      </c>
      <c r="W63" s="63">
        <v>38.4</v>
      </c>
      <c r="X63" s="67" t="s">
        <v>35</v>
      </c>
      <c r="Y63" s="68">
        <v>204</v>
      </c>
      <c r="Z63" s="1389" t="s">
        <v>35</v>
      </c>
      <c r="AA63" s="66">
        <v>0.14000000000000001</v>
      </c>
      <c r="AB63" s="608"/>
      <c r="AC63" s="1666"/>
      <c r="AD63" s="18"/>
      <c r="AE63" s="8"/>
      <c r="AF63" s="19"/>
      <c r="AG63" s="7"/>
      <c r="AH63" s="7"/>
      <c r="AI63" s="8"/>
    </row>
    <row r="64" spans="1:35" x14ac:dyDescent="0.15">
      <c r="A64" s="1846"/>
      <c r="B64" s="52">
        <v>44343</v>
      </c>
      <c r="C64" s="1607" t="str">
        <f t="shared" si="4"/>
        <v>(木)</v>
      </c>
      <c r="D64" s="71" t="s">
        <v>579</v>
      </c>
      <c r="E64" s="58" t="s">
        <v>35</v>
      </c>
      <c r="F64" s="22">
        <v>20.399999999999999</v>
      </c>
      <c r="G64" s="61">
        <v>20.3</v>
      </c>
      <c r="H64" s="22">
        <v>3.2</v>
      </c>
      <c r="I64" s="61">
        <v>3.6</v>
      </c>
      <c r="J64" s="22">
        <v>7.3</v>
      </c>
      <c r="K64" s="61">
        <v>7.3</v>
      </c>
      <c r="L64" s="22" t="s">
        <v>35</v>
      </c>
      <c r="M64" s="61">
        <v>28.5</v>
      </c>
      <c r="N64" s="49" t="s">
        <v>35</v>
      </c>
      <c r="O64" s="1199">
        <v>53.9</v>
      </c>
      <c r="P64" s="49" t="s">
        <v>35</v>
      </c>
      <c r="Q64" s="1199">
        <v>76</v>
      </c>
      <c r="R64" s="49" t="s">
        <v>35</v>
      </c>
      <c r="S64" s="1199" t="s">
        <v>35</v>
      </c>
      <c r="T64" s="49" t="s">
        <v>35</v>
      </c>
      <c r="U64" s="1226" t="s">
        <v>35</v>
      </c>
      <c r="V64" s="62" t="s">
        <v>35</v>
      </c>
      <c r="W64" s="63">
        <v>38.5</v>
      </c>
      <c r="X64" s="67" t="s">
        <v>35</v>
      </c>
      <c r="Y64" s="68">
        <v>189</v>
      </c>
      <c r="Z64" s="1389" t="s">
        <v>35</v>
      </c>
      <c r="AA64" s="66">
        <v>0.13</v>
      </c>
      <c r="AB64" s="608">
        <v>5</v>
      </c>
      <c r="AC64" s="1666">
        <v>2</v>
      </c>
      <c r="AD64" s="18"/>
      <c r="AE64" s="8"/>
      <c r="AF64" s="19"/>
      <c r="AG64" s="7"/>
      <c r="AH64" s="7"/>
      <c r="AI64" s="8"/>
    </row>
    <row r="65" spans="1:36" x14ac:dyDescent="0.15">
      <c r="A65" s="1846"/>
      <c r="B65" s="52">
        <v>44344</v>
      </c>
      <c r="C65" s="1607" t="str">
        <f t="shared" si="4"/>
        <v>(金)</v>
      </c>
      <c r="D65" s="71" t="s">
        <v>566</v>
      </c>
      <c r="E65" s="58" t="s">
        <v>35</v>
      </c>
      <c r="F65" s="22">
        <v>20.8</v>
      </c>
      <c r="G65" s="61">
        <v>22.5</v>
      </c>
      <c r="H65" s="22">
        <v>4</v>
      </c>
      <c r="I65" s="61">
        <v>3.2</v>
      </c>
      <c r="J65" s="22">
        <v>7.4</v>
      </c>
      <c r="K65" s="61">
        <v>7.4</v>
      </c>
      <c r="L65" s="22" t="s">
        <v>35</v>
      </c>
      <c r="M65" s="61">
        <v>28.7</v>
      </c>
      <c r="N65" s="49" t="s">
        <v>35</v>
      </c>
      <c r="O65" s="1199">
        <v>53.3</v>
      </c>
      <c r="P65" s="49" t="s">
        <v>35</v>
      </c>
      <c r="Q65" s="1199">
        <v>75</v>
      </c>
      <c r="R65" s="49" t="s">
        <v>35</v>
      </c>
      <c r="S65" s="1199" t="s">
        <v>35</v>
      </c>
      <c r="T65" s="49" t="s">
        <v>35</v>
      </c>
      <c r="U65" s="1226" t="s">
        <v>35</v>
      </c>
      <c r="V65" s="62" t="s">
        <v>35</v>
      </c>
      <c r="W65" s="63">
        <v>37.6</v>
      </c>
      <c r="X65" s="67" t="s">
        <v>35</v>
      </c>
      <c r="Y65" s="68">
        <v>186</v>
      </c>
      <c r="Z65" s="1389" t="s">
        <v>35</v>
      </c>
      <c r="AA65" s="66">
        <v>0.12</v>
      </c>
      <c r="AB65" s="608"/>
      <c r="AC65" s="1666"/>
      <c r="AD65" s="20"/>
      <c r="AE65" s="3"/>
      <c r="AF65" s="21"/>
      <c r="AG65" s="9"/>
      <c r="AH65" s="9"/>
      <c r="AI65" s="3"/>
    </row>
    <row r="66" spans="1:36" x14ac:dyDescent="0.15">
      <c r="A66" s="1846"/>
      <c r="B66" s="52">
        <v>44345</v>
      </c>
      <c r="C66" s="1607" t="str">
        <f t="shared" si="4"/>
        <v>(土)</v>
      </c>
      <c r="D66" s="71" t="s">
        <v>522</v>
      </c>
      <c r="E66" s="58" t="s">
        <v>35</v>
      </c>
      <c r="F66" s="22">
        <v>20.399999999999999</v>
      </c>
      <c r="G66" s="61">
        <v>22.1</v>
      </c>
      <c r="H66" s="22">
        <v>6.2</v>
      </c>
      <c r="I66" s="61">
        <v>5.2</v>
      </c>
      <c r="J66" s="22">
        <v>7.4</v>
      </c>
      <c r="K66" s="61">
        <v>7.3</v>
      </c>
      <c r="L66" s="22" t="s">
        <v>35</v>
      </c>
      <c r="M66" s="61">
        <v>28.2</v>
      </c>
      <c r="N66" s="49" t="s">
        <v>35</v>
      </c>
      <c r="O66" s="1199" t="s">
        <v>35</v>
      </c>
      <c r="P66" s="49" t="s">
        <v>35</v>
      </c>
      <c r="Q66" s="1199" t="s">
        <v>35</v>
      </c>
      <c r="R66" s="49" t="s">
        <v>35</v>
      </c>
      <c r="S66" s="1199" t="s">
        <v>35</v>
      </c>
      <c r="T66" s="49" t="s">
        <v>35</v>
      </c>
      <c r="U66" s="1226" t="s">
        <v>35</v>
      </c>
      <c r="V66" s="62" t="s">
        <v>35</v>
      </c>
      <c r="W66" s="63" t="s">
        <v>35</v>
      </c>
      <c r="X66" s="67" t="s">
        <v>35</v>
      </c>
      <c r="Y66" s="68" t="s">
        <v>35</v>
      </c>
      <c r="Z66" s="1389" t="s">
        <v>35</v>
      </c>
      <c r="AA66" s="66" t="s">
        <v>35</v>
      </c>
      <c r="AB66" s="608"/>
      <c r="AC66" s="1666"/>
      <c r="AD66" s="28" t="s">
        <v>34</v>
      </c>
      <c r="AE66" s="2" t="s">
        <v>35</v>
      </c>
      <c r="AF66" s="2" t="s">
        <v>35</v>
      </c>
      <c r="AG66" s="2" t="s">
        <v>35</v>
      </c>
      <c r="AH66" s="2" t="s">
        <v>35</v>
      </c>
      <c r="AI66" s="99" t="s">
        <v>35</v>
      </c>
    </row>
    <row r="67" spans="1:36" x14ac:dyDescent="0.15">
      <c r="A67" s="1846"/>
      <c r="B67" s="52">
        <v>44346</v>
      </c>
      <c r="C67" s="1607" t="str">
        <f t="shared" si="4"/>
        <v>(日)</v>
      </c>
      <c r="D67" s="71" t="s">
        <v>522</v>
      </c>
      <c r="E67" s="58" t="s">
        <v>35</v>
      </c>
      <c r="F67" s="22">
        <v>20.6</v>
      </c>
      <c r="G67" s="61">
        <v>21.8</v>
      </c>
      <c r="H67" s="22">
        <v>5</v>
      </c>
      <c r="I67" s="61">
        <v>5</v>
      </c>
      <c r="J67" s="22">
        <v>7.3</v>
      </c>
      <c r="K67" s="61">
        <v>7.3</v>
      </c>
      <c r="L67" s="22" t="s">
        <v>35</v>
      </c>
      <c r="M67" s="61">
        <v>27.9</v>
      </c>
      <c r="N67" s="49" t="s">
        <v>35</v>
      </c>
      <c r="O67" s="1199" t="s">
        <v>35</v>
      </c>
      <c r="P67" s="49" t="s">
        <v>35</v>
      </c>
      <c r="Q67" s="1199" t="s">
        <v>35</v>
      </c>
      <c r="R67" s="49" t="s">
        <v>35</v>
      </c>
      <c r="S67" s="1199" t="s">
        <v>35</v>
      </c>
      <c r="T67" s="49" t="s">
        <v>35</v>
      </c>
      <c r="U67" s="1226" t="s">
        <v>35</v>
      </c>
      <c r="V67" s="62" t="s">
        <v>35</v>
      </c>
      <c r="W67" s="63" t="s">
        <v>35</v>
      </c>
      <c r="X67" s="67" t="s">
        <v>35</v>
      </c>
      <c r="Y67" s="68" t="s">
        <v>35</v>
      </c>
      <c r="Z67" s="1389" t="s">
        <v>35</v>
      </c>
      <c r="AA67" s="66" t="s">
        <v>35</v>
      </c>
      <c r="AB67" s="608"/>
      <c r="AC67" s="1666"/>
      <c r="AD67" s="10" t="s">
        <v>35</v>
      </c>
      <c r="AE67" s="2" t="s">
        <v>35</v>
      </c>
      <c r="AF67" s="2" t="s">
        <v>35</v>
      </c>
      <c r="AG67" s="2" t="s">
        <v>35</v>
      </c>
      <c r="AH67" s="2" t="s">
        <v>35</v>
      </c>
      <c r="AI67" s="99" t="s">
        <v>35</v>
      </c>
    </row>
    <row r="68" spans="1:36" x14ac:dyDescent="0.15">
      <c r="A68" s="1846"/>
      <c r="B68" s="204">
        <v>44347</v>
      </c>
      <c r="C68" s="1607" t="str">
        <f t="shared" si="4"/>
        <v>(月)</v>
      </c>
      <c r="D68" s="168" t="s">
        <v>566</v>
      </c>
      <c r="E68" s="169" t="s">
        <v>35</v>
      </c>
      <c r="F68" s="170">
        <v>20.9</v>
      </c>
      <c r="G68" s="167">
        <v>22.1</v>
      </c>
      <c r="H68" s="170">
        <v>3.8</v>
      </c>
      <c r="I68" s="167">
        <v>3.4</v>
      </c>
      <c r="J68" s="170">
        <v>7.4</v>
      </c>
      <c r="K68" s="167">
        <v>7.5</v>
      </c>
      <c r="L68" s="170" t="s">
        <v>35</v>
      </c>
      <c r="M68" s="167">
        <v>28.5</v>
      </c>
      <c r="N68" s="1206" t="s">
        <v>35</v>
      </c>
      <c r="O68" s="1207">
        <v>53.4</v>
      </c>
      <c r="P68" s="1206" t="s">
        <v>35</v>
      </c>
      <c r="Q68" s="1207">
        <v>76.2</v>
      </c>
      <c r="R68" s="1206" t="s">
        <v>35</v>
      </c>
      <c r="S68" s="1207" t="s">
        <v>35</v>
      </c>
      <c r="T68" s="1206" t="s">
        <v>35</v>
      </c>
      <c r="U68" s="1227" t="s">
        <v>35</v>
      </c>
      <c r="V68" s="171" t="s">
        <v>35</v>
      </c>
      <c r="W68" s="172">
        <v>36.700000000000003</v>
      </c>
      <c r="X68" s="175" t="s">
        <v>35</v>
      </c>
      <c r="Y68" s="176">
        <v>194</v>
      </c>
      <c r="Z68" s="1390" t="s">
        <v>35</v>
      </c>
      <c r="AA68" s="174">
        <v>0.19</v>
      </c>
      <c r="AB68" s="694"/>
      <c r="AC68" s="1667"/>
      <c r="AD68" s="10" t="s">
        <v>35</v>
      </c>
      <c r="AE68" s="2" t="s">
        <v>35</v>
      </c>
      <c r="AF68" s="2" t="s">
        <v>35</v>
      </c>
      <c r="AG68" s="2" t="s">
        <v>35</v>
      </c>
      <c r="AH68" s="2" t="s">
        <v>35</v>
      </c>
      <c r="AI68" s="99" t="s">
        <v>35</v>
      </c>
    </row>
    <row r="69" spans="1:36" s="1" customFormat="1" ht="13.5" customHeight="1" x14ac:dyDescent="0.15">
      <c r="A69" s="1846"/>
      <c r="B69" s="1743" t="s">
        <v>388</v>
      </c>
      <c r="C69" s="1744"/>
      <c r="D69" s="374"/>
      <c r="E69" s="335">
        <f t="shared" ref="E69:AC69" si="5">IF(COUNT(E38:E68)=0,"",MAX(E38:E68))</f>
        <v>23</v>
      </c>
      <c r="F69" s="336">
        <f t="shared" si="5"/>
        <v>20.9</v>
      </c>
      <c r="G69" s="337">
        <f t="shared" si="5"/>
        <v>22.5</v>
      </c>
      <c r="H69" s="336">
        <f t="shared" si="5"/>
        <v>7.5</v>
      </c>
      <c r="I69" s="337">
        <f t="shared" si="5"/>
        <v>5.2</v>
      </c>
      <c r="J69" s="336">
        <f t="shared" si="5"/>
        <v>7.7</v>
      </c>
      <c r="K69" s="337">
        <f t="shared" si="5"/>
        <v>7.8</v>
      </c>
      <c r="L69" s="336" t="str">
        <f t="shared" si="5"/>
        <v/>
      </c>
      <c r="M69" s="337">
        <f t="shared" si="5"/>
        <v>29.1</v>
      </c>
      <c r="N69" s="1200" t="str">
        <f t="shared" si="5"/>
        <v/>
      </c>
      <c r="O69" s="1208">
        <f t="shared" si="5"/>
        <v>55.5</v>
      </c>
      <c r="P69" s="1200" t="str">
        <f t="shared" si="5"/>
        <v/>
      </c>
      <c r="Q69" s="1208">
        <f t="shared" si="5"/>
        <v>76.8</v>
      </c>
      <c r="R69" s="1200" t="str">
        <f t="shared" si="5"/>
        <v/>
      </c>
      <c r="S69" s="1208">
        <f t="shared" si="5"/>
        <v>45.2</v>
      </c>
      <c r="T69" s="1200" t="str">
        <f t="shared" si="5"/>
        <v/>
      </c>
      <c r="U69" s="1208">
        <f t="shared" si="5"/>
        <v>26.4</v>
      </c>
      <c r="V69" s="338" t="str">
        <f t="shared" si="5"/>
        <v/>
      </c>
      <c r="W69" s="540">
        <f t="shared" si="5"/>
        <v>40.6</v>
      </c>
      <c r="X69" s="596" t="str">
        <f t="shared" si="5"/>
        <v/>
      </c>
      <c r="Y69" s="597">
        <f t="shared" si="5"/>
        <v>223</v>
      </c>
      <c r="Z69" s="1385" t="str">
        <f t="shared" si="5"/>
        <v/>
      </c>
      <c r="AA69" s="1398">
        <f t="shared" si="5"/>
        <v>0.24</v>
      </c>
      <c r="AB69" s="794">
        <f t="shared" si="5"/>
        <v>29</v>
      </c>
      <c r="AC69" s="1456">
        <f t="shared" si="5"/>
        <v>2</v>
      </c>
      <c r="AD69" s="10"/>
      <c r="AE69" s="2"/>
      <c r="AF69" s="2"/>
      <c r="AG69" s="2"/>
      <c r="AH69" s="2"/>
      <c r="AI69" s="99"/>
    </row>
    <row r="70" spans="1:36" s="1" customFormat="1" ht="13.5" customHeight="1" x14ac:dyDescent="0.15">
      <c r="A70" s="1846"/>
      <c r="B70" s="1735" t="s">
        <v>389</v>
      </c>
      <c r="C70" s="1736"/>
      <c r="D70" s="376"/>
      <c r="E70" s="340">
        <f t="shared" ref="E70:AA70" si="6">IF(COUNT(E38:E68)=0,"",MIN(E38:E68))</f>
        <v>23</v>
      </c>
      <c r="F70" s="341">
        <f t="shared" si="6"/>
        <v>17.3</v>
      </c>
      <c r="G70" s="342">
        <f t="shared" si="6"/>
        <v>18.5</v>
      </c>
      <c r="H70" s="341">
        <f t="shared" si="6"/>
        <v>3.2</v>
      </c>
      <c r="I70" s="342">
        <f t="shared" si="6"/>
        <v>2.5</v>
      </c>
      <c r="J70" s="341">
        <f t="shared" si="6"/>
        <v>7.3</v>
      </c>
      <c r="K70" s="342">
        <f t="shared" si="6"/>
        <v>7.2</v>
      </c>
      <c r="L70" s="341" t="str">
        <f t="shared" si="6"/>
        <v/>
      </c>
      <c r="M70" s="342">
        <f t="shared" si="6"/>
        <v>26.1</v>
      </c>
      <c r="N70" s="1202" t="str">
        <f t="shared" si="6"/>
        <v/>
      </c>
      <c r="O70" s="1209">
        <f t="shared" si="6"/>
        <v>49.8</v>
      </c>
      <c r="P70" s="1202" t="str">
        <f t="shared" si="6"/>
        <v/>
      </c>
      <c r="Q70" s="1209">
        <f t="shared" si="6"/>
        <v>70.8</v>
      </c>
      <c r="R70" s="1202" t="str">
        <f t="shared" si="6"/>
        <v/>
      </c>
      <c r="S70" s="1209">
        <f t="shared" si="6"/>
        <v>45.2</v>
      </c>
      <c r="T70" s="1202" t="str">
        <f t="shared" si="6"/>
        <v/>
      </c>
      <c r="U70" s="1209">
        <f t="shared" si="6"/>
        <v>26.4</v>
      </c>
      <c r="V70" s="343" t="str">
        <f t="shared" si="6"/>
        <v/>
      </c>
      <c r="W70" s="653">
        <f t="shared" si="6"/>
        <v>34.6</v>
      </c>
      <c r="X70" s="600" t="str">
        <f t="shared" si="6"/>
        <v/>
      </c>
      <c r="Y70" s="601">
        <f t="shared" si="6"/>
        <v>163</v>
      </c>
      <c r="Z70" s="1386" t="str">
        <f t="shared" si="6"/>
        <v/>
      </c>
      <c r="AA70" s="666">
        <f t="shared" si="6"/>
        <v>0.1</v>
      </c>
      <c r="AB70" s="1615"/>
      <c r="AC70" s="1657"/>
      <c r="AD70" s="10"/>
      <c r="AE70" s="2"/>
      <c r="AF70" s="2"/>
      <c r="AG70" s="2"/>
      <c r="AH70" s="2"/>
      <c r="AI70" s="99"/>
    </row>
    <row r="71" spans="1:36" s="1" customFormat="1" ht="13.5" customHeight="1" x14ac:dyDescent="0.15">
      <c r="A71" s="1846"/>
      <c r="B71" s="1735" t="s">
        <v>390</v>
      </c>
      <c r="C71" s="1736"/>
      <c r="D71" s="376"/>
      <c r="E71" s="541">
        <f t="shared" ref="E71:AA71" si="7">IF(COUNT(E38:E68)=0,"",AVERAGE(E38:E68))</f>
        <v>23</v>
      </c>
      <c r="F71" s="542">
        <f t="shared" si="7"/>
        <v>19.190322580645162</v>
      </c>
      <c r="G71" s="543">
        <f t="shared" si="7"/>
        <v>20.4258064516129</v>
      </c>
      <c r="H71" s="542">
        <f t="shared" si="7"/>
        <v>4.887096774193548</v>
      </c>
      <c r="I71" s="543">
        <f t="shared" si="7"/>
        <v>3.7290322580645161</v>
      </c>
      <c r="J71" s="542">
        <f t="shared" si="7"/>
        <v>7.4612903225806484</v>
      </c>
      <c r="K71" s="543">
        <f t="shared" si="7"/>
        <v>7.4483870967741961</v>
      </c>
      <c r="L71" s="542" t="str">
        <f t="shared" si="7"/>
        <v/>
      </c>
      <c r="M71" s="543">
        <f t="shared" si="7"/>
        <v>27.683870967741935</v>
      </c>
      <c r="N71" s="1210" t="str">
        <f t="shared" si="7"/>
        <v/>
      </c>
      <c r="O71" s="1211">
        <f t="shared" si="7"/>
        <v>52.405555555555544</v>
      </c>
      <c r="P71" s="1210" t="str">
        <f t="shared" si="7"/>
        <v/>
      </c>
      <c r="Q71" s="1211">
        <f t="shared" si="7"/>
        <v>74.36666666666666</v>
      </c>
      <c r="R71" s="1210" t="str">
        <f t="shared" si="7"/>
        <v/>
      </c>
      <c r="S71" s="1211">
        <f t="shared" si="7"/>
        <v>45.2</v>
      </c>
      <c r="T71" s="1210" t="str">
        <f t="shared" si="7"/>
        <v/>
      </c>
      <c r="U71" s="1211">
        <f t="shared" si="7"/>
        <v>26.4</v>
      </c>
      <c r="V71" s="1255" t="str">
        <f t="shared" si="7"/>
        <v/>
      </c>
      <c r="W71" s="658">
        <f t="shared" si="7"/>
        <v>38.094444444444449</v>
      </c>
      <c r="X71" s="643" t="str">
        <f t="shared" si="7"/>
        <v/>
      </c>
      <c r="Y71" s="644">
        <f t="shared" si="7"/>
        <v>185.33333333333334</v>
      </c>
      <c r="Z71" s="1391" t="str">
        <f t="shared" si="7"/>
        <v/>
      </c>
      <c r="AA71" s="696">
        <f t="shared" si="7"/>
        <v>0.14777777777777779</v>
      </c>
      <c r="AB71" s="1616"/>
      <c r="AC71" s="1658"/>
      <c r="AD71" s="10"/>
      <c r="AE71" s="2"/>
      <c r="AF71" s="2"/>
      <c r="AG71" s="2"/>
      <c r="AH71" s="2"/>
      <c r="AI71" s="99"/>
    </row>
    <row r="72" spans="1:36" s="1" customFormat="1" ht="13.5" customHeight="1" x14ac:dyDescent="0.15">
      <c r="A72" s="1847"/>
      <c r="B72" s="1735" t="s">
        <v>391</v>
      </c>
      <c r="C72" s="1736"/>
      <c r="D72" s="376"/>
      <c r="E72" s="563"/>
      <c r="F72" s="1341"/>
      <c r="G72" s="1342"/>
      <c r="H72" s="1341"/>
      <c r="I72" s="1342"/>
      <c r="J72" s="1241"/>
      <c r="K72" s="1242"/>
      <c r="L72" s="1341"/>
      <c r="M72" s="1342"/>
      <c r="N72" s="1205"/>
      <c r="O72" s="1212"/>
      <c r="P72" s="1223"/>
      <c r="Q72" s="1212"/>
      <c r="R72" s="1204"/>
      <c r="S72" s="1205"/>
      <c r="T72" s="1204"/>
      <c r="U72" s="1222"/>
      <c r="V72" s="1256"/>
      <c r="W72" s="1257"/>
      <c r="X72" s="592"/>
      <c r="Y72" s="657"/>
      <c r="Z72" s="1392"/>
      <c r="AA72" s="1400"/>
      <c r="AB72" s="1664">
        <f>SUM(AB38:AB68)</f>
        <v>34</v>
      </c>
      <c r="AC72" s="1105">
        <f>SUM(AC38:AC68)</f>
        <v>2</v>
      </c>
      <c r="AD72" s="205"/>
      <c r="AE72" s="207"/>
      <c r="AF72" s="207"/>
      <c r="AG72" s="207"/>
      <c r="AH72" s="207"/>
      <c r="AI72" s="206"/>
      <c r="AJ72" s="388"/>
    </row>
    <row r="73" spans="1:36" ht="13.5" customHeight="1" x14ac:dyDescent="0.15">
      <c r="A73" s="1868" t="s">
        <v>264</v>
      </c>
      <c r="B73" s="309">
        <v>44348</v>
      </c>
      <c r="C73" s="856" t="str">
        <f>IF(B73="","",IF(WEEKDAY(B73)=1,"(日)",IF(WEEKDAY(B73)=2,"(月)",IF(WEEKDAY(B73)=3,"(火)",IF(WEEKDAY(B73)=4,"(水)",IF(WEEKDAY(B73)=5,"(木)",IF(WEEKDAY(B73)=6,"(金)","(土)")))))))</f>
        <v>(火)</v>
      </c>
      <c r="D73" s="626" t="s">
        <v>566</v>
      </c>
      <c r="E73" s="57" t="s">
        <v>35</v>
      </c>
      <c r="F73" s="59">
        <v>21</v>
      </c>
      <c r="G73" s="60">
        <v>22</v>
      </c>
      <c r="H73" s="59">
        <v>4</v>
      </c>
      <c r="I73" s="60">
        <v>3.4</v>
      </c>
      <c r="J73" s="59">
        <v>7.4</v>
      </c>
      <c r="K73" s="60">
        <v>7.5</v>
      </c>
      <c r="L73" s="59" t="s">
        <v>35</v>
      </c>
      <c r="M73" s="60">
        <v>28.2</v>
      </c>
      <c r="N73" s="1197" t="s">
        <v>35</v>
      </c>
      <c r="O73" s="1198">
        <v>55</v>
      </c>
      <c r="P73" s="1197" t="s">
        <v>35</v>
      </c>
      <c r="Q73" s="1198">
        <v>75.2</v>
      </c>
      <c r="R73" s="1197" t="s">
        <v>35</v>
      </c>
      <c r="S73" s="1198" t="s">
        <v>35</v>
      </c>
      <c r="T73" s="1197" t="s">
        <v>35</v>
      </c>
      <c r="U73" s="1228" t="s">
        <v>35</v>
      </c>
      <c r="V73" s="53" t="s">
        <v>35</v>
      </c>
      <c r="W73" s="54">
        <v>40.1</v>
      </c>
      <c r="X73" s="55" t="s">
        <v>35</v>
      </c>
      <c r="Y73" s="56">
        <v>204</v>
      </c>
      <c r="Z73" s="1388" t="s">
        <v>35</v>
      </c>
      <c r="AA73" s="65">
        <v>0.3</v>
      </c>
      <c r="AB73" s="606" t="s">
        <v>35</v>
      </c>
      <c r="AC73" s="1665" t="s">
        <v>35</v>
      </c>
      <c r="AD73" s="165">
        <v>44357</v>
      </c>
      <c r="AE73" s="128" t="s">
        <v>29</v>
      </c>
      <c r="AF73" s="129">
        <v>30.5</v>
      </c>
      <c r="AG73" s="130" t="s">
        <v>20</v>
      </c>
      <c r="AH73" s="131"/>
      <c r="AI73" s="132"/>
    </row>
    <row r="74" spans="1:36" x14ac:dyDescent="0.15">
      <c r="A74" s="1869"/>
      <c r="B74" s="310">
        <v>44349</v>
      </c>
      <c r="C74" s="1607" t="str">
        <f>IF(B74="","",IF(WEEKDAY(B74)=1,"(日)",IF(WEEKDAY(B74)=2,"(月)",IF(WEEKDAY(B74)=3,"(火)",IF(WEEKDAY(B74)=4,"(水)",IF(WEEKDAY(B74)=5,"(木)",IF(WEEKDAY(B74)=6,"(金)","(土)")))))))</f>
        <v>(水)</v>
      </c>
      <c r="D74" s="627" t="s">
        <v>522</v>
      </c>
      <c r="E74" s="58" t="s">
        <v>35</v>
      </c>
      <c r="F74" s="22">
        <v>21.2</v>
      </c>
      <c r="G74" s="61">
        <v>22.5</v>
      </c>
      <c r="H74" s="22">
        <v>3.9</v>
      </c>
      <c r="I74" s="61">
        <v>3.6</v>
      </c>
      <c r="J74" s="22">
        <v>7.4</v>
      </c>
      <c r="K74" s="61">
        <v>7.5</v>
      </c>
      <c r="L74" s="22" t="s">
        <v>35</v>
      </c>
      <c r="M74" s="61">
        <v>28.4</v>
      </c>
      <c r="N74" s="49" t="s">
        <v>35</v>
      </c>
      <c r="O74" s="1199">
        <v>55.6</v>
      </c>
      <c r="P74" s="49" t="s">
        <v>35</v>
      </c>
      <c r="Q74" s="1199">
        <v>76</v>
      </c>
      <c r="R74" s="49" t="s">
        <v>35</v>
      </c>
      <c r="S74" s="1199" t="s">
        <v>35</v>
      </c>
      <c r="T74" s="49" t="s">
        <v>35</v>
      </c>
      <c r="U74" s="1229" t="s">
        <v>35</v>
      </c>
      <c r="V74" s="62" t="s">
        <v>35</v>
      </c>
      <c r="W74" s="63">
        <v>39</v>
      </c>
      <c r="X74" s="67" t="s">
        <v>35</v>
      </c>
      <c r="Y74" s="68">
        <v>211</v>
      </c>
      <c r="Z74" s="1389" t="s">
        <v>35</v>
      </c>
      <c r="AA74" s="66">
        <v>0.25</v>
      </c>
      <c r="AB74" s="608" t="s">
        <v>35</v>
      </c>
      <c r="AC74" s="1666" t="s">
        <v>35</v>
      </c>
      <c r="AD74" s="11" t="s">
        <v>30</v>
      </c>
      <c r="AE74" s="12" t="s">
        <v>31</v>
      </c>
      <c r="AF74" s="13" t="s">
        <v>32</v>
      </c>
      <c r="AG74" s="14" t="s">
        <v>33</v>
      </c>
      <c r="AH74" s="15" t="s">
        <v>35</v>
      </c>
      <c r="AI74" s="92"/>
    </row>
    <row r="75" spans="1:36" ht="13.5" customHeight="1" x14ac:dyDescent="0.15">
      <c r="A75" s="1869"/>
      <c r="B75" s="310">
        <v>44350</v>
      </c>
      <c r="C75" s="1607" t="str">
        <f t="shared" ref="C75:C102" si="8">IF(B75="","",IF(WEEKDAY(B75)=1,"(日)",IF(WEEKDAY(B75)=2,"(月)",IF(WEEKDAY(B75)=3,"(火)",IF(WEEKDAY(B75)=4,"(水)",IF(WEEKDAY(B75)=5,"(木)",IF(WEEKDAY(B75)=6,"(金)","(土)")))))))</f>
        <v>(木)</v>
      </c>
      <c r="D75" s="627" t="s">
        <v>566</v>
      </c>
      <c r="E75" s="58" t="s">
        <v>35</v>
      </c>
      <c r="F75" s="22">
        <v>21.3</v>
      </c>
      <c r="G75" s="61">
        <v>22.5</v>
      </c>
      <c r="H75" s="22">
        <v>3.6</v>
      </c>
      <c r="I75" s="61">
        <v>3.4</v>
      </c>
      <c r="J75" s="22">
        <v>7.5</v>
      </c>
      <c r="K75" s="61">
        <v>7.5</v>
      </c>
      <c r="L75" s="22" t="s">
        <v>35</v>
      </c>
      <c r="M75" s="61">
        <v>28.4</v>
      </c>
      <c r="N75" s="49" t="s">
        <v>35</v>
      </c>
      <c r="O75" s="1199">
        <v>54.9</v>
      </c>
      <c r="P75" s="49" t="s">
        <v>35</v>
      </c>
      <c r="Q75" s="1199">
        <v>75.400000000000006</v>
      </c>
      <c r="R75" s="49" t="s">
        <v>35</v>
      </c>
      <c r="S75" s="1199" t="s">
        <v>35</v>
      </c>
      <c r="T75" s="49" t="s">
        <v>35</v>
      </c>
      <c r="U75" s="1229" t="s">
        <v>35</v>
      </c>
      <c r="V75" s="62" t="s">
        <v>35</v>
      </c>
      <c r="W75" s="63">
        <v>37.200000000000003</v>
      </c>
      <c r="X75" s="67" t="s">
        <v>35</v>
      </c>
      <c r="Y75" s="68">
        <v>183</v>
      </c>
      <c r="Z75" s="1389" t="s">
        <v>35</v>
      </c>
      <c r="AA75" s="66">
        <v>0.27</v>
      </c>
      <c r="AB75" s="608" t="s">
        <v>35</v>
      </c>
      <c r="AC75" s="1666" t="s">
        <v>35</v>
      </c>
      <c r="AD75" s="5" t="s">
        <v>265</v>
      </c>
      <c r="AE75" s="16" t="s">
        <v>20</v>
      </c>
      <c r="AF75" s="30">
        <v>22</v>
      </c>
      <c r="AG75" s="31">
        <v>23.8</v>
      </c>
      <c r="AH75" s="32" t="s">
        <v>35</v>
      </c>
      <c r="AI75" s="93"/>
    </row>
    <row r="76" spans="1:36" x14ac:dyDescent="0.15">
      <c r="A76" s="1869"/>
      <c r="B76" s="310">
        <v>44351</v>
      </c>
      <c r="C76" s="1607" t="str">
        <f t="shared" si="8"/>
        <v>(金)</v>
      </c>
      <c r="D76" s="627" t="s">
        <v>579</v>
      </c>
      <c r="E76" s="58" t="s">
        <v>35</v>
      </c>
      <c r="F76" s="22">
        <v>21.3</v>
      </c>
      <c r="G76" s="61">
        <v>21.7</v>
      </c>
      <c r="H76" s="22">
        <v>3.2</v>
      </c>
      <c r="I76" s="61">
        <v>3.2</v>
      </c>
      <c r="J76" s="22">
        <v>7.5</v>
      </c>
      <c r="K76" s="61">
        <v>7.6</v>
      </c>
      <c r="L76" s="22" t="s">
        <v>35</v>
      </c>
      <c r="M76" s="61">
        <v>28.4</v>
      </c>
      <c r="N76" s="49" t="s">
        <v>35</v>
      </c>
      <c r="O76" s="1199">
        <v>54.7</v>
      </c>
      <c r="P76" s="49" t="s">
        <v>35</v>
      </c>
      <c r="Q76" s="1199">
        <v>76</v>
      </c>
      <c r="R76" s="49" t="s">
        <v>35</v>
      </c>
      <c r="S76" s="1199" t="s">
        <v>35</v>
      </c>
      <c r="T76" s="49" t="s">
        <v>35</v>
      </c>
      <c r="U76" s="1229" t="s">
        <v>35</v>
      </c>
      <c r="V76" s="62" t="s">
        <v>35</v>
      </c>
      <c r="W76" s="63">
        <v>38.4</v>
      </c>
      <c r="X76" s="67" t="s">
        <v>35</v>
      </c>
      <c r="Y76" s="68">
        <v>189</v>
      </c>
      <c r="Z76" s="1389" t="s">
        <v>35</v>
      </c>
      <c r="AA76" s="66">
        <v>0.21</v>
      </c>
      <c r="AB76" s="608" t="s">
        <v>35</v>
      </c>
      <c r="AC76" s="1666" t="s">
        <v>35</v>
      </c>
      <c r="AD76" s="6" t="s">
        <v>266</v>
      </c>
      <c r="AE76" s="17" t="s">
        <v>267</v>
      </c>
      <c r="AF76" s="36">
        <v>4</v>
      </c>
      <c r="AG76" s="34">
        <v>2.8</v>
      </c>
      <c r="AH76" s="38" t="s">
        <v>35</v>
      </c>
      <c r="AI76" s="94"/>
    </row>
    <row r="77" spans="1:36" x14ac:dyDescent="0.15">
      <c r="A77" s="1869"/>
      <c r="B77" s="310">
        <v>44352</v>
      </c>
      <c r="C77" s="1607" t="str">
        <f t="shared" si="8"/>
        <v>(土)</v>
      </c>
      <c r="D77" s="627" t="s">
        <v>522</v>
      </c>
      <c r="E77" s="58" t="s">
        <v>35</v>
      </c>
      <c r="F77" s="22">
        <v>21.6</v>
      </c>
      <c r="G77" s="61">
        <v>22.7</v>
      </c>
      <c r="H77" s="22">
        <v>3.7</v>
      </c>
      <c r="I77" s="61">
        <v>3</v>
      </c>
      <c r="J77" s="22">
        <v>7.6</v>
      </c>
      <c r="K77" s="61">
        <v>7.6</v>
      </c>
      <c r="L77" s="22" t="s">
        <v>35</v>
      </c>
      <c r="M77" s="61">
        <v>28.9</v>
      </c>
      <c r="N77" s="49" t="s">
        <v>35</v>
      </c>
      <c r="O77" s="1199" t="s">
        <v>35</v>
      </c>
      <c r="P77" s="49" t="s">
        <v>35</v>
      </c>
      <c r="Q77" s="1199" t="s">
        <v>35</v>
      </c>
      <c r="R77" s="49" t="s">
        <v>35</v>
      </c>
      <c r="S77" s="1199" t="s">
        <v>35</v>
      </c>
      <c r="T77" s="49" t="s">
        <v>35</v>
      </c>
      <c r="U77" s="1229" t="s">
        <v>35</v>
      </c>
      <c r="V77" s="62" t="s">
        <v>35</v>
      </c>
      <c r="W77" s="63" t="s">
        <v>35</v>
      </c>
      <c r="X77" s="67" t="s">
        <v>35</v>
      </c>
      <c r="Y77" s="68" t="s">
        <v>35</v>
      </c>
      <c r="Z77" s="1389" t="s">
        <v>35</v>
      </c>
      <c r="AA77" s="66" t="s">
        <v>35</v>
      </c>
      <c r="AB77" s="608" t="s">
        <v>35</v>
      </c>
      <c r="AC77" s="1666" t="s">
        <v>35</v>
      </c>
      <c r="AD77" s="6" t="s">
        <v>21</v>
      </c>
      <c r="AE77" s="17"/>
      <c r="AF77" s="1614">
        <v>7.4</v>
      </c>
      <c r="AG77" s="34">
        <v>7.5</v>
      </c>
      <c r="AH77" s="41" t="s">
        <v>35</v>
      </c>
      <c r="AI77" s="95"/>
    </row>
    <row r="78" spans="1:36" x14ac:dyDescent="0.15">
      <c r="A78" s="1869"/>
      <c r="B78" s="310">
        <v>44353</v>
      </c>
      <c r="C78" s="1607" t="str">
        <f t="shared" si="8"/>
        <v>(日)</v>
      </c>
      <c r="D78" s="627" t="s">
        <v>522</v>
      </c>
      <c r="E78" s="58" t="s">
        <v>35</v>
      </c>
      <c r="F78" s="22">
        <v>21.6</v>
      </c>
      <c r="G78" s="61">
        <v>22.4</v>
      </c>
      <c r="H78" s="22">
        <v>3.5</v>
      </c>
      <c r="I78" s="61">
        <v>3.1</v>
      </c>
      <c r="J78" s="22">
        <v>7.5</v>
      </c>
      <c r="K78" s="61">
        <v>7.6</v>
      </c>
      <c r="L78" s="22" t="s">
        <v>35</v>
      </c>
      <c r="M78" s="61">
        <v>29.1</v>
      </c>
      <c r="N78" s="49" t="s">
        <v>35</v>
      </c>
      <c r="O78" s="1199" t="s">
        <v>35</v>
      </c>
      <c r="P78" s="49" t="s">
        <v>35</v>
      </c>
      <c r="Q78" s="1199" t="s">
        <v>35</v>
      </c>
      <c r="R78" s="49" t="s">
        <v>35</v>
      </c>
      <c r="S78" s="1199" t="s">
        <v>35</v>
      </c>
      <c r="T78" s="1225" t="s">
        <v>35</v>
      </c>
      <c r="U78" s="1229" t="s">
        <v>35</v>
      </c>
      <c r="V78" s="62" t="s">
        <v>35</v>
      </c>
      <c r="W78" s="63" t="s">
        <v>35</v>
      </c>
      <c r="X78" s="67" t="s">
        <v>35</v>
      </c>
      <c r="Y78" s="68" t="s">
        <v>35</v>
      </c>
      <c r="Z78" s="1389" t="s">
        <v>35</v>
      </c>
      <c r="AA78" s="66" t="s">
        <v>35</v>
      </c>
      <c r="AB78" s="608" t="s">
        <v>35</v>
      </c>
      <c r="AC78" s="1666" t="s">
        <v>35</v>
      </c>
      <c r="AD78" s="6" t="s">
        <v>268</v>
      </c>
      <c r="AE78" s="17" t="s">
        <v>22</v>
      </c>
      <c r="AF78" s="33" t="s">
        <v>35</v>
      </c>
      <c r="AG78" s="34">
        <v>28.5</v>
      </c>
      <c r="AH78" s="35" t="s">
        <v>35</v>
      </c>
      <c r="AI78" s="96"/>
    </row>
    <row r="79" spans="1:36" x14ac:dyDescent="0.15">
      <c r="A79" s="1869"/>
      <c r="B79" s="310">
        <v>44354</v>
      </c>
      <c r="C79" s="1607" t="str">
        <f t="shared" si="8"/>
        <v>(月)</v>
      </c>
      <c r="D79" s="627" t="s">
        <v>522</v>
      </c>
      <c r="E79" s="58" t="s">
        <v>35</v>
      </c>
      <c r="F79" s="22">
        <v>21.7</v>
      </c>
      <c r="G79" s="61">
        <v>22.7</v>
      </c>
      <c r="H79" s="22">
        <v>3.2</v>
      </c>
      <c r="I79" s="61">
        <v>3.1</v>
      </c>
      <c r="J79" s="22">
        <v>7.5</v>
      </c>
      <c r="K79" s="61">
        <v>7.5</v>
      </c>
      <c r="L79" s="22" t="s">
        <v>35</v>
      </c>
      <c r="M79" s="61">
        <v>28.3</v>
      </c>
      <c r="N79" s="49" t="s">
        <v>35</v>
      </c>
      <c r="O79" s="1199">
        <v>56.8</v>
      </c>
      <c r="P79" s="49" t="s">
        <v>35</v>
      </c>
      <c r="Q79" s="1199">
        <v>77</v>
      </c>
      <c r="R79" s="49" t="s">
        <v>35</v>
      </c>
      <c r="S79" s="1199" t="s">
        <v>35</v>
      </c>
      <c r="T79" s="49" t="s">
        <v>35</v>
      </c>
      <c r="U79" s="1229" t="s">
        <v>35</v>
      </c>
      <c r="V79" s="62" t="s">
        <v>35</v>
      </c>
      <c r="W79" s="63">
        <v>41.2</v>
      </c>
      <c r="X79" s="67" t="s">
        <v>35</v>
      </c>
      <c r="Y79" s="68">
        <v>223</v>
      </c>
      <c r="Z79" s="1389" t="s">
        <v>35</v>
      </c>
      <c r="AA79" s="66">
        <v>0.19</v>
      </c>
      <c r="AB79" s="608" t="s">
        <v>35</v>
      </c>
      <c r="AC79" s="1666" t="s">
        <v>35</v>
      </c>
      <c r="AD79" s="6" t="s">
        <v>269</v>
      </c>
      <c r="AE79" s="17" t="s">
        <v>23</v>
      </c>
      <c r="AF79" s="33" t="s">
        <v>35</v>
      </c>
      <c r="AG79" s="613">
        <v>57.7</v>
      </c>
      <c r="AH79" s="35" t="s">
        <v>35</v>
      </c>
      <c r="AI79" s="96"/>
    </row>
    <row r="80" spans="1:36" x14ac:dyDescent="0.15">
      <c r="A80" s="1869"/>
      <c r="B80" s="310">
        <v>44355</v>
      </c>
      <c r="C80" s="1607" t="str">
        <f t="shared" si="8"/>
        <v>(火)</v>
      </c>
      <c r="D80" s="627" t="s">
        <v>566</v>
      </c>
      <c r="E80" s="58" t="s">
        <v>35</v>
      </c>
      <c r="F80" s="22">
        <v>21.9</v>
      </c>
      <c r="G80" s="61">
        <v>23.8</v>
      </c>
      <c r="H80" s="22">
        <v>4.5</v>
      </c>
      <c r="I80" s="61">
        <v>3.1</v>
      </c>
      <c r="J80" s="22">
        <v>7.5</v>
      </c>
      <c r="K80" s="61">
        <v>7.5</v>
      </c>
      <c r="L80" s="22" t="s">
        <v>35</v>
      </c>
      <c r="M80" s="61">
        <v>28.5</v>
      </c>
      <c r="N80" s="49" t="s">
        <v>35</v>
      </c>
      <c r="O80" s="1199">
        <v>57</v>
      </c>
      <c r="P80" s="49" t="s">
        <v>35</v>
      </c>
      <c r="Q80" s="1199">
        <v>76.400000000000006</v>
      </c>
      <c r="R80" s="49" t="s">
        <v>35</v>
      </c>
      <c r="S80" s="1199" t="s">
        <v>35</v>
      </c>
      <c r="T80" s="49" t="s">
        <v>35</v>
      </c>
      <c r="U80" s="1229" t="s">
        <v>35</v>
      </c>
      <c r="V80" s="62" t="s">
        <v>35</v>
      </c>
      <c r="W80" s="63">
        <v>40.6</v>
      </c>
      <c r="X80" s="67" t="s">
        <v>35</v>
      </c>
      <c r="Y80" s="68">
        <v>171</v>
      </c>
      <c r="Z80" s="1389" t="s">
        <v>35</v>
      </c>
      <c r="AA80" s="66">
        <v>0.16</v>
      </c>
      <c r="AB80" s="608" t="s">
        <v>35</v>
      </c>
      <c r="AC80" s="1666" t="s">
        <v>35</v>
      </c>
      <c r="AD80" s="6" t="s">
        <v>270</v>
      </c>
      <c r="AE80" s="17" t="s">
        <v>23</v>
      </c>
      <c r="AF80" s="33" t="s">
        <v>35</v>
      </c>
      <c r="AG80" s="613">
        <v>76</v>
      </c>
      <c r="AH80" s="35" t="s">
        <v>35</v>
      </c>
      <c r="AI80" s="96"/>
    </row>
    <row r="81" spans="1:35" x14ac:dyDescent="0.15">
      <c r="A81" s="1869"/>
      <c r="B81" s="310">
        <v>44356</v>
      </c>
      <c r="C81" s="1607" t="str">
        <f t="shared" si="8"/>
        <v>(水)</v>
      </c>
      <c r="D81" s="627" t="s">
        <v>566</v>
      </c>
      <c r="E81" s="58" t="s">
        <v>35</v>
      </c>
      <c r="F81" s="22">
        <v>22</v>
      </c>
      <c r="G81" s="61">
        <v>23.7</v>
      </c>
      <c r="H81" s="22">
        <v>4.3</v>
      </c>
      <c r="I81" s="61">
        <v>2.9</v>
      </c>
      <c r="J81" s="22">
        <v>7.4</v>
      </c>
      <c r="K81" s="61">
        <v>7.5</v>
      </c>
      <c r="L81" s="22" t="s">
        <v>35</v>
      </c>
      <c r="M81" s="61">
        <v>28.6</v>
      </c>
      <c r="N81" s="49" t="s">
        <v>35</v>
      </c>
      <c r="O81" s="1199">
        <v>57.3</v>
      </c>
      <c r="P81" s="49" t="s">
        <v>35</v>
      </c>
      <c r="Q81" s="1199">
        <v>77.2</v>
      </c>
      <c r="R81" s="49" t="s">
        <v>35</v>
      </c>
      <c r="S81" s="1199" t="s">
        <v>35</v>
      </c>
      <c r="T81" s="49" t="s">
        <v>35</v>
      </c>
      <c r="U81" s="1229" t="s">
        <v>35</v>
      </c>
      <c r="V81" s="62" t="s">
        <v>35</v>
      </c>
      <c r="W81" s="63">
        <v>39.4</v>
      </c>
      <c r="X81" s="67" t="s">
        <v>35</v>
      </c>
      <c r="Y81" s="68">
        <v>182</v>
      </c>
      <c r="Z81" s="1389" t="s">
        <v>35</v>
      </c>
      <c r="AA81" s="66">
        <v>0.24</v>
      </c>
      <c r="AB81" s="608" t="s">
        <v>35</v>
      </c>
      <c r="AC81" s="1666" t="s">
        <v>35</v>
      </c>
      <c r="AD81" s="6" t="s">
        <v>271</v>
      </c>
      <c r="AE81" s="17" t="s">
        <v>23</v>
      </c>
      <c r="AF81" s="33" t="s">
        <v>35</v>
      </c>
      <c r="AG81" s="613">
        <v>48.8</v>
      </c>
      <c r="AH81" s="35" t="s">
        <v>35</v>
      </c>
      <c r="AI81" s="96"/>
    </row>
    <row r="82" spans="1:35" x14ac:dyDescent="0.15">
      <c r="A82" s="1869"/>
      <c r="B82" s="310">
        <v>44357</v>
      </c>
      <c r="C82" s="1607" t="str">
        <f t="shared" si="8"/>
        <v>(木)</v>
      </c>
      <c r="D82" s="627" t="s">
        <v>566</v>
      </c>
      <c r="E82" s="58">
        <v>30.5</v>
      </c>
      <c r="F82" s="22">
        <v>22</v>
      </c>
      <c r="G82" s="61">
        <v>23.8</v>
      </c>
      <c r="H82" s="22">
        <v>4</v>
      </c>
      <c r="I82" s="61">
        <v>2.8</v>
      </c>
      <c r="J82" s="22">
        <v>7.4</v>
      </c>
      <c r="K82" s="61">
        <v>7.5</v>
      </c>
      <c r="L82" s="22" t="s">
        <v>35</v>
      </c>
      <c r="M82" s="61">
        <v>28.5</v>
      </c>
      <c r="N82" s="49" t="s">
        <v>35</v>
      </c>
      <c r="O82" s="1199">
        <v>57.7</v>
      </c>
      <c r="P82" s="49" t="s">
        <v>35</v>
      </c>
      <c r="Q82" s="1199">
        <v>76</v>
      </c>
      <c r="R82" s="49" t="s">
        <v>35</v>
      </c>
      <c r="S82" s="1199">
        <v>48.8</v>
      </c>
      <c r="T82" s="49" t="s">
        <v>35</v>
      </c>
      <c r="U82" s="1229">
        <v>27.2</v>
      </c>
      <c r="V82" s="62" t="s">
        <v>35</v>
      </c>
      <c r="W82" s="63">
        <v>39.9</v>
      </c>
      <c r="X82" s="67" t="s">
        <v>35</v>
      </c>
      <c r="Y82" s="68">
        <v>220</v>
      </c>
      <c r="Z82" s="1389" t="s">
        <v>35</v>
      </c>
      <c r="AA82" s="66">
        <v>0.28999999999999998</v>
      </c>
      <c r="AB82" s="608" t="s">
        <v>35</v>
      </c>
      <c r="AC82" s="1666" t="s">
        <v>35</v>
      </c>
      <c r="AD82" s="6" t="s">
        <v>272</v>
      </c>
      <c r="AE82" s="17" t="s">
        <v>23</v>
      </c>
      <c r="AF82" s="33" t="s">
        <v>35</v>
      </c>
      <c r="AG82" s="613">
        <v>27.2</v>
      </c>
      <c r="AH82" s="35" t="s">
        <v>35</v>
      </c>
      <c r="AI82" s="96"/>
    </row>
    <row r="83" spans="1:35" x14ac:dyDescent="0.15">
      <c r="A83" s="1869"/>
      <c r="B83" s="310">
        <v>44358</v>
      </c>
      <c r="C83" s="1607" t="str">
        <f t="shared" si="8"/>
        <v>(金)</v>
      </c>
      <c r="D83" s="627" t="s">
        <v>566</v>
      </c>
      <c r="E83" s="58" t="s">
        <v>35</v>
      </c>
      <c r="F83" s="22">
        <v>22.1</v>
      </c>
      <c r="G83" s="61">
        <v>23.5</v>
      </c>
      <c r="H83" s="22">
        <v>3.7</v>
      </c>
      <c r="I83" s="61">
        <v>2.9</v>
      </c>
      <c r="J83" s="22">
        <v>7.5</v>
      </c>
      <c r="K83" s="61">
        <v>7.5</v>
      </c>
      <c r="L83" s="22" t="s">
        <v>35</v>
      </c>
      <c r="M83" s="61">
        <v>28.4</v>
      </c>
      <c r="N83" s="49" t="s">
        <v>35</v>
      </c>
      <c r="O83" s="1199">
        <v>56.5</v>
      </c>
      <c r="P83" s="49" t="s">
        <v>35</v>
      </c>
      <c r="Q83" s="1199">
        <v>77.2</v>
      </c>
      <c r="R83" s="49" t="s">
        <v>35</v>
      </c>
      <c r="S83" s="1199" t="s">
        <v>35</v>
      </c>
      <c r="T83" s="49" t="s">
        <v>35</v>
      </c>
      <c r="U83" s="1229" t="s">
        <v>35</v>
      </c>
      <c r="V83" s="62" t="s">
        <v>35</v>
      </c>
      <c r="W83" s="63">
        <v>37.5</v>
      </c>
      <c r="X83" s="67" t="s">
        <v>35</v>
      </c>
      <c r="Y83" s="68">
        <v>161</v>
      </c>
      <c r="Z83" s="1389" t="s">
        <v>35</v>
      </c>
      <c r="AA83" s="66">
        <v>0.16</v>
      </c>
      <c r="AB83" s="608" t="s">
        <v>35</v>
      </c>
      <c r="AC83" s="1666" t="s">
        <v>35</v>
      </c>
      <c r="AD83" s="6" t="s">
        <v>273</v>
      </c>
      <c r="AE83" s="17" t="s">
        <v>23</v>
      </c>
      <c r="AF83" s="36" t="s">
        <v>35</v>
      </c>
      <c r="AG83" s="37">
        <v>39.9</v>
      </c>
      <c r="AH83" s="38" t="s">
        <v>35</v>
      </c>
      <c r="AI83" s="94"/>
    </row>
    <row r="84" spans="1:35" x14ac:dyDescent="0.15">
      <c r="A84" s="1869"/>
      <c r="B84" s="310">
        <v>44359</v>
      </c>
      <c r="C84" s="1607" t="str">
        <f t="shared" si="8"/>
        <v>(土)</v>
      </c>
      <c r="D84" s="627" t="s">
        <v>522</v>
      </c>
      <c r="E84" s="58" t="s">
        <v>35</v>
      </c>
      <c r="F84" s="22">
        <v>22.2</v>
      </c>
      <c r="G84" s="61">
        <v>23.3</v>
      </c>
      <c r="H84" s="22">
        <v>3.4</v>
      </c>
      <c r="I84" s="61">
        <v>3.4</v>
      </c>
      <c r="J84" s="22">
        <v>7.5</v>
      </c>
      <c r="K84" s="61">
        <v>7.5</v>
      </c>
      <c r="L84" s="22" t="s">
        <v>35</v>
      </c>
      <c r="M84" s="61">
        <v>29.1</v>
      </c>
      <c r="N84" s="49" t="s">
        <v>35</v>
      </c>
      <c r="O84" s="1199" t="s">
        <v>35</v>
      </c>
      <c r="P84" s="49" t="s">
        <v>35</v>
      </c>
      <c r="Q84" s="1199" t="s">
        <v>35</v>
      </c>
      <c r="R84" s="49" t="s">
        <v>35</v>
      </c>
      <c r="S84" s="1199" t="s">
        <v>35</v>
      </c>
      <c r="T84" s="49" t="s">
        <v>35</v>
      </c>
      <c r="U84" s="1229" t="s">
        <v>35</v>
      </c>
      <c r="V84" s="62" t="s">
        <v>35</v>
      </c>
      <c r="W84" s="63" t="s">
        <v>35</v>
      </c>
      <c r="X84" s="67" t="s">
        <v>35</v>
      </c>
      <c r="Y84" s="68" t="s">
        <v>35</v>
      </c>
      <c r="Z84" s="1389" t="s">
        <v>35</v>
      </c>
      <c r="AA84" s="66" t="s">
        <v>35</v>
      </c>
      <c r="AB84" s="608" t="s">
        <v>35</v>
      </c>
      <c r="AC84" s="1666" t="s">
        <v>35</v>
      </c>
      <c r="AD84" s="6" t="s">
        <v>274</v>
      </c>
      <c r="AE84" s="17" t="s">
        <v>23</v>
      </c>
      <c r="AF84" s="47" t="s">
        <v>35</v>
      </c>
      <c r="AG84" s="48">
        <v>220</v>
      </c>
      <c r="AH84" s="24" t="s">
        <v>35</v>
      </c>
      <c r="AI84" s="25"/>
    </row>
    <row r="85" spans="1:35" x14ac:dyDescent="0.15">
      <c r="A85" s="1869"/>
      <c r="B85" s="310">
        <v>44360</v>
      </c>
      <c r="C85" s="1607" t="str">
        <f t="shared" si="8"/>
        <v>(日)</v>
      </c>
      <c r="D85" s="627" t="s">
        <v>566</v>
      </c>
      <c r="E85" s="58" t="s">
        <v>35</v>
      </c>
      <c r="F85" s="22">
        <v>22.5</v>
      </c>
      <c r="G85" s="61">
        <v>23.9</v>
      </c>
      <c r="H85" s="22">
        <v>3.3</v>
      </c>
      <c r="I85" s="61">
        <v>3.3</v>
      </c>
      <c r="J85" s="22">
        <v>7.5</v>
      </c>
      <c r="K85" s="61">
        <v>7.5</v>
      </c>
      <c r="L85" s="22" t="s">
        <v>35</v>
      </c>
      <c r="M85" s="61">
        <v>29.1</v>
      </c>
      <c r="N85" s="49" t="s">
        <v>35</v>
      </c>
      <c r="O85" s="1199" t="s">
        <v>35</v>
      </c>
      <c r="P85" s="49" t="s">
        <v>35</v>
      </c>
      <c r="Q85" s="1199" t="s">
        <v>35</v>
      </c>
      <c r="R85" s="49" t="s">
        <v>35</v>
      </c>
      <c r="S85" s="1199" t="s">
        <v>35</v>
      </c>
      <c r="T85" s="49" t="s">
        <v>35</v>
      </c>
      <c r="U85" s="1229" t="s">
        <v>35</v>
      </c>
      <c r="V85" s="62" t="s">
        <v>35</v>
      </c>
      <c r="W85" s="63" t="s">
        <v>35</v>
      </c>
      <c r="X85" s="67" t="s">
        <v>35</v>
      </c>
      <c r="Y85" s="68" t="s">
        <v>35</v>
      </c>
      <c r="Z85" s="1389" t="s">
        <v>35</v>
      </c>
      <c r="AA85" s="66" t="s">
        <v>35</v>
      </c>
      <c r="AB85" s="608" t="s">
        <v>35</v>
      </c>
      <c r="AC85" s="1666" t="s">
        <v>35</v>
      </c>
      <c r="AD85" s="6" t="s">
        <v>275</v>
      </c>
      <c r="AE85" s="17" t="s">
        <v>23</v>
      </c>
      <c r="AF85" s="39" t="s">
        <v>35</v>
      </c>
      <c r="AG85" s="40">
        <v>0.28999999999999998</v>
      </c>
      <c r="AH85" s="41" t="s">
        <v>35</v>
      </c>
      <c r="AI85" s="95"/>
    </row>
    <row r="86" spans="1:35" x14ac:dyDescent="0.15">
      <c r="A86" s="1869"/>
      <c r="B86" s="310">
        <v>44361</v>
      </c>
      <c r="C86" s="1607" t="str">
        <f t="shared" si="8"/>
        <v>(月)</v>
      </c>
      <c r="D86" s="627" t="s">
        <v>579</v>
      </c>
      <c r="E86" s="58" t="s">
        <v>35</v>
      </c>
      <c r="F86" s="22">
        <v>22.6</v>
      </c>
      <c r="G86" s="61">
        <v>23.2</v>
      </c>
      <c r="H86" s="22">
        <v>2.8</v>
      </c>
      <c r="I86" s="61">
        <v>2.9</v>
      </c>
      <c r="J86" s="22">
        <v>7.5</v>
      </c>
      <c r="K86" s="61">
        <v>7.5</v>
      </c>
      <c r="L86" s="22" t="s">
        <v>35</v>
      </c>
      <c r="M86" s="61">
        <v>28.4</v>
      </c>
      <c r="N86" s="49" t="s">
        <v>35</v>
      </c>
      <c r="O86" s="1199">
        <v>55.6</v>
      </c>
      <c r="P86" s="49" t="s">
        <v>35</v>
      </c>
      <c r="Q86" s="1199">
        <v>77.8</v>
      </c>
      <c r="R86" s="49" t="s">
        <v>35</v>
      </c>
      <c r="S86" s="1199" t="s">
        <v>35</v>
      </c>
      <c r="T86" s="49" t="s">
        <v>35</v>
      </c>
      <c r="U86" s="1229" t="s">
        <v>35</v>
      </c>
      <c r="V86" s="62" t="s">
        <v>35</v>
      </c>
      <c r="W86" s="63">
        <v>37.299999999999997</v>
      </c>
      <c r="X86" s="67" t="s">
        <v>35</v>
      </c>
      <c r="Y86" s="68">
        <v>171</v>
      </c>
      <c r="Z86" s="1389" t="s">
        <v>35</v>
      </c>
      <c r="AA86" s="66">
        <v>0.13</v>
      </c>
      <c r="AB86" s="608" t="s">
        <v>35</v>
      </c>
      <c r="AC86" s="1666" t="s">
        <v>35</v>
      </c>
      <c r="AD86" s="6" t="s">
        <v>24</v>
      </c>
      <c r="AE86" s="17" t="s">
        <v>23</v>
      </c>
      <c r="AF86" s="22" t="s">
        <v>35</v>
      </c>
      <c r="AG86" s="46">
        <v>4.3</v>
      </c>
      <c r="AH86" s="134" t="s">
        <v>35</v>
      </c>
      <c r="AI86" s="95"/>
    </row>
    <row r="87" spans="1:35" x14ac:dyDescent="0.15">
      <c r="A87" s="1869"/>
      <c r="B87" s="310">
        <v>44362</v>
      </c>
      <c r="C87" s="1607" t="str">
        <f t="shared" si="8"/>
        <v>(火)</v>
      </c>
      <c r="D87" s="627" t="s">
        <v>522</v>
      </c>
      <c r="E87" s="58" t="s">
        <v>35</v>
      </c>
      <c r="F87" s="22">
        <v>22.9</v>
      </c>
      <c r="G87" s="61">
        <v>23.6</v>
      </c>
      <c r="H87" s="22">
        <v>3.6</v>
      </c>
      <c r="I87" s="61">
        <v>2.8</v>
      </c>
      <c r="J87" s="22">
        <v>7.5</v>
      </c>
      <c r="K87" s="61">
        <v>7.4</v>
      </c>
      <c r="L87" s="22" t="s">
        <v>35</v>
      </c>
      <c r="M87" s="61">
        <v>28.3</v>
      </c>
      <c r="N87" s="49" t="s">
        <v>35</v>
      </c>
      <c r="O87" s="1199">
        <v>56.8</v>
      </c>
      <c r="P87" s="49" t="s">
        <v>35</v>
      </c>
      <c r="Q87" s="1199">
        <v>76</v>
      </c>
      <c r="R87" s="49" t="s">
        <v>35</v>
      </c>
      <c r="S87" s="1199" t="s">
        <v>35</v>
      </c>
      <c r="T87" s="49" t="s">
        <v>35</v>
      </c>
      <c r="U87" s="1229" t="s">
        <v>35</v>
      </c>
      <c r="V87" s="62" t="s">
        <v>35</v>
      </c>
      <c r="W87" s="63">
        <v>35</v>
      </c>
      <c r="X87" s="67" t="s">
        <v>35</v>
      </c>
      <c r="Y87" s="68">
        <v>195</v>
      </c>
      <c r="Z87" s="1389" t="s">
        <v>35</v>
      </c>
      <c r="AA87" s="66">
        <v>0.16</v>
      </c>
      <c r="AB87" s="608" t="s">
        <v>35</v>
      </c>
      <c r="AC87" s="1666" t="s">
        <v>35</v>
      </c>
      <c r="AD87" s="6" t="s">
        <v>25</v>
      </c>
      <c r="AE87" s="17" t="s">
        <v>23</v>
      </c>
      <c r="AF87" s="22" t="s">
        <v>35</v>
      </c>
      <c r="AG87" s="46">
        <v>1.2</v>
      </c>
      <c r="AH87" s="134" t="s">
        <v>35</v>
      </c>
      <c r="AI87" s="95"/>
    </row>
    <row r="88" spans="1:35" x14ac:dyDescent="0.15">
      <c r="A88" s="1869"/>
      <c r="B88" s="310">
        <v>44363</v>
      </c>
      <c r="C88" s="1607" t="str">
        <f t="shared" si="8"/>
        <v>(水)</v>
      </c>
      <c r="D88" s="627" t="s">
        <v>566</v>
      </c>
      <c r="E88" s="58" t="s">
        <v>35</v>
      </c>
      <c r="F88" s="22">
        <v>23.2</v>
      </c>
      <c r="G88" s="61">
        <v>24</v>
      </c>
      <c r="H88" s="22">
        <v>3.6</v>
      </c>
      <c r="I88" s="61">
        <v>3</v>
      </c>
      <c r="J88" s="22">
        <v>7.4</v>
      </c>
      <c r="K88" s="61">
        <v>7.4</v>
      </c>
      <c r="L88" s="22" t="s">
        <v>35</v>
      </c>
      <c r="M88" s="61">
        <v>28.4</v>
      </c>
      <c r="N88" s="49" t="s">
        <v>35</v>
      </c>
      <c r="O88" s="1199">
        <v>56.4</v>
      </c>
      <c r="P88" s="49" t="s">
        <v>35</v>
      </c>
      <c r="Q88" s="1199">
        <v>77</v>
      </c>
      <c r="R88" s="49" t="s">
        <v>35</v>
      </c>
      <c r="S88" s="1199" t="s">
        <v>35</v>
      </c>
      <c r="T88" s="49" t="s">
        <v>35</v>
      </c>
      <c r="U88" s="1229" t="s">
        <v>35</v>
      </c>
      <c r="V88" s="62" t="s">
        <v>35</v>
      </c>
      <c r="W88" s="63">
        <v>37.4</v>
      </c>
      <c r="X88" s="67" t="s">
        <v>35</v>
      </c>
      <c r="Y88" s="68">
        <v>142</v>
      </c>
      <c r="Z88" s="1389" t="s">
        <v>35</v>
      </c>
      <c r="AA88" s="66">
        <v>0.13</v>
      </c>
      <c r="AB88" s="608">
        <v>4</v>
      </c>
      <c r="AC88" s="1666">
        <v>2</v>
      </c>
      <c r="AD88" s="6" t="s">
        <v>276</v>
      </c>
      <c r="AE88" s="17" t="s">
        <v>23</v>
      </c>
      <c r="AF88" s="22" t="s">
        <v>35</v>
      </c>
      <c r="AG88" s="46">
        <v>7</v>
      </c>
      <c r="AH88" s="134" t="s">
        <v>35</v>
      </c>
      <c r="AI88" s="95"/>
    </row>
    <row r="89" spans="1:35" x14ac:dyDescent="0.15">
      <c r="A89" s="1869"/>
      <c r="B89" s="310">
        <v>44364</v>
      </c>
      <c r="C89" s="1607" t="str">
        <f t="shared" si="8"/>
        <v>(木)</v>
      </c>
      <c r="D89" s="627" t="s">
        <v>522</v>
      </c>
      <c r="E89" s="58" t="s">
        <v>35</v>
      </c>
      <c r="F89" s="22">
        <v>23.2</v>
      </c>
      <c r="G89" s="61">
        <v>23.9</v>
      </c>
      <c r="H89" s="22">
        <v>3.2</v>
      </c>
      <c r="I89" s="61">
        <v>3</v>
      </c>
      <c r="J89" s="22">
        <v>7.4</v>
      </c>
      <c r="K89" s="61">
        <v>7.4</v>
      </c>
      <c r="L89" s="22" t="s">
        <v>35</v>
      </c>
      <c r="M89" s="61">
        <v>28.4</v>
      </c>
      <c r="N89" s="49" t="s">
        <v>35</v>
      </c>
      <c r="O89" s="1199">
        <v>56.5</v>
      </c>
      <c r="P89" s="49" t="s">
        <v>35</v>
      </c>
      <c r="Q89" s="1199">
        <v>76</v>
      </c>
      <c r="R89" s="49" t="s">
        <v>35</v>
      </c>
      <c r="S89" s="1199" t="s">
        <v>35</v>
      </c>
      <c r="T89" s="49" t="s">
        <v>35</v>
      </c>
      <c r="U89" s="1229" t="s">
        <v>35</v>
      </c>
      <c r="V89" s="62" t="s">
        <v>35</v>
      </c>
      <c r="W89" s="63">
        <v>36.700000000000003</v>
      </c>
      <c r="X89" s="67" t="s">
        <v>35</v>
      </c>
      <c r="Y89" s="68">
        <v>183</v>
      </c>
      <c r="Z89" s="1389" t="s">
        <v>35</v>
      </c>
      <c r="AA89" s="66">
        <v>0.15</v>
      </c>
      <c r="AB89" s="608" t="s">
        <v>35</v>
      </c>
      <c r="AC89" s="1666" t="s">
        <v>35</v>
      </c>
      <c r="AD89" s="6" t="s">
        <v>277</v>
      </c>
      <c r="AE89" s="17" t="s">
        <v>23</v>
      </c>
      <c r="AF89" s="44" t="s">
        <v>35</v>
      </c>
      <c r="AG89" s="43">
        <v>3.1E-2</v>
      </c>
      <c r="AH89" s="45" t="s">
        <v>35</v>
      </c>
      <c r="AI89" s="97"/>
    </row>
    <row r="90" spans="1:35" x14ac:dyDescent="0.15">
      <c r="A90" s="1869"/>
      <c r="B90" s="310">
        <v>44365</v>
      </c>
      <c r="C90" s="1607" t="str">
        <f t="shared" si="8"/>
        <v>(金)</v>
      </c>
      <c r="D90" s="627" t="s">
        <v>566</v>
      </c>
      <c r="E90" s="58" t="s">
        <v>35</v>
      </c>
      <c r="F90" s="22">
        <v>23.4</v>
      </c>
      <c r="G90" s="61">
        <v>24.4</v>
      </c>
      <c r="H90" s="22">
        <v>3.3</v>
      </c>
      <c r="I90" s="61">
        <v>2.7</v>
      </c>
      <c r="J90" s="22">
        <v>7.4</v>
      </c>
      <c r="K90" s="61">
        <v>7.4</v>
      </c>
      <c r="L90" s="22" t="s">
        <v>35</v>
      </c>
      <c r="M90" s="61">
        <v>28.3</v>
      </c>
      <c r="N90" s="49" t="s">
        <v>35</v>
      </c>
      <c r="O90" s="1199">
        <v>56.8</v>
      </c>
      <c r="P90" s="49" t="s">
        <v>35</v>
      </c>
      <c r="Q90" s="1199">
        <v>77.2</v>
      </c>
      <c r="R90" s="49" t="s">
        <v>35</v>
      </c>
      <c r="S90" s="1199" t="s">
        <v>35</v>
      </c>
      <c r="T90" s="49" t="s">
        <v>35</v>
      </c>
      <c r="U90" s="1229" t="s">
        <v>35</v>
      </c>
      <c r="V90" s="62" t="s">
        <v>35</v>
      </c>
      <c r="W90" s="63">
        <v>37</v>
      </c>
      <c r="X90" s="67" t="s">
        <v>35</v>
      </c>
      <c r="Y90" s="68">
        <v>184</v>
      </c>
      <c r="Z90" s="1389" t="s">
        <v>35</v>
      </c>
      <c r="AA90" s="66">
        <v>0.15</v>
      </c>
      <c r="AB90" s="608" t="s">
        <v>35</v>
      </c>
      <c r="AC90" s="1666" t="s">
        <v>35</v>
      </c>
      <c r="AD90" s="6" t="s">
        <v>284</v>
      </c>
      <c r="AE90" s="17" t="s">
        <v>23</v>
      </c>
      <c r="AF90" s="23" t="s">
        <v>35</v>
      </c>
      <c r="AG90" s="43">
        <v>1.52</v>
      </c>
      <c r="AH90" s="41" t="s">
        <v>35</v>
      </c>
      <c r="AI90" s="95"/>
    </row>
    <row r="91" spans="1:35" x14ac:dyDescent="0.15">
      <c r="A91" s="1869"/>
      <c r="B91" s="310">
        <v>44366</v>
      </c>
      <c r="C91" s="1607" t="str">
        <f t="shared" si="8"/>
        <v>(土)</v>
      </c>
      <c r="D91" s="627" t="s">
        <v>579</v>
      </c>
      <c r="E91" s="58" t="s">
        <v>35</v>
      </c>
      <c r="F91" s="22">
        <v>23.4</v>
      </c>
      <c r="G91" s="61">
        <v>23.5</v>
      </c>
      <c r="H91" s="22">
        <v>2.8</v>
      </c>
      <c r="I91" s="61">
        <v>2.7</v>
      </c>
      <c r="J91" s="22">
        <v>7.4</v>
      </c>
      <c r="K91" s="61">
        <v>7.4</v>
      </c>
      <c r="L91" s="22" t="s">
        <v>35</v>
      </c>
      <c r="M91" s="61">
        <v>28.7</v>
      </c>
      <c r="N91" s="49" t="s">
        <v>35</v>
      </c>
      <c r="O91" s="1199" t="s">
        <v>35</v>
      </c>
      <c r="P91" s="49" t="s">
        <v>35</v>
      </c>
      <c r="Q91" s="1199" t="s">
        <v>35</v>
      </c>
      <c r="R91" s="49" t="s">
        <v>35</v>
      </c>
      <c r="S91" s="1199" t="s">
        <v>35</v>
      </c>
      <c r="T91" s="49" t="s">
        <v>35</v>
      </c>
      <c r="U91" s="1229" t="s">
        <v>35</v>
      </c>
      <c r="V91" s="62" t="s">
        <v>35</v>
      </c>
      <c r="W91" s="63" t="s">
        <v>35</v>
      </c>
      <c r="X91" s="67" t="s">
        <v>35</v>
      </c>
      <c r="Y91" s="68" t="s">
        <v>35</v>
      </c>
      <c r="Z91" s="1389" t="s">
        <v>35</v>
      </c>
      <c r="AA91" s="66" t="s">
        <v>35</v>
      </c>
      <c r="AB91" s="608" t="s">
        <v>35</v>
      </c>
      <c r="AC91" s="1666" t="s">
        <v>35</v>
      </c>
      <c r="AD91" s="6" t="s">
        <v>278</v>
      </c>
      <c r="AE91" s="17" t="s">
        <v>23</v>
      </c>
      <c r="AF91" s="23" t="s">
        <v>35</v>
      </c>
      <c r="AG91" s="43">
        <v>2.0099999999999998</v>
      </c>
      <c r="AH91" s="41" t="s">
        <v>35</v>
      </c>
      <c r="AI91" s="95"/>
    </row>
    <row r="92" spans="1:35" x14ac:dyDescent="0.15">
      <c r="A92" s="1869"/>
      <c r="B92" s="310">
        <v>44367</v>
      </c>
      <c r="C92" s="1607" t="str">
        <f t="shared" si="8"/>
        <v>(日)</v>
      </c>
      <c r="D92" s="627" t="s">
        <v>579</v>
      </c>
      <c r="E92" s="58" t="s">
        <v>35</v>
      </c>
      <c r="F92" s="22">
        <v>23.5</v>
      </c>
      <c r="G92" s="61">
        <v>23.8</v>
      </c>
      <c r="H92" s="22">
        <v>2.9</v>
      </c>
      <c r="I92" s="61">
        <v>2.7</v>
      </c>
      <c r="J92" s="22">
        <v>7.5</v>
      </c>
      <c r="K92" s="61">
        <v>7.3</v>
      </c>
      <c r="L92" s="22" t="s">
        <v>35</v>
      </c>
      <c r="M92" s="61">
        <v>28.8</v>
      </c>
      <c r="N92" s="49" t="s">
        <v>35</v>
      </c>
      <c r="O92" s="1199" t="s">
        <v>35</v>
      </c>
      <c r="P92" s="49" t="s">
        <v>35</v>
      </c>
      <c r="Q92" s="1199" t="s">
        <v>35</v>
      </c>
      <c r="R92" s="49" t="s">
        <v>35</v>
      </c>
      <c r="S92" s="1199" t="s">
        <v>35</v>
      </c>
      <c r="T92" s="49" t="s">
        <v>35</v>
      </c>
      <c r="U92" s="1229" t="s">
        <v>35</v>
      </c>
      <c r="V92" s="62" t="s">
        <v>35</v>
      </c>
      <c r="W92" s="63" t="s">
        <v>35</v>
      </c>
      <c r="X92" s="67" t="s">
        <v>35</v>
      </c>
      <c r="Y92" s="68" t="s">
        <v>35</v>
      </c>
      <c r="Z92" s="1389" t="s">
        <v>35</v>
      </c>
      <c r="AA92" s="66" t="s">
        <v>35</v>
      </c>
      <c r="AB92" s="608" t="s">
        <v>35</v>
      </c>
      <c r="AC92" s="1666" t="s">
        <v>35</v>
      </c>
      <c r="AD92" s="6" t="s">
        <v>279</v>
      </c>
      <c r="AE92" s="17" t="s">
        <v>23</v>
      </c>
      <c r="AF92" s="44" t="s">
        <v>35</v>
      </c>
      <c r="AG92" s="203">
        <v>9.6000000000000002E-2</v>
      </c>
      <c r="AH92" s="45" t="s">
        <v>35</v>
      </c>
      <c r="AI92" s="97"/>
    </row>
    <row r="93" spans="1:35" x14ac:dyDescent="0.15">
      <c r="A93" s="1869"/>
      <c r="B93" s="310">
        <v>44368</v>
      </c>
      <c r="C93" s="1607" t="str">
        <f t="shared" si="8"/>
        <v>(月)</v>
      </c>
      <c r="D93" s="627" t="s">
        <v>522</v>
      </c>
      <c r="E93" s="58" t="s">
        <v>35</v>
      </c>
      <c r="F93" s="22">
        <v>23.4</v>
      </c>
      <c r="G93" s="61">
        <v>24.1</v>
      </c>
      <c r="H93" s="22">
        <v>3.8</v>
      </c>
      <c r="I93" s="61">
        <v>3.1</v>
      </c>
      <c r="J93" s="22">
        <v>7.4</v>
      </c>
      <c r="K93" s="61">
        <v>7.3</v>
      </c>
      <c r="L93" s="22" t="s">
        <v>35</v>
      </c>
      <c r="M93" s="61">
        <v>29.3</v>
      </c>
      <c r="N93" s="49" t="s">
        <v>35</v>
      </c>
      <c r="O93" s="1199">
        <v>61.5</v>
      </c>
      <c r="P93" s="49" t="s">
        <v>35</v>
      </c>
      <c r="Q93" s="1199">
        <v>82.2</v>
      </c>
      <c r="R93" s="49" t="s">
        <v>35</v>
      </c>
      <c r="S93" s="1199" t="s">
        <v>35</v>
      </c>
      <c r="T93" s="49" t="s">
        <v>35</v>
      </c>
      <c r="U93" s="1229" t="s">
        <v>35</v>
      </c>
      <c r="V93" s="62" t="s">
        <v>35</v>
      </c>
      <c r="W93" s="63">
        <v>36</v>
      </c>
      <c r="X93" s="67" t="s">
        <v>35</v>
      </c>
      <c r="Y93" s="68">
        <v>181</v>
      </c>
      <c r="Z93" s="1389" t="s">
        <v>35</v>
      </c>
      <c r="AA93" s="66">
        <v>0.22</v>
      </c>
      <c r="AB93" s="608" t="s">
        <v>35</v>
      </c>
      <c r="AC93" s="1666" t="s">
        <v>35</v>
      </c>
      <c r="AD93" s="6" t="s">
        <v>280</v>
      </c>
      <c r="AE93" s="17" t="s">
        <v>23</v>
      </c>
      <c r="AF93" s="23" t="s">
        <v>35</v>
      </c>
      <c r="AG93" s="1520" t="s">
        <v>523</v>
      </c>
      <c r="AH93" s="41" t="s">
        <v>35</v>
      </c>
      <c r="AI93" s="95"/>
    </row>
    <row r="94" spans="1:35" x14ac:dyDescent="0.15">
      <c r="A94" s="1869"/>
      <c r="B94" s="310">
        <v>44369</v>
      </c>
      <c r="C94" s="1607" t="str">
        <f t="shared" si="8"/>
        <v>(火)</v>
      </c>
      <c r="D94" s="627" t="s">
        <v>522</v>
      </c>
      <c r="E94" s="58" t="s">
        <v>35</v>
      </c>
      <c r="F94" s="22">
        <v>23.2</v>
      </c>
      <c r="G94" s="61">
        <v>23.9</v>
      </c>
      <c r="H94" s="22">
        <v>4.4000000000000004</v>
      </c>
      <c r="I94" s="61">
        <v>3.3</v>
      </c>
      <c r="J94" s="22">
        <v>7.4</v>
      </c>
      <c r="K94" s="61">
        <v>7.4</v>
      </c>
      <c r="L94" s="22" t="s">
        <v>35</v>
      </c>
      <c r="M94" s="61">
        <v>29</v>
      </c>
      <c r="N94" s="49" t="s">
        <v>35</v>
      </c>
      <c r="O94" s="1199">
        <v>63</v>
      </c>
      <c r="P94" s="49" t="s">
        <v>35</v>
      </c>
      <c r="Q94" s="1199">
        <v>82.6</v>
      </c>
      <c r="R94" s="49" t="s">
        <v>35</v>
      </c>
      <c r="S94" s="1199" t="s">
        <v>35</v>
      </c>
      <c r="T94" s="49" t="s">
        <v>35</v>
      </c>
      <c r="U94" s="1229" t="s">
        <v>35</v>
      </c>
      <c r="V94" s="62" t="s">
        <v>35</v>
      </c>
      <c r="W94" s="63">
        <v>37.5</v>
      </c>
      <c r="X94" s="67" t="s">
        <v>35</v>
      </c>
      <c r="Y94" s="68">
        <v>193</v>
      </c>
      <c r="Z94" s="1389" t="s">
        <v>35</v>
      </c>
      <c r="AA94" s="66">
        <v>0.26</v>
      </c>
      <c r="AB94" s="608" t="s">
        <v>35</v>
      </c>
      <c r="AC94" s="1666" t="s">
        <v>35</v>
      </c>
      <c r="AD94" s="6" t="s">
        <v>281</v>
      </c>
      <c r="AE94" s="17" t="s">
        <v>23</v>
      </c>
      <c r="AF94" s="22" t="s">
        <v>35</v>
      </c>
      <c r="AG94" s="46">
        <v>21.4</v>
      </c>
      <c r="AH94" s="35" t="s">
        <v>35</v>
      </c>
      <c r="AI94" s="96"/>
    </row>
    <row r="95" spans="1:35" x14ac:dyDescent="0.15">
      <c r="A95" s="1869"/>
      <c r="B95" s="310">
        <v>44370</v>
      </c>
      <c r="C95" s="1607" t="str">
        <f t="shared" si="8"/>
        <v>(水)</v>
      </c>
      <c r="D95" s="627" t="s">
        <v>522</v>
      </c>
      <c r="E95" s="58" t="s">
        <v>35</v>
      </c>
      <c r="F95" s="22">
        <v>23.1</v>
      </c>
      <c r="G95" s="61">
        <v>23.7</v>
      </c>
      <c r="H95" s="22">
        <v>5.4</v>
      </c>
      <c r="I95" s="61">
        <v>3.4</v>
      </c>
      <c r="J95" s="22">
        <v>7.4</v>
      </c>
      <c r="K95" s="61">
        <v>7.3</v>
      </c>
      <c r="L95" s="22" t="s">
        <v>35</v>
      </c>
      <c r="M95" s="61">
        <v>28.8</v>
      </c>
      <c r="N95" s="49" t="s">
        <v>35</v>
      </c>
      <c r="O95" s="1199">
        <v>60.9</v>
      </c>
      <c r="P95" s="49" t="s">
        <v>35</v>
      </c>
      <c r="Q95" s="1199">
        <v>79.599999999999994</v>
      </c>
      <c r="R95" s="49" t="s">
        <v>35</v>
      </c>
      <c r="S95" s="1199" t="s">
        <v>35</v>
      </c>
      <c r="T95" s="49" t="s">
        <v>35</v>
      </c>
      <c r="U95" s="1229" t="s">
        <v>35</v>
      </c>
      <c r="V95" s="62" t="s">
        <v>35</v>
      </c>
      <c r="W95" s="63">
        <v>35.1</v>
      </c>
      <c r="X95" s="67" t="s">
        <v>35</v>
      </c>
      <c r="Y95" s="68">
        <v>202</v>
      </c>
      <c r="Z95" s="1389" t="s">
        <v>35</v>
      </c>
      <c r="AA95" s="66">
        <v>0.32</v>
      </c>
      <c r="AB95" s="608" t="s">
        <v>35</v>
      </c>
      <c r="AC95" s="1666" t="s">
        <v>35</v>
      </c>
      <c r="AD95" s="6" t="s">
        <v>27</v>
      </c>
      <c r="AE95" s="17" t="s">
        <v>23</v>
      </c>
      <c r="AF95" s="22" t="s">
        <v>35</v>
      </c>
      <c r="AG95" s="46">
        <v>20</v>
      </c>
      <c r="AH95" s="35" t="s">
        <v>35</v>
      </c>
      <c r="AI95" s="96"/>
    </row>
    <row r="96" spans="1:35" x14ac:dyDescent="0.15">
      <c r="A96" s="1869"/>
      <c r="B96" s="310">
        <v>44371</v>
      </c>
      <c r="C96" s="1607" t="str">
        <f t="shared" si="8"/>
        <v>(木)</v>
      </c>
      <c r="D96" s="627" t="s">
        <v>522</v>
      </c>
      <c r="E96" s="58" t="s">
        <v>35</v>
      </c>
      <c r="F96" s="22">
        <v>23.2</v>
      </c>
      <c r="G96" s="61">
        <v>24.3</v>
      </c>
      <c r="H96" s="22">
        <v>5.0999999999999996</v>
      </c>
      <c r="I96" s="61">
        <v>3.3</v>
      </c>
      <c r="J96" s="22">
        <v>7.3</v>
      </c>
      <c r="K96" s="61">
        <v>7.4</v>
      </c>
      <c r="L96" s="22" t="s">
        <v>35</v>
      </c>
      <c r="M96" s="61">
        <v>28</v>
      </c>
      <c r="N96" s="49" t="s">
        <v>35</v>
      </c>
      <c r="O96" s="1199">
        <v>60.8</v>
      </c>
      <c r="P96" s="49" t="s">
        <v>35</v>
      </c>
      <c r="Q96" s="1199">
        <v>81.2</v>
      </c>
      <c r="R96" s="49" t="s">
        <v>35</v>
      </c>
      <c r="S96" s="1199" t="s">
        <v>35</v>
      </c>
      <c r="T96" s="49" t="s">
        <v>35</v>
      </c>
      <c r="U96" s="1229" t="s">
        <v>35</v>
      </c>
      <c r="V96" s="62" t="s">
        <v>35</v>
      </c>
      <c r="W96" s="63">
        <v>32.9</v>
      </c>
      <c r="X96" s="67" t="s">
        <v>35</v>
      </c>
      <c r="Y96" s="68">
        <v>215</v>
      </c>
      <c r="Z96" s="1389" t="s">
        <v>35</v>
      </c>
      <c r="AA96" s="66">
        <v>0.25</v>
      </c>
      <c r="AB96" s="608" t="s">
        <v>35</v>
      </c>
      <c r="AC96" s="1666" t="s">
        <v>35</v>
      </c>
      <c r="AD96" s="6" t="s">
        <v>282</v>
      </c>
      <c r="AE96" s="17" t="s">
        <v>267</v>
      </c>
      <c r="AF96" s="49" t="s">
        <v>35</v>
      </c>
      <c r="AG96" s="50">
        <v>8</v>
      </c>
      <c r="AH96" s="42" t="s">
        <v>35</v>
      </c>
      <c r="AI96" s="98"/>
    </row>
    <row r="97" spans="1:43" x14ac:dyDescent="0.15">
      <c r="A97" s="1869"/>
      <c r="B97" s="310">
        <v>44372</v>
      </c>
      <c r="C97" s="1607" t="str">
        <f t="shared" si="8"/>
        <v>(金)</v>
      </c>
      <c r="D97" s="627" t="s">
        <v>522</v>
      </c>
      <c r="E97" s="58" t="s">
        <v>35</v>
      </c>
      <c r="F97" s="22">
        <v>23.2</v>
      </c>
      <c r="G97" s="61">
        <v>24</v>
      </c>
      <c r="H97" s="22">
        <v>4.5999999999999996</v>
      </c>
      <c r="I97" s="61">
        <v>3.2</v>
      </c>
      <c r="J97" s="22">
        <v>7.4</v>
      </c>
      <c r="K97" s="61">
        <v>7.3</v>
      </c>
      <c r="L97" s="22" t="s">
        <v>35</v>
      </c>
      <c r="M97" s="61">
        <v>29</v>
      </c>
      <c r="N97" s="49" t="s">
        <v>35</v>
      </c>
      <c r="O97" s="1199">
        <v>64.3</v>
      </c>
      <c r="P97" s="49" t="s">
        <v>35</v>
      </c>
      <c r="Q97" s="1199">
        <v>82</v>
      </c>
      <c r="R97" s="49" t="s">
        <v>35</v>
      </c>
      <c r="S97" s="1199" t="s">
        <v>35</v>
      </c>
      <c r="T97" s="49" t="s">
        <v>35</v>
      </c>
      <c r="U97" s="1229" t="s">
        <v>35</v>
      </c>
      <c r="V97" s="62" t="s">
        <v>35</v>
      </c>
      <c r="W97" s="63">
        <v>38.4</v>
      </c>
      <c r="X97" s="67" t="s">
        <v>35</v>
      </c>
      <c r="Y97" s="68">
        <v>214</v>
      </c>
      <c r="Z97" s="1389" t="s">
        <v>35</v>
      </c>
      <c r="AA97" s="66">
        <v>0.21</v>
      </c>
      <c r="AB97" s="608" t="s">
        <v>35</v>
      </c>
      <c r="AC97" s="1666" t="s">
        <v>35</v>
      </c>
      <c r="AD97" s="6" t="s">
        <v>283</v>
      </c>
      <c r="AE97" s="17" t="s">
        <v>23</v>
      </c>
      <c r="AF97" s="49" t="s">
        <v>35</v>
      </c>
      <c r="AG97" s="50">
        <v>3</v>
      </c>
      <c r="AH97" s="42" t="s">
        <v>35</v>
      </c>
      <c r="AI97" s="98"/>
    </row>
    <row r="98" spans="1:43" x14ac:dyDescent="0.15">
      <c r="A98" s="1869"/>
      <c r="B98" s="310">
        <v>44373</v>
      </c>
      <c r="C98" s="1607" t="str">
        <f t="shared" si="8"/>
        <v>(土)</v>
      </c>
      <c r="D98" s="627" t="s">
        <v>566</v>
      </c>
      <c r="E98" s="58" t="s">
        <v>35</v>
      </c>
      <c r="F98" s="22">
        <v>23.3</v>
      </c>
      <c r="G98" s="61">
        <v>24.5</v>
      </c>
      <c r="H98" s="22">
        <v>5.0999999999999996</v>
      </c>
      <c r="I98" s="61">
        <v>3.2</v>
      </c>
      <c r="J98" s="22">
        <v>7.4</v>
      </c>
      <c r="K98" s="61">
        <v>7.4</v>
      </c>
      <c r="L98" s="22" t="s">
        <v>35</v>
      </c>
      <c r="M98" s="61">
        <v>30.2</v>
      </c>
      <c r="N98" s="49" t="s">
        <v>35</v>
      </c>
      <c r="O98" s="1199" t="s">
        <v>35</v>
      </c>
      <c r="P98" s="49" t="s">
        <v>35</v>
      </c>
      <c r="Q98" s="1199" t="s">
        <v>35</v>
      </c>
      <c r="R98" s="49" t="s">
        <v>35</v>
      </c>
      <c r="S98" s="1199" t="s">
        <v>35</v>
      </c>
      <c r="T98" s="49" t="s">
        <v>35</v>
      </c>
      <c r="U98" s="1229" t="s">
        <v>35</v>
      </c>
      <c r="V98" s="62" t="s">
        <v>35</v>
      </c>
      <c r="W98" s="63" t="s">
        <v>35</v>
      </c>
      <c r="X98" s="67" t="s">
        <v>35</v>
      </c>
      <c r="Y98" s="68" t="s">
        <v>35</v>
      </c>
      <c r="Z98" s="1389" t="s">
        <v>35</v>
      </c>
      <c r="AA98" s="66" t="s">
        <v>35</v>
      </c>
      <c r="AB98" s="608" t="s">
        <v>35</v>
      </c>
      <c r="AC98" s="1666" t="s">
        <v>35</v>
      </c>
      <c r="AD98" s="18"/>
      <c r="AE98" s="8"/>
      <c r="AF98" s="19"/>
      <c r="AG98" s="7"/>
      <c r="AH98" s="7"/>
      <c r="AI98" s="8"/>
    </row>
    <row r="99" spans="1:43" x14ac:dyDescent="0.15">
      <c r="A99" s="1869"/>
      <c r="B99" s="310">
        <v>44374</v>
      </c>
      <c r="C99" s="1607" t="str">
        <f t="shared" si="8"/>
        <v>(日)</v>
      </c>
      <c r="D99" s="627" t="s">
        <v>522</v>
      </c>
      <c r="E99" s="58" t="s">
        <v>35</v>
      </c>
      <c r="F99" s="22">
        <v>23.3</v>
      </c>
      <c r="G99" s="61">
        <v>24.3</v>
      </c>
      <c r="H99" s="22">
        <v>4.5</v>
      </c>
      <c r="I99" s="61">
        <v>3.2</v>
      </c>
      <c r="J99" s="22">
        <v>7.4</v>
      </c>
      <c r="K99" s="61">
        <v>7.4</v>
      </c>
      <c r="L99" s="22" t="s">
        <v>35</v>
      </c>
      <c r="M99" s="61">
        <v>30.4</v>
      </c>
      <c r="N99" s="49" t="s">
        <v>35</v>
      </c>
      <c r="O99" s="1199" t="s">
        <v>35</v>
      </c>
      <c r="P99" s="49" t="s">
        <v>35</v>
      </c>
      <c r="Q99" s="1199" t="s">
        <v>35</v>
      </c>
      <c r="R99" s="49" t="s">
        <v>35</v>
      </c>
      <c r="S99" s="1199" t="s">
        <v>35</v>
      </c>
      <c r="T99" s="49" t="s">
        <v>35</v>
      </c>
      <c r="U99" s="1229" t="s">
        <v>35</v>
      </c>
      <c r="V99" s="62" t="s">
        <v>35</v>
      </c>
      <c r="W99" s="63" t="s">
        <v>35</v>
      </c>
      <c r="X99" s="67" t="s">
        <v>35</v>
      </c>
      <c r="Y99" s="68" t="s">
        <v>35</v>
      </c>
      <c r="Z99" s="1389" t="s">
        <v>35</v>
      </c>
      <c r="AA99" s="66" t="s">
        <v>35</v>
      </c>
      <c r="AB99" s="608" t="s">
        <v>35</v>
      </c>
      <c r="AC99" s="1666" t="s">
        <v>35</v>
      </c>
      <c r="AD99" s="18"/>
      <c r="AE99" s="8"/>
      <c r="AF99" s="19"/>
      <c r="AG99" s="7"/>
      <c r="AH99" s="7"/>
      <c r="AI99" s="8"/>
    </row>
    <row r="100" spans="1:43" x14ac:dyDescent="0.15">
      <c r="A100" s="1869"/>
      <c r="B100" s="310">
        <v>44375</v>
      </c>
      <c r="C100" s="1607" t="str">
        <f t="shared" si="8"/>
        <v>(月)</v>
      </c>
      <c r="D100" s="627" t="s">
        <v>566</v>
      </c>
      <c r="E100" s="58" t="s">
        <v>35</v>
      </c>
      <c r="F100" s="22">
        <v>23.5</v>
      </c>
      <c r="G100" s="61">
        <v>24.4</v>
      </c>
      <c r="H100" s="22">
        <v>4.8</v>
      </c>
      <c r="I100" s="61">
        <v>3.1</v>
      </c>
      <c r="J100" s="22">
        <v>7.4</v>
      </c>
      <c r="K100" s="61">
        <v>7.3</v>
      </c>
      <c r="L100" s="22" t="s">
        <v>35</v>
      </c>
      <c r="M100" s="61">
        <v>29</v>
      </c>
      <c r="N100" s="49" t="s">
        <v>35</v>
      </c>
      <c r="O100" s="1199">
        <v>64.400000000000006</v>
      </c>
      <c r="P100" s="49" t="s">
        <v>35</v>
      </c>
      <c r="Q100" s="1199">
        <v>83</v>
      </c>
      <c r="R100" s="49" t="s">
        <v>35</v>
      </c>
      <c r="S100" s="1199" t="s">
        <v>35</v>
      </c>
      <c r="T100" s="49" t="s">
        <v>35</v>
      </c>
      <c r="U100" s="1229" t="s">
        <v>35</v>
      </c>
      <c r="V100" s="62" t="s">
        <v>35</v>
      </c>
      <c r="W100" s="63">
        <v>38</v>
      </c>
      <c r="X100" s="67" t="s">
        <v>35</v>
      </c>
      <c r="Y100" s="68">
        <v>205</v>
      </c>
      <c r="Z100" s="1389" t="s">
        <v>35</v>
      </c>
      <c r="AA100" s="66">
        <v>0.19</v>
      </c>
      <c r="AB100" s="608">
        <v>47</v>
      </c>
      <c r="AC100" s="1666" t="s">
        <v>35</v>
      </c>
      <c r="AD100" s="20"/>
      <c r="AE100" s="3"/>
      <c r="AF100" s="21"/>
      <c r="AG100" s="9"/>
      <c r="AH100" s="9"/>
      <c r="AI100" s="3"/>
    </row>
    <row r="101" spans="1:43" x14ac:dyDescent="0.15">
      <c r="A101" s="1869"/>
      <c r="B101" s="310">
        <v>44376</v>
      </c>
      <c r="C101" s="1607" t="str">
        <f t="shared" si="8"/>
        <v>(火)</v>
      </c>
      <c r="D101" s="627" t="s">
        <v>579</v>
      </c>
      <c r="E101" s="58" t="s">
        <v>35</v>
      </c>
      <c r="F101" s="22">
        <v>23.5</v>
      </c>
      <c r="G101" s="61">
        <v>23.7</v>
      </c>
      <c r="H101" s="22">
        <v>3.8</v>
      </c>
      <c r="I101" s="61">
        <v>3.1</v>
      </c>
      <c r="J101" s="22">
        <v>7.4</v>
      </c>
      <c r="K101" s="61">
        <v>7.4</v>
      </c>
      <c r="L101" s="22" t="s">
        <v>35</v>
      </c>
      <c r="M101" s="61">
        <v>29.2</v>
      </c>
      <c r="N101" s="49" t="s">
        <v>35</v>
      </c>
      <c r="O101" s="1199">
        <v>63.1</v>
      </c>
      <c r="P101" s="49" t="s">
        <v>35</v>
      </c>
      <c r="Q101" s="1199">
        <v>84.2</v>
      </c>
      <c r="R101" s="49" t="s">
        <v>35</v>
      </c>
      <c r="S101" s="1199" t="s">
        <v>35</v>
      </c>
      <c r="T101" s="49" t="s">
        <v>35</v>
      </c>
      <c r="U101" s="1229" t="s">
        <v>35</v>
      </c>
      <c r="V101" s="62" t="s">
        <v>35</v>
      </c>
      <c r="W101" s="63">
        <v>38.6</v>
      </c>
      <c r="X101" s="67" t="s">
        <v>35</v>
      </c>
      <c r="Y101" s="68">
        <v>191</v>
      </c>
      <c r="Z101" s="1389" t="s">
        <v>35</v>
      </c>
      <c r="AA101" s="66">
        <v>0.2</v>
      </c>
      <c r="AB101" s="608" t="s">
        <v>35</v>
      </c>
      <c r="AC101" s="1666" t="s">
        <v>35</v>
      </c>
      <c r="AD101" s="28" t="s">
        <v>34</v>
      </c>
      <c r="AE101" s="2" t="s">
        <v>35</v>
      </c>
      <c r="AF101" s="2" t="s">
        <v>35</v>
      </c>
      <c r="AG101" s="2" t="s">
        <v>35</v>
      </c>
      <c r="AH101" s="2" t="s">
        <v>35</v>
      </c>
      <c r="AI101" s="99" t="s">
        <v>35</v>
      </c>
    </row>
    <row r="102" spans="1:43" x14ac:dyDescent="0.15">
      <c r="A102" s="1869"/>
      <c r="B102" s="310">
        <v>44377</v>
      </c>
      <c r="C102" s="1607" t="str">
        <f t="shared" si="8"/>
        <v>(水)</v>
      </c>
      <c r="D102" s="628" t="s">
        <v>522</v>
      </c>
      <c r="E102" s="119" t="s">
        <v>35</v>
      </c>
      <c r="F102" s="120">
        <v>23.6</v>
      </c>
      <c r="G102" s="121">
        <v>24</v>
      </c>
      <c r="H102" s="120">
        <v>3.4</v>
      </c>
      <c r="I102" s="121">
        <v>3</v>
      </c>
      <c r="J102" s="120">
        <v>7.5</v>
      </c>
      <c r="K102" s="121">
        <v>7.4</v>
      </c>
      <c r="L102" s="120" t="s">
        <v>35</v>
      </c>
      <c r="M102" s="121">
        <v>29.2</v>
      </c>
      <c r="N102" s="632" t="s">
        <v>35</v>
      </c>
      <c r="O102" s="1213">
        <v>63.3</v>
      </c>
      <c r="P102" s="632" t="s">
        <v>35</v>
      </c>
      <c r="Q102" s="1213">
        <v>83</v>
      </c>
      <c r="R102" s="632" t="s">
        <v>35</v>
      </c>
      <c r="S102" s="1213" t="s">
        <v>35</v>
      </c>
      <c r="T102" s="632" t="s">
        <v>35</v>
      </c>
      <c r="U102" s="1230" t="s">
        <v>35</v>
      </c>
      <c r="V102" s="122" t="s">
        <v>35</v>
      </c>
      <c r="W102" s="123">
        <v>37.5</v>
      </c>
      <c r="X102" s="126" t="s">
        <v>35</v>
      </c>
      <c r="Y102" s="127">
        <v>198</v>
      </c>
      <c r="Z102" s="1394" t="s">
        <v>35</v>
      </c>
      <c r="AA102" s="125">
        <v>0.16</v>
      </c>
      <c r="AB102" s="629" t="s">
        <v>35</v>
      </c>
      <c r="AC102" s="1668" t="s">
        <v>35</v>
      </c>
      <c r="AD102" s="10" t="s">
        <v>35</v>
      </c>
      <c r="AE102" s="2" t="s">
        <v>35</v>
      </c>
      <c r="AF102" s="2" t="s">
        <v>35</v>
      </c>
      <c r="AG102" s="2" t="s">
        <v>35</v>
      </c>
      <c r="AH102" s="2" t="s">
        <v>35</v>
      </c>
      <c r="AI102" s="99" t="s">
        <v>35</v>
      </c>
    </row>
    <row r="103" spans="1:43" s="1" customFormat="1" ht="13.5" customHeight="1" x14ac:dyDescent="0.15">
      <c r="A103" s="1869"/>
      <c r="B103" s="1743" t="s">
        <v>388</v>
      </c>
      <c r="C103" s="1744"/>
      <c r="D103" s="374"/>
      <c r="E103" s="335">
        <f t="shared" ref="E103:AC103" si="9">IF(COUNT(E73:E102)=0,"",MAX(E73:E102))</f>
        <v>30.5</v>
      </c>
      <c r="F103" s="336">
        <f t="shared" si="9"/>
        <v>23.6</v>
      </c>
      <c r="G103" s="337">
        <f t="shared" si="9"/>
        <v>24.5</v>
      </c>
      <c r="H103" s="336">
        <f t="shared" si="9"/>
        <v>5.4</v>
      </c>
      <c r="I103" s="337">
        <f t="shared" si="9"/>
        <v>3.6</v>
      </c>
      <c r="J103" s="336">
        <f t="shared" si="9"/>
        <v>7.6</v>
      </c>
      <c r="K103" s="337">
        <f t="shared" si="9"/>
        <v>7.6</v>
      </c>
      <c r="L103" s="336" t="str">
        <f t="shared" si="9"/>
        <v/>
      </c>
      <c r="M103" s="337">
        <f t="shared" si="9"/>
        <v>30.4</v>
      </c>
      <c r="N103" s="1200" t="str">
        <f t="shared" si="9"/>
        <v/>
      </c>
      <c r="O103" s="1201">
        <f t="shared" si="9"/>
        <v>64.400000000000006</v>
      </c>
      <c r="P103" s="1200" t="str">
        <f t="shared" si="9"/>
        <v/>
      </c>
      <c r="Q103" s="1201">
        <f t="shared" si="9"/>
        <v>84.2</v>
      </c>
      <c r="R103" s="1200" t="str">
        <f t="shared" si="9"/>
        <v/>
      </c>
      <c r="S103" s="1208">
        <f t="shared" si="9"/>
        <v>48.8</v>
      </c>
      <c r="T103" s="1200" t="str">
        <f t="shared" si="9"/>
        <v/>
      </c>
      <c r="U103" s="1208">
        <f t="shared" si="9"/>
        <v>27.2</v>
      </c>
      <c r="V103" s="338" t="str">
        <f t="shared" si="9"/>
        <v/>
      </c>
      <c r="W103" s="540">
        <f t="shared" si="9"/>
        <v>41.2</v>
      </c>
      <c r="X103" s="596" t="str">
        <f t="shared" si="9"/>
        <v/>
      </c>
      <c r="Y103" s="597">
        <f t="shared" si="9"/>
        <v>223</v>
      </c>
      <c r="Z103" s="1385" t="str">
        <f t="shared" si="9"/>
        <v/>
      </c>
      <c r="AA103" s="1398">
        <f t="shared" si="9"/>
        <v>0.32</v>
      </c>
      <c r="AB103" s="794">
        <f t="shared" si="9"/>
        <v>47</v>
      </c>
      <c r="AC103" s="1456">
        <f t="shared" si="9"/>
        <v>2</v>
      </c>
      <c r="AD103" s="10"/>
      <c r="AE103" s="2"/>
      <c r="AF103" s="2"/>
      <c r="AG103" s="2"/>
      <c r="AH103" s="2"/>
      <c r="AI103" s="99"/>
      <c r="AK103"/>
      <c r="AL103"/>
      <c r="AM103"/>
      <c r="AN103"/>
      <c r="AO103"/>
      <c r="AP103"/>
      <c r="AQ103"/>
    </row>
    <row r="104" spans="1:43" s="1" customFormat="1" ht="13.5" customHeight="1" x14ac:dyDescent="0.15">
      <c r="A104" s="1869"/>
      <c r="B104" s="1735" t="s">
        <v>389</v>
      </c>
      <c r="C104" s="1736"/>
      <c r="D104" s="376"/>
      <c r="E104" s="340">
        <f t="shared" ref="E104:AA104" si="10">IF(COUNT(E73:E102)=0,"",MIN(E73:E102))</f>
        <v>30.5</v>
      </c>
      <c r="F104" s="341">
        <f t="shared" si="10"/>
        <v>21</v>
      </c>
      <c r="G104" s="342">
        <f t="shared" si="10"/>
        <v>21.7</v>
      </c>
      <c r="H104" s="341">
        <f t="shared" si="10"/>
        <v>2.8</v>
      </c>
      <c r="I104" s="340">
        <f t="shared" si="10"/>
        <v>2.7</v>
      </c>
      <c r="J104" s="341">
        <f t="shared" si="10"/>
        <v>7.3</v>
      </c>
      <c r="K104" s="340">
        <f t="shared" si="10"/>
        <v>7.3</v>
      </c>
      <c r="L104" s="341" t="str">
        <f t="shared" si="10"/>
        <v/>
      </c>
      <c r="M104" s="340">
        <f t="shared" si="10"/>
        <v>28</v>
      </c>
      <c r="N104" s="1202" t="str">
        <f t="shared" si="10"/>
        <v/>
      </c>
      <c r="O104" s="1203">
        <f t="shared" si="10"/>
        <v>54.7</v>
      </c>
      <c r="P104" s="1202" t="str">
        <f t="shared" si="10"/>
        <v/>
      </c>
      <c r="Q104" s="1203">
        <f t="shared" si="10"/>
        <v>75.2</v>
      </c>
      <c r="R104" s="1202" t="str">
        <f t="shared" si="10"/>
        <v/>
      </c>
      <c r="S104" s="1203">
        <f t="shared" si="10"/>
        <v>48.8</v>
      </c>
      <c r="T104" s="1202" t="str">
        <f t="shared" si="10"/>
        <v/>
      </c>
      <c r="U104" s="1209">
        <f t="shared" si="10"/>
        <v>27.2</v>
      </c>
      <c r="V104" s="343" t="str">
        <f t="shared" si="10"/>
        <v/>
      </c>
      <c r="W104" s="653">
        <f t="shared" si="10"/>
        <v>32.9</v>
      </c>
      <c r="X104" s="602" t="str">
        <f t="shared" si="10"/>
        <v/>
      </c>
      <c r="Y104" s="599">
        <f t="shared" si="10"/>
        <v>142</v>
      </c>
      <c r="Z104" s="1386" t="str">
        <f t="shared" si="10"/>
        <v/>
      </c>
      <c r="AA104" s="666">
        <f t="shared" si="10"/>
        <v>0.13</v>
      </c>
      <c r="AB104" s="1615"/>
      <c r="AC104" s="1657"/>
      <c r="AD104" s="10"/>
      <c r="AE104" s="2"/>
      <c r="AF104" s="2"/>
      <c r="AG104" s="2"/>
      <c r="AH104" s="2"/>
      <c r="AI104" s="99"/>
      <c r="AK104"/>
      <c r="AL104"/>
      <c r="AM104"/>
      <c r="AN104"/>
      <c r="AO104"/>
      <c r="AP104"/>
      <c r="AQ104"/>
    </row>
    <row r="105" spans="1:43" s="1" customFormat="1" ht="13.5" customHeight="1" x14ac:dyDescent="0.15">
      <c r="A105" s="1869"/>
      <c r="B105" s="1735" t="s">
        <v>390</v>
      </c>
      <c r="C105" s="1736"/>
      <c r="D105" s="376"/>
      <c r="E105" s="541">
        <f t="shared" ref="E105:AA105" si="11">IF(COUNT(E73:E102)=0,"",AVERAGE(E73:E102))</f>
        <v>30.5</v>
      </c>
      <c r="F105" s="341">
        <f t="shared" si="11"/>
        <v>22.59666666666666</v>
      </c>
      <c r="G105" s="340">
        <f t="shared" si="11"/>
        <v>23.526666666666664</v>
      </c>
      <c r="H105" s="341">
        <f t="shared" si="11"/>
        <v>3.8466666666666662</v>
      </c>
      <c r="I105" s="340">
        <f t="shared" si="11"/>
        <v>3.0966666666666667</v>
      </c>
      <c r="J105" s="341">
        <f t="shared" si="11"/>
        <v>7.443333333333336</v>
      </c>
      <c r="K105" s="340">
        <f t="shared" si="11"/>
        <v>7.4400000000000039</v>
      </c>
      <c r="L105" s="341" t="str">
        <f t="shared" si="11"/>
        <v/>
      </c>
      <c r="M105" s="340">
        <f t="shared" si="11"/>
        <v>28.776666666666664</v>
      </c>
      <c r="N105" s="1202" t="str">
        <f t="shared" si="11"/>
        <v/>
      </c>
      <c r="O105" s="1203">
        <f t="shared" si="11"/>
        <v>58.586363636363629</v>
      </c>
      <c r="P105" s="1202" t="str">
        <f t="shared" si="11"/>
        <v/>
      </c>
      <c r="Q105" s="1203">
        <f t="shared" si="11"/>
        <v>78.554545454545462</v>
      </c>
      <c r="R105" s="1202" t="str">
        <f t="shared" si="11"/>
        <v/>
      </c>
      <c r="S105" s="1203">
        <f t="shared" si="11"/>
        <v>48.8</v>
      </c>
      <c r="T105" s="1202" t="str">
        <f t="shared" si="11"/>
        <v/>
      </c>
      <c r="U105" s="1203">
        <f t="shared" si="11"/>
        <v>27.2</v>
      </c>
      <c r="V105" s="1252" t="str">
        <f t="shared" si="11"/>
        <v/>
      </c>
      <c r="W105" s="653">
        <f t="shared" si="11"/>
        <v>37.759090909090908</v>
      </c>
      <c r="X105" s="602" t="str">
        <f t="shared" si="11"/>
        <v/>
      </c>
      <c r="Y105" s="665">
        <f t="shared" si="11"/>
        <v>191.72727272727272</v>
      </c>
      <c r="Z105" s="1386" t="str">
        <f t="shared" si="11"/>
        <v/>
      </c>
      <c r="AA105" s="666">
        <f t="shared" si="11"/>
        <v>0.20909090909090911</v>
      </c>
      <c r="AB105" s="1615"/>
      <c r="AC105" s="1657"/>
      <c r="AD105" s="10"/>
      <c r="AE105" s="2"/>
      <c r="AF105" s="2"/>
      <c r="AG105" s="2"/>
      <c r="AH105" s="2"/>
      <c r="AI105" s="99"/>
      <c r="AK105"/>
      <c r="AL105"/>
      <c r="AM105"/>
      <c r="AN105"/>
      <c r="AO105"/>
      <c r="AP105"/>
      <c r="AQ105"/>
    </row>
    <row r="106" spans="1:43" s="1" customFormat="1" ht="13.5" customHeight="1" x14ac:dyDescent="0.15">
      <c r="A106" s="1870"/>
      <c r="B106" s="1765" t="s">
        <v>391</v>
      </c>
      <c r="C106" s="1738"/>
      <c r="D106" s="376"/>
      <c r="E106" s="563"/>
      <c r="F106" s="1241"/>
      <c r="G106" s="1340"/>
      <c r="H106" s="1241"/>
      <c r="I106" s="1340"/>
      <c r="J106" s="1241"/>
      <c r="K106" s="1242"/>
      <c r="L106" s="1241"/>
      <c r="M106" s="1340"/>
      <c r="N106" s="1204"/>
      <c r="O106" s="1205"/>
      <c r="P106" s="1204"/>
      <c r="Q106" s="1222"/>
      <c r="R106" s="1204"/>
      <c r="S106" s="1205"/>
      <c r="T106" s="1204"/>
      <c r="U106" s="1222"/>
      <c r="V106" s="1253"/>
      <c r="W106" s="1254"/>
      <c r="X106" s="662"/>
      <c r="Y106" s="592"/>
      <c r="Z106" s="1387"/>
      <c r="AA106" s="1399"/>
      <c r="AB106" s="1663">
        <f>SUM(AB73:AB102)</f>
        <v>51</v>
      </c>
      <c r="AC106" s="1460">
        <f>SUM(AC73:AC102)</f>
        <v>2</v>
      </c>
      <c r="AD106" s="205"/>
      <c r="AE106" s="207"/>
      <c r="AF106" s="207"/>
      <c r="AG106" s="207"/>
      <c r="AH106" s="207"/>
      <c r="AI106" s="206"/>
      <c r="AJ106" s="388"/>
      <c r="AK106"/>
      <c r="AL106"/>
      <c r="AM106"/>
      <c r="AN106"/>
      <c r="AO106"/>
      <c r="AP106"/>
      <c r="AQ106"/>
    </row>
    <row r="107" spans="1:43" ht="13.5" customHeight="1" x14ac:dyDescent="0.15">
      <c r="A107" s="1739" t="s">
        <v>311</v>
      </c>
      <c r="B107" s="677">
        <v>44378</v>
      </c>
      <c r="C107" s="856" t="str">
        <f>IF(B107="","",IF(WEEKDAY(B107)=1,"(日)",IF(WEEKDAY(B107)=2,"(月)",IF(WEEKDAY(B107)=3,"(火)",IF(WEEKDAY(B107)=4,"(水)",IF(WEEKDAY(B107)=5,"(木)",IF(WEEKDAY(B107)=6,"(金)","(土)")))))))</f>
        <v>(木)</v>
      </c>
      <c r="D107" s="626" t="s">
        <v>579</v>
      </c>
      <c r="E107" s="57" t="s">
        <v>35</v>
      </c>
      <c r="F107" s="59">
        <v>23.5</v>
      </c>
      <c r="G107" s="60">
        <v>23.6</v>
      </c>
      <c r="H107" s="59">
        <v>4.2</v>
      </c>
      <c r="I107" s="60">
        <v>3.2</v>
      </c>
      <c r="J107" s="59">
        <v>7.4</v>
      </c>
      <c r="K107" s="60">
        <v>7.4</v>
      </c>
      <c r="L107" s="59" t="s">
        <v>35</v>
      </c>
      <c r="M107" s="60">
        <v>28.3</v>
      </c>
      <c r="N107" s="1197" t="s">
        <v>35</v>
      </c>
      <c r="O107" s="1198">
        <v>62.7</v>
      </c>
      <c r="P107" s="1197" t="s">
        <v>35</v>
      </c>
      <c r="Q107" s="1198">
        <v>81.400000000000006</v>
      </c>
      <c r="R107" s="1197" t="s">
        <v>35</v>
      </c>
      <c r="S107" s="1198" t="s">
        <v>35</v>
      </c>
      <c r="T107" s="1197" t="s">
        <v>35</v>
      </c>
      <c r="U107" s="1198" t="s">
        <v>35</v>
      </c>
      <c r="V107" s="53" t="s">
        <v>35</v>
      </c>
      <c r="W107" s="54">
        <v>35</v>
      </c>
      <c r="X107" s="55" t="s">
        <v>35</v>
      </c>
      <c r="Y107" s="56">
        <v>199</v>
      </c>
      <c r="Z107" s="1388" t="s">
        <v>35</v>
      </c>
      <c r="AA107" s="65">
        <v>0.42</v>
      </c>
      <c r="AB107" s="606" t="s">
        <v>35</v>
      </c>
      <c r="AC107" s="1665" t="s">
        <v>35</v>
      </c>
      <c r="AD107" s="165">
        <v>44385</v>
      </c>
      <c r="AE107" s="128" t="s">
        <v>29</v>
      </c>
      <c r="AF107" s="630">
        <v>23</v>
      </c>
      <c r="AG107" s="130" t="s">
        <v>20</v>
      </c>
      <c r="AH107" s="131"/>
      <c r="AI107" s="132"/>
    </row>
    <row r="108" spans="1:43" x14ac:dyDescent="0.15">
      <c r="A108" s="1740"/>
      <c r="B108" s="366">
        <v>44379</v>
      </c>
      <c r="C108" s="1607" t="str">
        <f>IF(B108="","",IF(WEEKDAY(B108)=1,"(日)",IF(WEEKDAY(B108)=2,"(月)",IF(WEEKDAY(B108)=3,"(火)",IF(WEEKDAY(B108)=4,"(水)",IF(WEEKDAY(B108)=5,"(木)",IF(WEEKDAY(B108)=6,"(金)","(土)")))))))</f>
        <v>(金)</v>
      </c>
      <c r="D108" s="627" t="s">
        <v>579</v>
      </c>
      <c r="E108" s="58" t="s">
        <v>35</v>
      </c>
      <c r="F108" s="22">
        <v>23.2</v>
      </c>
      <c r="G108" s="61">
        <v>23.6</v>
      </c>
      <c r="H108" s="22">
        <v>4.3</v>
      </c>
      <c r="I108" s="61">
        <v>3.2</v>
      </c>
      <c r="J108" s="22">
        <v>7.4</v>
      </c>
      <c r="K108" s="61">
        <v>7.4</v>
      </c>
      <c r="L108" s="22" t="s">
        <v>35</v>
      </c>
      <c r="M108" s="61">
        <v>28</v>
      </c>
      <c r="N108" s="49" t="s">
        <v>35</v>
      </c>
      <c r="O108" s="1199">
        <v>62</v>
      </c>
      <c r="P108" s="49" t="s">
        <v>35</v>
      </c>
      <c r="Q108" s="1199">
        <v>80</v>
      </c>
      <c r="R108" s="49" t="s">
        <v>35</v>
      </c>
      <c r="S108" s="1199" t="s">
        <v>35</v>
      </c>
      <c r="T108" s="49" t="s">
        <v>35</v>
      </c>
      <c r="U108" s="1199" t="s">
        <v>35</v>
      </c>
      <c r="V108" s="62" t="s">
        <v>35</v>
      </c>
      <c r="W108" s="63">
        <v>32.5</v>
      </c>
      <c r="X108" s="67" t="s">
        <v>35</v>
      </c>
      <c r="Y108" s="68">
        <v>174</v>
      </c>
      <c r="Z108" s="1389" t="s">
        <v>35</v>
      </c>
      <c r="AA108" s="66">
        <v>0.2</v>
      </c>
      <c r="AB108" s="608" t="s">
        <v>35</v>
      </c>
      <c r="AC108" s="1666" t="s">
        <v>35</v>
      </c>
      <c r="AD108" s="11" t="s">
        <v>30</v>
      </c>
      <c r="AE108" s="12" t="s">
        <v>31</v>
      </c>
      <c r="AF108" s="13" t="s">
        <v>32</v>
      </c>
      <c r="AG108" s="14" t="s">
        <v>33</v>
      </c>
      <c r="AH108" s="15" t="s">
        <v>35</v>
      </c>
      <c r="AI108" s="92"/>
    </row>
    <row r="109" spans="1:43" ht="13.5" customHeight="1" x14ac:dyDescent="0.15">
      <c r="A109" s="1740"/>
      <c r="B109" s="366">
        <v>44380</v>
      </c>
      <c r="C109" s="1607" t="str">
        <f t="shared" ref="C109:C137" si="12">IF(B109="","",IF(WEEKDAY(B109)=1,"(日)",IF(WEEKDAY(B109)=2,"(月)",IF(WEEKDAY(B109)=3,"(火)",IF(WEEKDAY(B109)=4,"(水)",IF(WEEKDAY(B109)=5,"(木)",IF(WEEKDAY(B109)=6,"(金)","(土)")))))))</f>
        <v>(土)</v>
      </c>
      <c r="D109" s="631" t="s">
        <v>579</v>
      </c>
      <c r="E109" s="58" t="s">
        <v>35</v>
      </c>
      <c r="F109" s="22">
        <v>22.9</v>
      </c>
      <c r="G109" s="61">
        <v>23.5</v>
      </c>
      <c r="H109" s="22">
        <v>4.8</v>
      </c>
      <c r="I109" s="61">
        <v>3.3</v>
      </c>
      <c r="J109" s="22">
        <v>7.4</v>
      </c>
      <c r="K109" s="61">
        <v>7.3</v>
      </c>
      <c r="L109" s="22" t="s">
        <v>35</v>
      </c>
      <c r="M109" s="61">
        <v>27.1</v>
      </c>
      <c r="N109" s="49" t="s">
        <v>35</v>
      </c>
      <c r="O109" s="1199" t="s">
        <v>35</v>
      </c>
      <c r="P109" s="49" t="s">
        <v>35</v>
      </c>
      <c r="Q109" s="1199" t="s">
        <v>35</v>
      </c>
      <c r="R109" s="49" t="s">
        <v>35</v>
      </c>
      <c r="S109" s="1199" t="s">
        <v>35</v>
      </c>
      <c r="T109" s="49" t="s">
        <v>35</v>
      </c>
      <c r="U109" s="1199" t="s">
        <v>35</v>
      </c>
      <c r="V109" s="62" t="s">
        <v>35</v>
      </c>
      <c r="W109" s="63" t="s">
        <v>35</v>
      </c>
      <c r="X109" s="67" t="s">
        <v>35</v>
      </c>
      <c r="Y109" s="68" t="s">
        <v>35</v>
      </c>
      <c r="Z109" s="1389" t="s">
        <v>35</v>
      </c>
      <c r="AA109" s="66" t="s">
        <v>35</v>
      </c>
      <c r="AB109" s="608" t="s">
        <v>35</v>
      </c>
      <c r="AC109" s="1666" t="s">
        <v>35</v>
      </c>
      <c r="AD109" s="5" t="s">
        <v>265</v>
      </c>
      <c r="AE109" s="16" t="s">
        <v>20</v>
      </c>
      <c r="AF109" s="30">
        <v>22.7</v>
      </c>
      <c r="AG109" s="31">
        <v>23.5</v>
      </c>
      <c r="AH109" s="32" t="s">
        <v>35</v>
      </c>
      <c r="AI109" s="93"/>
    </row>
    <row r="110" spans="1:43" x14ac:dyDescent="0.15">
      <c r="A110" s="1740"/>
      <c r="B110" s="366">
        <v>44381</v>
      </c>
      <c r="C110" s="1607" t="str">
        <f t="shared" si="12"/>
        <v>(日)</v>
      </c>
      <c r="D110" s="631" t="s">
        <v>579</v>
      </c>
      <c r="E110" s="58" t="s">
        <v>35</v>
      </c>
      <c r="F110" s="22">
        <v>22.9</v>
      </c>
      <c r="G110" s="61">
        <v>23</v>
      </c>
      <c r="H110" s="22">
        <v>5.3</v>
      </c>
      <c r="I110" s="61">
        <v>4</v>
      </c>
      <c r="J110" s="22">
        <v>7.4</v>
      </c>
      <c r="K110" s="61">
        <v>7.3</v>
      </c>
      <c r="L110" s="22" t="s">
        <v>35</v>
      </c>
      <c r="M110" s="61">
        <v>25.3</v>
      </c>
      <c r="N110" s="49" t="s">
        <v>35</v>
      </c>
      <c r="O110" s="1199" t="s">
        <v>35</v>
      </c>
      <c r="P110" s="49" t="s">
        <v>35</v>
      </c>
      <c r="Q110" s="1199" t="s">
        <v>35</v>
      </c>
      <c r="R110" s="49" t="s">
        <v>35</v>
      </c>
      <c r="S110" s="1199" t="s">
        <v>35</v>
      </c>
      <c r="T110" s="49" t="s">
        <v>35</v>
      </c>
      <c r="U110" s="1199" t="s">
        <v>35</v>
      </c>
      <c r="V110" s="62" t="s">
        <v>35</v>
      </c>
      <c r="W110" s="63" t="s">
        <v>35</v>
      </c>
      <c r="X110" s="67" t="s">
        <v>35</v>
      </c>
      <c r="Y110" s="68" t="s">
        <v>35</v>
      </c>
      <c r="Z110" s="1389" t="s">
        <v>35</v>
      </c>
      <c r="AA110" s="66" t="s">
        <v>35</v>
      </c>
      <c r="AB110" s="608" t="s">
        <v>35</v>
      </c>
      <c r="AC110" s="1666" t="s">
        <v>35</v>
      </c>
      <c r="AD110" s="6" t="s">
        <v>266</v>
      </c>
      <c r="AE110" s="17" t="s">
        <v>267</v>
      </c>
      <c r="AF110" s="36">
        <v>5</v>
      </c>
      <c r="AG110" s="34">
        <v>3.7</v>
      </c>
      <c r="AH110" s="38" t="s">
        <v>35</v>
      </c>
      <c r="AI110" s="94"/>
    </row>
    <row r="111" spans="1:43" x14ac:dyDescent="0.15">
      <c r="A111" s="1740"/>
      <c r="B111" s="366">
        <v>44382</v>
      </c>
      <c r="C111" s="1607" t="str">
        <f t="shared" si="12"/>
        <v>(月)</v>
      </c>
      <c r="D111" s="631" t="s">
        <v>579</v>
      </c>
      <c r="E111" s="58" t="s">
        <v>35</v>
      </c>
      <c r="F111" s="22">
        <v>22.9</v>
      </c>
      <c r="G111" s="61">
        <v>23.4</v>
      </c>
      <c r="H111" s="22">
        <v>6.3</v>
      </c>
      <c r="I111" s="61">
        <v>3.3</v>
      </c>
      <c r="J111" s="22">
        <v>7.3</v>
      </c>
      <c r="K111" s="61">
        <v>7.4</v>
      </c>
      <c r="L111" s="22" t="s">
        <v>35</v>
      </c>
      <c r="M111" s="61">
        <v>27.5</v>
      </c>
      <c r="N111" s="49" t="s">
        <v>35</v>
      </c>
      <c r="O111" s="1199">
        <v>54.8</v>
      </c>
      <c r="P111" s="49" t="s">
        <v>35</v>
      </c>
      <c r="Q111" s="1199">
        <v>75</v>
      </c>
      <c r="R111" s="49" t="s">
        <v>35</v>
      </c>
      <c r="S111" s="1199" t="s">
        <v>35</v>
      </c>
      <c r="T111" s="49" t="s">
        <v>35</v>
      </c>
      <c r="U111" s="1199" t="s">
        <v>35</v>
      </c>
      <c r="V111" s="62" t="s">
        <v>35</v>
      </c>
      <c r="W111" s="63">
        <v>30.9</v>
      </c>
      <c r="X111" s="67" t="s">
        <v>35</v>
      </c>
      <c r="Y111" s="68">
        <v>179</v>
      </c>
      <c r="Z111" s="1389" t="s">
        <v>35</v>
      </c>
      <c r="AA111" s="66">
        <v>0.2</v>
      </c>
      <c r="AB111" s="608" t="s">
        <v>35</v>
      </c>
      <c r="AC111" s="1666" t="s">
        <v>35</v>
      </c>
      <c r="AD111" s="6" t="s">
        <v>21</v>
      </c>
      <c r="AE111" s="17"/>
      <c r="AF111" s="39">
        <v>7.3</v>
      </c>
      <c r="AG111" s="34">
        <v>7.3</v>
      </c>
      <c r="AH111" s="41" t="s">
        <v>35</v>
      </c>
      <c r="AI111" s="95"/>
    </row>
    <row r="112" spans="1:43" x14ac:dyDescent="0.15">
      <c r="A112" s="1740"/>
      <c r="B112" s="366">
        <v>44383</v>
      </c>
      <c r="C112" s="1607" t="str">
        <f t="shared" si="12"/>
        <v>(火)</v>
      </c>
      <c r="D112" s="631" t="s">
        <v>522</v>
      </c>
      <c r="E112" s="58" t="s">
        <v>35</v>
      </c>
      <c r="F112" s="22">
        <v>22.7</v>
      </c>
      <c r="G112" s="61">
        <v>23.8</v>
      </c>
      <c r="H112" s="22">
        <v>6.7</v>
      </c>
      <c r="I112" s="61">
        <v>4.5</v>
      </c>
      <c r="J112" s="22">
        <v>7.3</v>
      </c>
      <c r="K112" s="61">
        <v>7.2</v>
      </c>
      <c r="L112" s="22" t="s">
        <v>35</v>
      </c>
      <c r="M112" s="61">
        <v>26</v>
      </c>
      <c r="N112" s="49" t="s">
        <v>35</v>
      </c>
      <c r="O112" s="1199">
        <v>51.5</v>
      </c>
      <c r="P112" s="49" t="s">
        <v>35</v>
      </c>
      <c r="Q112" s="1199">
        <v>66.8</v>
      </c>
      <c r="R112" s="49" t="s">
        <v>35</v>
      </c>
      <c r="S112" s="1199" t="s">
        <v>35</v>
      </c>
      <c r="T112" s="49" t="s">
        <v>35</v>
      </c>
      <c r="U112" s="1199" t="s">
        <v>35</v>
      </c>
      <c r="V112" s="62" t="s">
        <v>35</v>
      </c>
      <c r="W112" s="63">
        <v>29.7</v>
      </c>
      <c r="X112" s="67" t="s">
        <v>35</v>
      </c>
      <c r="Y112" s="68">
        <v>177</v>
      </c>
      <c r="Z112" s="1389" t="s">
        <v>35</v>
      </c>
      <c r="AA112" s="66">
        <v>0.26</v>
      </c>
      <c r="AB112" s="608" t="s">
        <v>35</v>
      </c>
      <c r="AC112" s="1666" t="s">
        <v>35</v>
      </c>
      <c r="AD112" s="6" t="s">
        <v>268</v>
      </c>
      <c r="AE112" s="17" t="s">
        <v>22</v>
      </c>
      <c r="AF112" s="33" t="s">
        <v>35</v>
      </c>
      <c r="AG112" s="34">
        <v>25.3</v>
      </c>
      <c r="AH112" s="35" t="s">
        <v>35</v>
      </c>
      <c r="AI112" s="96"/>
    </row>
    <row r="113" spans="1:35" x14ac:dyDescent="0.15">
      <c r="A113" s="1740"/>
      <c r="B113" s="366">
        <v>44384</v>
      </c>
      <c r="C113" s="1607" t="str">
        <f t="shared" si="12"/>
        <v>(水)</v>
      </c>
      <c r="D113" s="631" t="s">
        <v>522</v>
      </c>
      <c r="E113" s="58" t="s">
        <v>35</v>
      </c>
      <c r="F113" s="22">
        <v>22.5</v>
      </c>
      <c r="G113" s="61">
        <v>23.6</v>
      </c>
      <c r="H113" s="22">
        <v>6.4</v>
      </c>
      <c r="I113" s="61">
        <v>4.3</v>
      </c>
      <c r="J113" s="22">
        <v>7.3</v>
      </c>
      <c r="K113" s="61">
        <v>7.2</v>
      </c>
      <c r="L113" s="22" t="s">
        <v>35</v>
      </c>
      <c r="M113" s="61">
        <v>25.2</v>
      </c>
      <c r="N113" s="49" t="s">
        <v>35</v>
      </c>
      <c r="O113" s="1199">
        <v>54.7</v>
      </c>
      <c r="P113" s="49" t="s">
        <v>35</v>
      </c>
      <c r="Q113" s="1199">
        <v>71</v>
      </c>
      <c r="R113" s="49" t="s">
        <v>35</v>
      </c>
      <c r="S113" s="1199" t="s">
        <v>35</v>
      </c>
      <c r="T113" s="49" t="s">
        <v>35</v>
      </c>
      <c r="U113" s="1199" t="s">
        <v>35</v>
      </c>
      <c r="V113" s="62" t="s">
        <v>35</v>
      </c>
      <c r="W113" s="63">
        <v>28.3</v>
      </c>
      <c r="X113" s="67" t="s">
        <v>35</v>
      </c>
      <c r="Y113" s="68">
        <v>166</v>
      </c>
      <c r="Z113" s="1389" t="s">
        <v>35</v>
      </c>
      <c r="AA113" s="66">
        <v>0.24</v>
      </c>
      <c r="AB113" s="608" t="s">
        <v>35</v>
      </c>
      <c r="AC113" s="1666" t="s">
        <v>35</v>
      </c>
      <c r="AD113" s="6" t="s">
        <v>269</v>
      </c>
      <c r="AE113" s="17" t="s">
        <v>23</v>
      </c>
      <c r="AF113" s="33" t="s">
        <v>35</v>
      </c>
      <c r="AG113" s="613">
        <v>58.5</v>
      </c>
      <c r="AH113" s="35" t="s">
        <v>35</v>
      </c>
      <c r="AI113" s="96"/>
    </row>
    <row r="114" spans="1:35" x14ac:dyDescent="0.15">
      <c r="A114" s="1740"/>
      <c r="B114" s="366">
        <v>44385</v>
      </c>
      <c r="C114" s="1607" t="str">
        <f t="shared" si="12"/>
        <v>(木)</v>
      </c>
      <c r="D114" s="631" t="s">
        <v>522</v>
      </c>
      <c r="E114" s="58">
        <v>23</v>
      </c>
      <c r="F114" s="22">
        <v>22.7</v>
      </c>
      <c r="G114" s="61">
        <v>23.5</v>
      </c>
      <c r="H114" s="22">
        <v>5</v>
      </c>
      <c r="I114" s="61">
        <v>3.7</v>
      </c>
      <c r="J114" s="22">
        <v>7.3</v>
      </c>
      <c r="K114" s="61">
        <v>7.3</v>
      </c>
      <c r="L114" s="22" t="s">
        <v>35</v>
      </c>
      <c r="M114" s="61">
        <v>25.3</v>
      </c>
      <c r="N114" s="49" t="s">
        <v>35</v>
      </c>
      <c r="O114" s="1199">
        <v>58.5</v>
      </c>
      <c r="P114" s="49" t="s">
        <v>35</v>
      </c>
      <c r="Q114" s="1199">
        <v>76</v>
      </c>
      <c r="R114" s="49" t="s">
        <v>35</v>
      </c>
      <c r="S114" s="1199">
        <v>47.2</v>
      </c>
      <c r="T114" s="49" t="s">
        <v>35</v>
      </c>
      <c r="U114" s="1199">
        <v>28.8</v>
      </c>
      <c r="V114" s="62" t="s">
        <v>35</v>
      </c>
      <c r="W114" s="63">
        <v>27.8</v>
      </c>
      <c r="X114" s="67" t="s">
        <v>35</v>
      </c>
      <c r="Y114" s="68">
        <v>183</v>
      </c>
      <c r="Z114" s="1389" t="s">
        <v>35</v>
      </c>
      <c r="AA114" s="66">
        <v>0.25</v>
      </c>
      <c r="AB114" s="608" t="s">
        <v>35</v>
      </c>
      <c r="AC114" s="1666" t="s">
        <v>35</v>
      </c>
      <c r="AD114" s="6" t="s">
        <v>270</v>
      </c>
      <c r="AE114" s="17" t="s">
        <v>23</v>
      </c>
      <c r="AF114" s="33" t="s">
        <v>35</v>
      </c>
      <c r="AG114" s="613">
        <v>76</v>
      </c>
      <c r="AH114" s="35" t="s">
        <v>35</v>
      </c>
      <c r="AI114" s="96"/>
    </row>
    <row r="115" spans="1:35" x14ac:dyDescent="0.15">
      <c r="A115" s="1740"/>
      <c r="B115" s="366">
        <v>44386</v>
      </c>
      <c r="C115" s="1607" t="str">
        <f t="shared" si="12"/>
        <v>(金)</v>
      </c>
      <c r="D115" s="631" t="s">
        <v>579</v>
      </c>
      <c r="E115" s="58" t="s">
        <v>35</v>
      </c>
      <c r="F115" s="22">
        <v>22.9</v>
      </c>
      <c r="G115" s="61">
        <v>23.8</v>
      </c>
      <c r="H115" s="22">
        <v>4.2</v>
      </c>
      <c r="I115" s="61">
        <v>3.1</v>
      </c>
      <c r="J115" s="22">
        <v>7.3</v>
      </c>
      <c r="K115" s="61">
        <v>7.2</v>
      </c>
      <c r="L115" s="22" t="s">
        <v>35</v>
      </c>
      <c r="M115" s="61">
        <v>26.4</v>
      </c>
      <c r="N115" s="49" t="s">
        <v>35</v>
      </c>
      <c r="O115" s="1199">
        <v>59.1</v>
      </c>
      <c r="P115" s="49" t="s">
        <v>35</v>
      </c>
      <c r="Q115" s="1199">
        <v>78.2</v>
      </c>
      <c r="R115" s="49" t="s">
        <v>35</v>
      </c>
      <c r="S115" s="1199" t="s">
        <v>35</v>
      </c>
      <c r="T115" s="49" t="s">
        <v>35</v>
      </c>
      <c r="U115" s="1199" t="s">
        <v>35</v>
      </c>
      <c r="V115" s="62" t="s">
        <v>35</v>
      </c>
      <c r="W115" s="63">
        <v>29</v>
      </c>
      <c r="X115" s="67" t="s">
        <v>35</v>
      </c>
      <c r="Y115" s="68">
        <v>157</v>
      </c>
      <c r="Z115" s="1389" t="s">
        <v>35</v>
      </c>
      <c r="AA115" s="66">
        <v>0.19</v>
      </c>
      <c r="AB115" s="608" t="s">
        <v>35</v>
      </c>
      <c r="AC115" s="1666" t="s">
        <v>35</v>
      </c>
      <c r="AD115" s="6" t="s">
        <v>271</v>
      </c>
      <c r="AE115" s="17" t="s">
        <v>23</v>
      </c>
      <c r="AF115" s="33" t="s">
        <v>35</v>
      </c>
      <c r="AG115" s="613">
        <v>47.2</v>
      </c>
      <c r="AH115" s="35" t="s">
        <v>35</v>
      </c>
      <c r="AI115" s="96"/>
    </row>
    <row r="116" spans="1:35" x14ac:dyDescent="0.15">
      <c r="A116" s="1740"/>
      <c r="B116" s="366">
        <v>44387</v>
      </c>
      <c r="C116" s="1607" t="str">
        <f t="shared" si="12"/>
        <v>(土)</v>
      </c>
      <c r="D116" s="631" t="s">
        <v>566</v>
      </c>
      <c r="E116" s="58" t="s">
        <v>35</v>
      </c>
      <c r="F116" s="22">
        <v>23</v>
      </c>
      <c r="G116" s="61">
        <v>24.9</v>
      </c>
      <c r="H116" s="22">
        <v>5</v>
      </c>
      <c r="I116" s="61">
        <v>3</v>
      </c>
      <c r="J116" s="22">
        <v>7.4</v>
      </c>
      <c r="K116" s="61">
        <v>7.3</v>
      </c>
      <c r="L116" s="22" t="s">
        <v>35</v>
      </c>
      <c r="M116" s="61">
        <v>28</v>
      </c>
      <c r="N116" s="49" t="s">
        <v>35</v>
      </c>
      <c r="O116" s="1199" t="s">
        <v>35</v>
      </c>
      <c r="P116" s="49" t="s">
        <v>35</v>
      </c>
      <c r="Q116" s="1199" t="s">
        <v>35</v>
      </c>
      <c r="R116" s="49" t="s">
        <v>35</v>
      </c>
      <c r="S116" s="1199" t="s">
        <v>35</v>
      </c>
      <c r="T116" s="49" t="s">
        <v>35</v>
      </c>
      <c r="U116" s="1199" t="s">
        <v>35</v>
      </c>
      <c r="V116" s="62" t="s">
        <v>35</v>
      </c>
      <c r="W116" s="63" t="s">
        <v>35</v>
      </c>
      <c r="X116" s="67" t="s">
        <v>35</v>
      </c>
      <c r="Y116" s="68" t="s">
        <v>35</v>
      </c>
      <c r="Z116" s="1389" t="s">
        <v>35</v>
      </c>
      <c r="AA116" s="66" t="s">
        <v>35</v>
      </c>
      <c r="AB116" s="608" t="s">
        <v>35</v>
      </c>
      <c r="AC116" s="1666" t="s">
        <v>35</v>
      </c>
      <c r="AD116" s="6" t="s">
        <v>272</v>
      </c>
      <c r="AE116" s="17" t="s">
        <v>23</v>
      </c>
      <c r="AF116" s="33" t="s">
        <v>35</v>
      </c>
      <c r="AG116" s="613">
        <v>28.8</v>
      </c>
      <c r="AH116" s="35" t="s">
        <v>35</v>
      </c>
      <c r="AI116" s="96"/>
    </row>
    <row r="117" spans="1:35" x14ac:dyDescent="0.15">
      <c r="A117" s="1740"/>
      <c r="B117" s="366">
        <v>44388</v>
      </c>
      <c r="C117" s="1607" t="str">
        <f t="shared" si="12"/>
        <v>(日)</v>
      </c>
      <c r="D117" s="631" t="s">
        <v>566</v>
      </c>
      <c r="E117" s="58" t="s">
        <v>35</v>
      </c>
      <c r="F117" s="22">
        <v>23</v>
      </c>
      <c r="G117" s="61">
        <v>24.5</v>
      </c>
      <c r="H117" s="22">
        <v>4.5999999999999996</v>
      </c>
      <c r="I117" s="61">
        <v>3.1</v>
      </c>
      <c r="J117" s="22">
        <v>7.3</v>
      </c>
      <c r="K117" s="61">
        <v>7.3</v>
      </c>
      <c r="L117" s="22" t="s">
        <v>35</v>
      </c>
      <c r="M117" s="61">
        <v>28.2</v>
      </c>
      <c r="N117" s="49" t="s">
        <v>35</v>
      </c>
      <c r="O117" s="1199" t="s">
        <v>35</v>
      </c>
      <c r="P117" s="49" t="s">
        <v>35</v>
      </c>
      <c r="Q117" s="1199" t="s">
        <v>35</v>
      </c>
      <c r="R117" s="49" t="s">
        <v>35</v>
      </c>
      <c r="S117" s="1199" t="s">
        <v>35</v>
      </c>
      <c r="T117" s="49" t="s">
        <v>35</v>
      </c>
      <c r="U117" s="1199" t="s">
        <v>35</v>
      </c>
      <c r="V117" s="62" t="s">
        <v>35</v>
      </c>
      <c r="W117" s="63" t="s">
        <v>35</v>
      </c>
      <c r="X117" s="67" t="s">
        <v>35</v>
      </c>
      <c r="Y117" s="68" t="s">
        <v>35</v>
      </c>
      <c r="Z117" s="1389" t="s">
        <v>35</v>
      </c>
      <c r="AA117" s="66" t="s">
        <v>35</v>
      </c>
      <c r="AB117" s="608" t="s">
        <v>35</v>
      </c>
      <c r="AC117" s="1666" t="s">
        <v>35</v>
      </c>
      <c r="AD117" s="6" t="s">
        <v>273</v>
      </c>
      <c r="AE117" s="17" t="s">
        <v>23</v>
      </c>
      <c r="AF117" s="36" t="s">
        <v>35</v>
      </c>
      <c r="AG117" s="37">
        <v>27.8</v>
      </c>
      <c r="AH117" s="38" t="s">
        <v>35</v>
      </c>
      <c r="AI117" s="94"/>
    </row>
    <row r="118" spans="1:35" x14ac:dyDescent="0.15">
      <c r="A118" s="1740"/>
      <c r="B118" s="366">
        <v>44389</v>
      </c>
      <c r="C118" s="1607" t="str">
        <f t="shared" si="12"/>
        <v>(月)</v>
      </c>
      <c r="D118" s="631" t="s">
        <v>566</v>
      </c>
      <c r="E118" s="58" t="s">
        <v>35</v>
      </c>
      <c r="F118" s="22">
        <v>23.3</v>
      </c>
      <c r="G118" s="61">
        <v>24.8</v>
      </c>
      <c r="H118" s="22">
        <v>3.8</v>
      </c>
      <c r="I118" s="61">
        <v>2.7</v>
      </c>
      <c r="J118" s="22">
        <v>7.4</v>
      </c>
      <c r="K118" s="61">
        <v>7.3</v>
      </c>
      <c r="L118" s="22" t="s">
        <v>35</v>
      </c>
      <c r="M118" s="61">
        <v>26.9</v>
      </c>
      <c r="N118" s="49" t="s">
        <v>35</v>
      </c>
      <c r="O118" s="1199">
        <v>63.6</v>
      </c>
      <c r="P118" s="49" t="s">
        <v>35</v>
      </c>
      <c r="Q118" s="1199">
        <v>81</v>
      </c>
      <c r="R118" s="49" t="s">
        <v>35</v>
      </c>
      <c r="S118" s="1199" t="s">
        <v>35</v>
      </c>
      <c r="T118" s="49" t="s">
        <v>35</v>
      </c>
      <c r="U118" s="1199" t="s">
        <v>35</v>
      </c>
      <c r="V118" s="62" t="s">
        <v>35</v>
      </c>
      <c r="W118" s="63">
        <v>31.2</v>
      </c>
      <c r="X118" s="67" t="s">
        <v>35</v>
      </c>
      <c r="Y118" s="68">
        <v>170</v>
      </c>
      <c r="Z118" s="1389" t="s">
        <v>35</v>
      </c>
      <c r="AA118" s="66">
        <v>0.15</v>
      </c>
      <c r="AB118" s="608" t="s">
        <v>35</v>
      </c>
      <c r="AC118" s="1666" t="s">
        <v>35</v>
      </c>
      <c r="AD118" s="6" t="s">
        <v>274</v>
      </c>
      <c r="AE118" s="17" t="s">
        <v>23</v>
      </c>
      <c r="AF118" s="47" t="s">
        <v>35</v>
      </c>
      <c r="AG118" s="48">
        <v>183</v>
      </c>
      <c r="AH118" s="24" t="s">
        <v>35</v>
      </c>
      <c r="AI118" s="25"/>
    </row>
    <row r="119" spans="1:35" x14ac:dyDescent="0.15">
      <c r="A119" s="1740"/>
      <c r="B119" s="366">
        <v>44390</v>
      </c>
      <c r="C119" s="1607" t="str">
        <f t="shared" si="12"/>
        <v>(火)</v>
      </c>
      <c r="D119" s="631" t="s">
        <v>522</v>
      </c>
      <c r="E119" s="58" t="s">
        <v>35</v>
      </c>
      <c r="F119" s="22">
        <v>23.4</v>
      </c>
      <c r="G119" s="61">
        <v>24.3</v>
      </c>
      <c r="H119" s="22">
        <v>2.9</v>
      </c>
      <c r="I119" s="61">
        <v>2.6</v>
      </c>
      <c r="J119" s="22">
        <v>7.4</v>
      </c>
      <c r="K119" s="61">
        <v>7.3</v>
      </c>
      <c r="L119" s="22" t="s">
        <v>35</v>
      </c>
      <c r="M119" s="61">
        <v>26.8</v>
      </c>
      <c r="N119" s="49" t="s">
        <v>35</v>
      </c>
      <c r="O119" s="1199">
        <v>60.5</v>
      </c>
      <c r="P119" s="49" t="s">
        <v>35</v>
      </c>
      <c r="Q119" s="1199">
        <v>77.599999999999994</v>
      </c>
      <c r="R119" s="49" t="s">
        <v>35</v>
      </c>
      <c r="S119" s="1199" t="s">
        <v>35</v>
      </c>
      <c r="T119" s="49" t="s">
        <v>35</v>
      </c>
      <c r="U119" s="1199" t="s">
        <v>35</v>
      </c>
      <c r="V119" s="62" t="s">
        <v>35</v>
      </c>
      <c r="W119" s="63">
        <v>32.5</v>
      </c>
      <c r="X119" s="67" t="s">
        <v>35</v>
      </c>
      <c r="Y119" s="68">
        <v>170</v>
      </c>
      <c r="Z119" s="1389" t="s">
        <v>35</v>
      </c>
      <c r="AA119" s="66">
        <v>0.15</v>
      </c>
      <c r="AB119" s="608" t="s">
        <v>35</v>
      </c>
      <c r="AC119" s="1666" t="s">
        <v>35</v>
      </c>
      <c r="AD119" s="6" t="s">
        <v>275</v>
      </c>
      <c r="AE119" s="17" t="s">
        <v>23</v>
      </c>
      <c r="AF119" s="39" t="s">
        <v>35</v>
      </c>
      <c r="AG119" s="40">
        <v>0.25</v>
      </c>
      <c r="AH119" s="41" t="s">
        <v>35</v>
      </c>
      <c r="AI119" s="95"/>
    </row>
    <row r="120" spans="1:35" x14ac:dyDescent="0.15">
      <c r="A120" s="1740"/>
      <c r="B120" s="366">
        <v>44391</v>
      </c>
      <c r="C120" s="1607" t="str">
        <f t="shared" si="12"/>
        <v>(水)</v>
      </c>
      <c r="D120" s="631" t="s">
        <v>522</v>
      </c>
      <c r="E120" s="58" t="s">
        <v>35</v>
      </c>
      <c r="F120" s="22">
        <v>23.5</v>
      </c>
      <c r="G120" s="61">
        <v>24.2</v>
      </c>
      <c r="H120" s="22">
        <v>2.8</v>
      </c>
      <c r="I120" s="61">
        <v>2.5</v>
      </c>
      <c r="J120" s="22">
        <v>7.4</v>
      </c>
      <c r="K120" s="61">
        <v>7.4</v>
      </c>
      <c r="L120" s="22" t="s">
        <v>35</v>
      </c>
      <c r="M120" s="61">
        <v>26.8</v>
      </c>
      <c r="N120" s="49" t="s">
        <v>35</v>
      </c>
      <c r="O120" s="1199">
        <v>60.2</v>
      </c>
      <c r="P120" s="49" t="s">
        <v>35</v>
      </c>
      <c r="Q120" s="1199">
        <v>77</v>
      </c>
      <c r="R120" s="49" t="s">
        <v>35</v>
      </c>
      <c r="S120" s="1199" t="s">
        <v>35</v>
      </c>
      <c r="T120" s="49" t="s">
        <v>35</v>
      </c>
      <c r="U120" s="1199" t="s">
        <v>35</v>
      </c>
      <c r="V120" s="62" t="s">
        <v>35</v>
      </c>
      <c r="W120" s="63">
        <v>31.4</v>
      </c>
      <c r="X120" s="67" t="s">
        <v>35</v>
      </c>
      <c r="Y120" s="68">
        <v>141</v>
      </c>
      <c r="Z120" s="1389" t="s">
        <v>35</v>
      </c>
      <c r="AA120" s="66">
        <v>0.13</v>
      </c>
      <c r="AB120" s="608" t="s">
        <v>35</v>
      </c>
      <c r="AC120" s="1666" t="s">
        <v>35</v>
      </c>
      <c r="AD120" s="6" t="s">
        <v>24</v>
      </c>
      <c r="AE120" s="17" t="s">
        <v>23</v>
      </c>
      <c r="AF120" s="22" t="s">
        <v>35</v>
      </c>
      <c r="AG120" s="46">
        <v>3.6</v>
      </c>
      <c r="AH120" s="134" t="s">
        <v>35</v>
      </c>
      <c r="AI120" s="95"/>
    </row>
    <row r="121" spans="1:35" x14ac:dyDescent="0.15">
      <c r="A121" s="1740"/>
      <c r="B121" s="366">
        <v>44392</v>
      </c>
      <c r="C121" s="1607" t="str">
        <f t="shared" si="12"/>
        <v>(木)</v>
      </c>
      <c r="D121" s="631" t="s">
        <v>522</v>
      </c>
      <c r="E121" s="58" t="s">
        <v>35</v>
      </c>
      <c r="F121" s="22">
        <v>23.7</v>
      </c>
      <c r="G121" s="61">
        <v>24.9</v>
      </c>
      <c r="H121" s="22">
        <v>3.9</v>
      </c>
      <c r="I121" s="61">
        <v>2.6</v>
      </c>
      <c r="J121" s="22">
        <v>7.4</v>
      </c>
      <c r="K121" s="61">
        <v>7.4</v>
      </c>
      <c r="L121" s="22" t="s">
        <v>35</v>
      </c>
      <c r="M121" s="61">
        <v>26.7</v>
      </c>
      <c r="N121" s="49" t="s">
        <v>35</v>
      </c>
      <c r="O121" s="1199">
        <v>59.7</v>
      </c>
      <c r="P121" s="49" t="s">
        <v>35</v>
      </c>
      <c r="Q121" s="1199">
        <v>76.400000000000006</v>
      </c>
      <c r="R121" s="49" t="s">
        <v>35</v>
      </c>
      <c r="S121" s="1199" t="s">
        <v>35</v>
      </c>
      <c r="T121" s="49" t="s">
        <v>35</v>
      </c>
      <c r="U121" s="1199" t="s">
        <v>35</v>
      </c>
      <c r="V121" s="62" t="s">
        <v>35</v>
      </c>
      <c r="W121" s="63">
        <v>31.7</v>
      </c>
      <c r="X121" s="67" t="s">
        <v>35</v>
      </c>
      <c r="Y121" s="68">
        <v>162</v>
      </c>
      <c r="Z121" s="1389" t="s">
        <v>35</v>
      </c>
      <c r="AA121" s="66">
        <v>0.15</v>
      </c>
      <c r="AB121" s="608" t="s">
        <v>35</v>
      </c>
      <c r="AC121" s="1666" t="s">
        <v>35</v>
      </c>
      <c r="AD121" s="6" t="s">
        <v>25</v>
      </c>
      <c r="AE121" s="17" t="s">
        <v>23</v>
      </c>
      <c r="AF121" s="22" t="s">
        <v>35</v>
      </c>
      <c r="AG121" s="46">
        <v>0.8</v>
      </c>
      <c r="AH121" s="35" t="s">
        <v>35</v>
      </c>
      <c r="AI121" s="95"/>
    </row>
    <row r="122" spans="1:35" x14ac:dyDescent="0.15">
      <c r="A122" s="1740"/>
      <c r="B122" s="366">
        <v>44393</v>
      </c>
      <c r="C122" s="1607" t="str">
        <f t="shared" si="12"/>
        <v>(金)</v>
      </c>
      <c r="D122" s="631" t="s">
        <v>566</v>
      </c>
      <c r="E122" s="58" t="s">
        <v>35</v>
      </c>
      <c r="F122" s="22">
        <v>23.9</v>
      </c>
      <c r="G122" s="61">
        <v>25.1</v>
      </c>
      <c r="H122" s="22">
        <v>4</v>
      </c>
      <c r="I122" s="61">
        <v>3.3</v>
      </c>
      <c r="J122" s="22">
        <v>7.3</v>
      </c>
      <c r="K122" s="61">
        <v>7.3</v>
      </c>
      <c r="L122" s="22" t="s">
        <v>35</v>
      </c>
      <c r="M122" s="61">
        <v>25.9</v>
      </c>
      <c r="N122" s="49" t="s">
        <v>35</v>
      </c>
      <c r="O122" s="1199">
        <v>59.2</v>
      </c>
      <c r="P122" s="49" t="s">
        <v>35</v>
      </c>
      <c r="Q122" s="1199">
        <v>74.599999999999994</v>
      </c>
      <c r="R122" s="49" t="s">
        <v>35</v>
      </c>
      <c r="S122" s="1199" t="s">
        <v>35</v>
      </c>
      <c r="T122" s="49" t="s">
        <v>35</v>
      </c>
      <c r="U122" s="1199" t="s">
        <v>35</v>
      </c>
      <c r="V122" s="62" t="s">
        <v>35</v>
      </c>
      <c r="W122" s="63">
        <v>28.8</v>
      </c>
      <c r="X122" s="67" t="s">
        <v>35</v>
      </c>
      <c r="Y122" s="68">
        <v>163</v>
      </c>
      <c r="Z122" s="1389" t="s">
        <v>35</v>
      </c>
      <c r="AA122" s="66">
        <v>0.21</v>
      </c>
      <c r="AB122" s="608" t="s">
        <v>35</v>
      </c>
      <c r="AC122" s="1666" t="s">
        <v>35</v>
      </c>
      <c r="AD122" s="6" t="s">
        <v>276</v>
      </c>
      <c r="AE122" s="17" t="s">
        <v>23</v>
      </c>
      <c r="AF122" s="22" t="s">
        <v>35</v>
      </c>
      <c r="AG122" s="46">
        <v>6.2</v>
      </c>
      <c r="AH122" s="35" t="s">
        <v>35</v>
      </c>
      <c r="AI122" s="95"/>
    </row>
    <row r="123" spans="1:35" x14ac:dyDescent="0.15">
      <c r="A123" s="1740"/>
      <c r="B123" s="366">
        <v>44394</v>
      </c>
      <c r="C123" s="1607" t="str">
        <f t="shared" si="12"/>
        <v>(土)</v>
      </c>
      <c r="D123" s="631" t="s">
        <v>566</v>
      </c>
      <c r="E123" s="58" t="s">
        <v>35</v>
      </c>
      <c r="F123" s="22">
        <v>24.1</v>
      </c>
      <c r="G123" s="61">
        <v>25.2</v>
      </c>
      <c r="H123" s="22">
        <v>3.2</v>
      </c>
      <c r="I123" s="61">
        <v>3</v>
      </c>
      <c r="J123" s="22">
        <v>7.4</v>
      </c>
      <c r="K123" s="61">
        <v>7.3</v>
      </c>
      <c r="L123" s="22" t="s">
        <v>35</v>
      </c>
      <c r="M123" s="61">
        <v>26.2</v>
      </c>
      <c r="N123" s="49" t="s">
        <v>35</v>
      </c>
      <c r="O123" s="1199" t="s">
        <v>35</v>
      </c>
      <c r="P123" s="49" t="s">
        <v>35</v>
      </c>
      <c r="Q123" s="1199" t="s">
        <v>35</v>
      </c>
      <c r="R123" s="49" t="s">
        <v>35</v>
      </c>
      <c r="S123" s="1199" t="s">
        <v>35</v>
      </c>
      <c r="T123" s="49" t="s">
        <v>35</v>
      </c>
      <c r="U123" s="1199" t="s">
        <v>35</v>
      </c>
      <c r="V123" s="62" t="s">
        <v>35</v>
      </c>
      <c r="W123" s="63" t="s">
        <v>35</v>
      </c>
      <c r="X123" s="67" t="s">
        <v>35</v>
      </c>
      <c r="Y123" s="68" t="s">
        <v>35</v>
      </c>
      <c r="Z123" s="1389" t="s">
        <v>35</v>
      </c>
      <c r="AA123" s="66" t="s">
        <v>35</v>
      </c>
      <c r="AB123" s="608" t="s">
        <v>35</v>
      </c>
      <c r="AC123" s="1666" t="s">
        <v>35</v>
      </c>
      <c r="AD123" s="6" t="s">
        <v>277</v>
      </c>
      <c r="AE123" s="17" t="s">
        <v>23</v>
      </c>
      <c r="AF123" s="44" t="s">
        <v>35</v>
      </c>
      <c r="AG123" s="43">
        <v>3.1E-2</v>
      </c>
      <c r="AH123" s="45" t="s">
        <v>35</v>
      </c>
      <c r="AI123" s="97"/>
    </row>
    <row r="124" spans="1:35" x14ac:dyDescent="0.15">
      <c r="A124" s="1740"/>
      <c r="B124" s="366">
        <v>44395</v>
      </c>
      <c r="C124" s="1607" t="str">
        <f t="shared" si="12"/>
        <v>(日)</v>
      </c>
      <c r="D124" s="631" t="s">
        <v>566</v>
      </c>
      <c r="E124" s="58" t="s">
        <v>35</v>
      </c>
      <c r="F124" s="22">
        <v>24.3</v>
      </c>
      <c r="G124" s="61">
        <v>25.4</v>
      </c>
      <c r="H124" s="22">
        <v>3.2</v>
      </c>
      <c r="I124" s="61">
        <v>2.7</v>
      </c>
      <c r="J124" s="22">
        <v>7.4</v>
      </c>
      <c r="K124" s="61">
        <v>7.4</v>
      </c>
      <c r="L124" s="22" t="s">
        <v>35</v>
      </c>
      <c r="M124" s="61">
        <v>26.7</v>
      </c>
      <c r="N124" s="49" t="s">
        <v>35</v>
      </c>
      <c r="O124" s="1199" t="s">
        <v>35</v>
      </c>
      <c r="P124" s="49" t="s">
        <v>35</v>
      </c>
      <c r="Q124" s="1199" t="s">
        <v>35</v>
      </c>
      <c r="R124" s="49" t="s">
        <v>35</v>
      </c>
      <c r="S124" s="1199" t="s">
        <v>35</v>
      </c>
      <c r="T124" s="49" t="s">
        <v>35</v>
      </c>
      <c r="U124" s="1199" t="s">
        <v>35</v>
      </c>
      <c r="V124" s="62" t="s">
        <v>35</v>
      </c>
      <c r="W124" s="63" t="s">
        <v>35</v>
      </c>
      <c r="X124" s="67" t="s">
        <v>35</v>
      </c>
      <c r="Y124" s="68" t="s">
        <v>35</v>
      </c>
      <c r="Z124" s="1389" t="s">
        <v>35</v>
      </c>
      <c r="AA124" s="66" t="s">
        <v>35</v>
      </c>
      <c r="AB124" s="608" t="s">
        <v>35</v>
      </c>
      <c r="AC124" s="1666" t="s">
        <v>35</v>
      </c>
      <c r="AD124" s="6" t="s">
        <v>284</v>
      </c>
      <c r="AE124" s="17" t="s">
        <v>23</v>
      </c>
      <c r="AF124" s="23" t="s">
        <v>35</v>
      </c>
      <c r="AG124" s="43">
        <v>1.6</v>
      </c>
      <c r="AH124" s="41" t="s">
        <v>35</v>
      </c>
      <c r="AI124" s="95"/>
    </row>
    <row r="125" spans="1:35" x14ac:dyDescent="0.15">
      <c r="A125" s="1740"/>
      <c r="B125" s="366">
        <v>44396</v>
      </c>
      <c r="C125" s="1607" t="str">
        <f t="shared" si="12"/>
        <v>(月)</v>
      </c>
      <c r="D125" s="631" t="s">
        <v>522</v>
      </c>
      <c r="E125" s="58" t="s">
        <v>35</v>
      </c>
      <c r="F125" s="22">
        <v>24.5</v>
      </c>
      <c r="G125" s="61">
        <v>25.6</v>
      </c>
      <c r="H125" s="22">
        <v>2.8</v>
      </c>
      <c r="I125" s="61">
        <v>2.5</v>
      </c>
      <c r="J125" s="22">
        <v>7.4</v>
      </c>
      <c r="K125" s="61">
        <v>7.5</v>
      </c>
      <c r="L125" s="22" t="s">
        <v>35</v>
      </c>
      <c r="M125" s="61">
        <v>26.2</v>
      </c>
      <c r="N125" s="49" t="s">
        <v>35</v>
      </c>
      <c r="O125" s="1199">
        <v>60.6</v>
      </c>
      <c r="P125" s="49" t="s">
        <v>35</v>
      </c>
      <c r="Q125" s="1199">
        <v>77.2</v>
      </c>
      <c r="R125" s="49" t="s">
        <v>35</v>
      </c>
      <c r="S125" s="1199" t="s">
        <v>35</v>
      </c>
      <c r="T125" s="49" t="s">
        <v>35</v>
      </c>
      <c r="U125" s="1199" t="s">
        <v>35</v>
      </c>
      <c r="V125" s="62" t="s">
        <v>35</v>
      </c>
      <c r="W125" s="63">
        <v>29.1</v>
      </c>
      <c r="X125" s="67" t="s">
        <v>35</v>
      </c>
      <c r="Y125" s="68">
        <v>172</v>
      </c>
      <c r="Z125" s="1389" t="s">
        <v>35</v>
      </c>
      <c r="AA125" s="66">
        <v>0.13</v>
      </c>
      <c r="AB125" s="608">
        <v>6</v>
      </c>
      <c r="AC125" s="1666">
        <v>3</v>
      </c>
      <c r="AD125" s="6" t="s">
        <v>278</v>
      </c>
      <c r="AE125" s="17" t="s">
        <v>23</v>
      </c>
      <c r="AF125" s="23" t="s">
        <v>35</v>
      </c>
      <c r="AG125" s="43">
        <v>2.2200000000000002</v>
      </c>
      <c r="AH125" s="41" t="s">
        <v>35</v>
      </c>
      <c r="AI125" s="95"/>
    </row>
    <row r="126" spans="1:35" x14ac:dyDescent="0.15">
      <c r="A126" s="1740"/>
      <c r="B126" s="366">
        <v>44397</v>
      </c>
      <c r="C126" s="1607" t="str">
        <f t="shared" si="12"/>
        <v>(火)</v>
      </c>
      <c r="D126" s="631" t="s">
        <v>566</v>
      </c>
      <c r="E126" s="58" t="s">
        <v>35</v>
      </c>
      <c r="F126" s="22">
        <v>24.8</v>
      </c>
      <c r="G126" s="61">
        <v>26</v>
      </c>
      <c r="H126" s="22">
        <v>3</v>
      </c>
      <c r="I126" s="61">
        <v>2.2999999999999998</v>
      </c>
      <c r="J126" s="22">
        <v>7.5</v>
      </c>
      <c r="K126" s="61">
        <v>7.4</v>
      </c>
      <c r="L126" s="22" t="s">
        <v>35</v>
      </c>
      <c r="M126" s="61">
        <v>26.3</v>
      </c>
      <c r="N126" s="49" t="s">
        <v>35</v>
      </c>
      <c r="O126" s="1199">
        <v>60.8</v>
      </c>
      <c r="P126" s="49" t="s">
        <v>35</v>
      </c>
      <c r="Q126" s="1199">
        <v>77</v>
      </c>
      <c r="R126" s="49" t="s">
        <v>35</v>
      </c>
      <c r="S126" s="1199" t="s">
        <v>35</v>
      </c>
      <c r="T126" s="49" t="s">
        <v>35</v>
      </c>
      <c r="U126" s="1199" t="s">
        <v>35</v>
      </c>
      <c r="V126" s="62" t="s">
        <v>35</v>
      </c>
      <c r="W126" s="63">
        <v>31.7</v>
      </c>
      <c r="X126" s="67" t="s">
        <v>35</v>
      </c>
      <c r="Y126" s="68">
        <v>163</v>
      </c>
      <c r="Z126" s="1389" t="s">
        <v>35</v>
      </c>
      <c r="AA126" s="66">
        <v>0.14000000000000001</v>
      </c>
      <c r="AB126" s="608" t="s">
        <v>35</v>
      </c>
      <c r="AC126" s="1666" t="s">
        <v>35</v>
      </c>
      <c r="AD126" s="6" t="s">
        <v>279</v>
      </c>
      <c r="AE126" s="17" t="s">
        <v>23</v>
      </c>
      <c r="AF126" s="44" t="s">
        <v>35</v>
      </c>
      <c r="AG126" s="43">
        <v>0.107</v>
      </c>
      <c r="AH126" s="45" t="s">
        <v>35</v>
      </c>
      <c r="AI126" s="97"/>
    </row>
    <row r="127" spans="1:35" x14ac:dyDescent="0.15">
      <c r="A127" s="1740"/>
      <c r="B127" s="366">
        <v>44398</v>
      </c>
      <c r="C127" s="1607" t="str">
        <f t="shared" si="12"/>
        <v>(水)</v>
      </c>
      <c r="D127" s="631" t="s">
        <v>566</v>
      </c>
      <c r="E127" s="58" t="s">
        <v>35</v>
      </c>
      <c r="F127" s="22">
        <v>25</v>
      </c>
      <c r="G127" s="61">
        <v>26.1</v>
      </c>
      <c r="H127" s="22">
        <v>2.8</v>
      </c>
      <c r="I127" s="61">
        <v>2.2999999999999998</v>
      </c>
      <c r="J127" s="22">
        <v>7.5</v>
      </c>
      <c r="K127" s="61">
        <v>7.4</v>
      </c>
      <c r="L127" s="22" t="s">
        <v>35</v>
      </c>
      <c r="M127" s="61">
        <v>26.3</v>
      </c>
      <c r="N127" s="49" t="s">
        <v>35</v>
      </c>
      <c r="O127" s="1199">
        <v>60.5</v>
      </c>
      <c r="P127" s="49" t="s">
        <v>35</v>
      </c>
      <c r="Q127" s="1199">
        <v>77.2</v>
      </c>
      <c r="R127" s="49" t="s">
        <v>35</v>
      </c>
      <c r="S127" s="1199" t="s">
        <v>35</v>
      </c>
      <c r="T127" s="49" t="s">
        <v>35</v>
      </c>
      <c r="U127" s="1199" t="s">
        <v>35</v>
      </c>
      <c r="V127" s="62" t="s">
        <v>35</v>
      </c>
      <c r="W127" s="63">
        <v>32.200000000000003</v>
      </c>
      <c r="X127" s="67" t="s">
        <v>35</v>
      </c>
      <c r="Y127" s="68">
        <v>151</v>
      </c>
      <c r="Z127" s="1389" t="s">
        <v>35</v>
      </c>
      <c r="AA127" s="66">
        <v>0.14000000000000001</v>
      </c>
      <c r="AB127" s="608" t="s">
        <v>35</v>
      </c>
      <c r="AC127" s="1666" t="s">
        <v>35</v>
      </c>
      <c r="AD127" s="6" t="s">
        <v>280</v>
      </c>
      <c r="AE127" s="17" t="s">
        <v>23</v>
      </c>
      <c r="AF127" s="23" t="s">
        <v>35</v>
      </c>
      <c r="AG127" s="203" t="s">
        <v>523</v>
      </c>
      <c r="AH127" s="41" t="s">
        <v>35</v>
      </c>
      <c r="AI127" s="95"/>
    </row>
    <row r="128" spans="1:35" x14ac:dyDescent="0.15">
      <c r="A128" s="1740"/>
      <c r="B128" s="366">
        <v>44399</v>
      </c>
      <c r="C128" s="1607" t="str">
        <f t="shared" si="12"/>
        <v>(木)</v>
      </c>
      <c r="D128" s="631" t="s">
        <v>566</v>
      </c>
      <c r="E128" s="58" t="s">
        <v>35</v>
      </c>
      <c r="F128" s="22">
        <v>25.3</v>
      </c>
      <c r="G128" s="61">
        <v>26.4</v>
      </c>
      <c r="H128" s="22">
        <v>2.5</v>
      </c>
      <c r="I128" s="61">
        <v>2.1</v>
      </c>
      <c r="J128" s="22">
        <v>7.6</v>
      </c>
      <c r="K128" s="61">
        <v>7.5</v>
      </c>
      <c r="L128" s="22" t="s">
        <v>35</v>
      </c>
      <c r="M128" s="61">
        <v>27</v>
      </c>
      <c r="N128" s="49" t="s">
        <v>35</v>
      </c>
      <c r="O128" s="1199" t="s">
        <v>35</v>
      </c>
      <c r="P128" s="49" t="s">
        <v>35</v>
      </c>
      <c r="Q128" s="1199" t="s">
        <v>35</v>
      </c>
      <c r="R128" s="49" t="s">
        <v>35</v>
      </c>
      <c r="S128" s="1199" t="s">
        <v>35</v>
      </c>
      <c r="T128" s="49" t="s">
        <v>35</v>
      </c>
      <c r="U128" s="1199" t="s">
        <v>35</v>
      </c>
      <c r="V128" s="62" t="s">
        <v>35</v>
      </c>
      <c r="W128" s="63" t="s">
        <v>35</v>
      </c>
      <c r="X128" s="67" t="s">
        <v>35</v>
      </c>
      <c r="Y128" s="68" t="s">
        <v>35</v>
      </c>
      <c r="Z128" s="1389" t="s">
        <v>35</v>
      </c>
      <c r="AA128" s="66" t="s">
        <v>35</v>
      </c>
      <c r="AB128" s="608" t="s">
        <v>35</v>
      </c>
      <c r="AC128" s="1666" t="s">
        <v>35</v>
      </c>
      <c r="AD128" s="6" t="s">
        <v>281</v>
      </c>
      <c r="AE128" s="17" t="s">
        <v>23</v>
      </c>
      <c r="AF128" s="22" t="s">
        <v>35</v>
      </c>
      <c r="AG128" s="46">
        <v>17.7</v>
      </c>
      <c r="AH128" s="35" t="s">
        <v>35</v>
      </c>
      <c r="AI128" s="96"/>
    </row>
    <row r="129" spans="1:40" x14ac:dyDescent="0.15">
      <c r="A129" s="1740"/>
      <c r="B129" s="366">
        <v>44400</v>
      </c>
      <c r="C129" s="1607" t="str">
        <f t="shared" si="12"/>
        <v>(金)</v>
      </c>
      <c r="D129" s="631" t="s">
        <v>566</v>
      </c>
      <c r="E129" s="58" t="s">
        <v>35</v>
      </c>
      <c r="F129" s="22">
        <v>25.4</v>
      </c>
      <c r="G129" s="61">
        <v>26.5</v>
      </c>
      <c r="H129" s="22">
        <v>2.5</v>
      </c>
      <c r="I129" s="61">
        <v>2</v>
      </c>
      <c r="J129" s="22">
        <v>7.6</v>
      </c>
      <c r="K129" s="61">
        <v>7.5</v>
      </c>
      <c r="L129" s="22" t="s">
        <v>35</v>
      </c>
      <c r="M129" s="61">
        <v>27</v>
      </c>
      <c r="N129" s="49" t="s">
        <v>35</v>
      </c>
      <c r="O129" s="1199" t="s">
        <v>35</v>
      </c>
      <c r="P129" s="49" t="s">
        <v>35</v>
      </c>
      <c r="Q129" s="1199" t="s">
        <v>35</v>
      </c>
      <c r="R129" s="49" t="s">
        <v>35</v>
      </c>
      <c r="S129" s="1199" t="s">
        <v>35</v>
      </c>
      <c r="T129" s="49" t="s">
        <v>35</v>
      </c>
      <c r="U129" s="1199" t="s">
        <v>35</v>
      </c>
      <c r="V129" s="62" t="s">
        <v>35</v>
      </c>
      <c r="W129" s="63" t="s">
        <v>35</v>
      </c>
      <c r="X129" s="67" t="s">
        <v>35</v>
      </c>
      <c r="Y129" s="68" t="s">
        <v>35</v>
      </c>
      <c r="Z129" s="1389" t="s">
        <v>35</v>
      </c>
      <c r="AA129" s="66" t="s">
        <v>35</v>
      </c>
      <c r="AB129" s="608" t="s">
        <v>35</v>
      </c>
      <c r="AC129" s="1666" t="s">
        <v>35</v>
      </c>
      <c r="AD129" s="6" t="s">
        <v>27</v>
      </c>
      <c r="AE129" s="17" t="s">
        <v>23</v>
      </c>
      <c r="AF129" s="22" t="s">
        <v>35</v>
      </c>
      <c r="AG129" s="46">
        <v>21.8</v>
      </c>
      <c r="AH129" s="35" t="s">
        <v>35</v>
      </c>
      <c r="AI129" s="96"/>
    </row>
    <row r="130" spans="1:40" x14ac:dyDescent="0.15">
      <c r="A130" s="1740"/>
      <c r="B130" s="366">
        <v>44401</v>
      </c>
      <c r="C130" s="1607" t="str">
        <f t="shared" si="12"/>
        <v>(土)</v>
      </c>
      <c r="D130" s="631" t="s">
        <v>566</v>
      </c>
      <c r="E130" s="58" t="s">
        <v>35</v>
      </c>
      <c r="F130" s="22">
        <v>25.8</v>
      </c>
      <c r="G130" s="61">
        <v>26.8</v>
      </c>
      <c r="H130" s="22">
        <v>2.5</v>
      </c>
      <c r="I130" s="61">
        <v>2</v>
      </c>
      <c r="J130" s="22">
        <v>7.8</v>
      </c>
      <c r="K130" s="61">
        <v>7.6</v>
      </c>
      <c r="L130" s="22" t="s">
        <v>35</v>
      </c>
      <c r="M130" s="61">
        <v>26.9</v>
      </c>
      <c r="N130" s="49" t="s">
        <v>35</v>
      </c>
      <c r="O130" s="1199" t="s">
        <v>35</v>
      </c>
      <c r="P130" s="49" t="s">
        <v>35</v>
      </c>
      <c r="Q130" s="1199" t="s">
        <v>35</v>
      </c>
      <c r="R130" s="49" t="s">
        <v>35</v>
      </c>
      <c r="S130" s="1199" t="s">
        <v>35</v>
      </c>
      <c r="T130" s="49" t="s">
        <v>35</v>
      </c>
      <c r="U130" s="1199" t="s">
        <v>35</v>
      </c>
      <c r="V130" s="62" t="s">
        <v>35</v>
      </c>
      <c r="W130" s="63" t="s">
        <v>35</v>
      </c>
      <c r="X130" s="67" t="s">
        <v>35</v>
      </c>
      <c r="Y130" s="68" t="s">
        <v>35</v>
      </c>
      <c r="Z130" s="1389" t="s">
        <v>35</v>
      </c>
      <c r="AA130" s="66" t="s">
        <v>35</v>
      </c>
      <c r="AB130" s="608" t="s">
        <v>35</v>
      </c>
      <c r="AC130" s="1666" t="s">
        <v>35</v>
      </c>
      <c r="AD130" s="6" t="s">
        <v>282</v>
      </c>
      <c r="AE130" s="17" t="s">
        <v>267</v>
      </c>
      <c r="AF130" s="49" t="s">
        <v>35</v>
      </c>
      <c r="AG130" s="50">
        <v>9</v>
      </c>
      <c r="AH130" s="42" t="s">
        <v>35</v>
      </c>
      <c r="AI130" s="98"/>
    </row>
    <row r="131" spans="1:40" x14ac:dyDescent="0.15">
      <c r="A131" s="1740"/>
      <c r="B131" s="366">
        <v>44402</v>
      </c>
      <c r="C131" s="1607" t="str">
        <f t="shared" si="12"/>
        <v>(日)</v>
      </c>
      <c r="D131" s="631" t="s">
        <v>566</v>
      </c>
      <c r="E131" s="58" t="s">
        <v>35</v>
      </c>
      <c r="F131" s="22">
        <v>26.1</v>
      </c>
      <c r="G131" s="61">
        <v>27.1</v>
      </c>
      <c r="H131" s="22">
        <v>2.6</v>
      </c>
      <c r="I131" s="61">
        <v>2.1</v>
      </c>
      <c r="J131" s="22">
        <v>7.8</v>
      </c>
      <c r="K131" s="61">
        <v>7.7</v>
      </c>
      <c r="L131" s="22" t="s">
        <v>35</v>
      </c>
      <c r="M131" s="61">
        <v>27.1</v>
      </c>
      <c r="N131" s="49" t="s">
        <v>35</v>
      </c>
      <c r="O131" s="1199" t="s">
        <v>35</v>
      </c>
      <c r="P131" s="49" t="s">
        <v>35</v>
      </c>
      <c r="Q131" s="1199" t="s">
        <v>35</v>
      </c>
      <c r="R131" s="49" t="s">
        <v>35</v>
      </c>
      <c r="S131" s="1199" t="s">
        <v>35</v>
      </c>
      <c r="T131" s="49" t="s">
        <v>35</v>
      </c>
      <c r="U131" s="1199" t="s">
        <v>35</v>
      </c>
      <c r="V131" s="62" t="s">
        <v>35</v>
      </c>
      <c r="W131" s="63" t="s">
        <v>35</v>
      </c>
      <c r="X131" s="67" t="s">
        <v>35</v>
      </c>
      <c r="Y131" s="68" t="s">
        <v>35</v>
      </c>
      <c r="Z131" s="1389" t="s">
        <v>35</v>
      </c>
      <c r="AA131" s="66" t="s">
        <v>35</v>
      </c>
      <c r="AB131" s="608" t="s">
        <v>35</v>
      </c>
      <c r="AC131" s="1666" t="s">
        <v>35</v>
      </c>
      <c r="AD131" s="6" t="s">
        <v>283</v>
      </c>
      <c r="AE131" s="17" t="s">
        <v>23</v>
      </c>
      <c r="AF131" s="49" t="s">
        <v>35</v>
      </c>
      <c r="AG131" s="50">
        <v>2</v>
      </c>
      <c r="AH131" s="42" t="s">
        <v>35</v>
      </c>
      <c r="AI131" s="98"/>
    </row>
    <row r="132" spans="1:40" x14ac:dyDescent="0.15">
      <c r="A132" s="1740"/>
      <c r="B132" s="366">
        <v>44403</v>
      </c>
      <c r="C132" s="1607" t="str">
        <f t="shared" si="12"/>
        <v>(月)</v>
      </c>
      <c r="D132" s="631" t="s">
        <v>522</v>
      </c>
      <c r="E132" s="58" t="s">
        <v>35</v>
      </c>
      <c r="F132" s="22">
        <v>26.3</v>
      </c>
      <c r="G132" s="61">
        <v>27.1</v>
      </c>
      <c r="H132" s="22">
        <v>2.5</v>
      </c>
      <c r="I132" s="61">
        <v>2</v>
      </c>
      <c r="J132" s="22">
        <v>7.9</v>
      </c>
      <c r="K132" s="61">
        <v>7.8</v>
      </c>
      <c r="L132" s="22" t="s">
        <v>35</v>
      </c>
      <c r="M132" s="61">
        <v>26.3</v>
      </c>
      <c r="N132" s="49" t="s">
        <v>35</v>
      </c>
      <c r="O132" s="1199">
        <v>61.5</v>
      </c>
      <c r="P132" s="49" t="s">
        <v>35</v>
      </c>
      <c r="Q132" s="1199">
        <v>77.2</v>
      </c>
      <c r="R132" s="49" t="s">
        <v>35</v>
      </c>
      <c r="S132" s="1199" t="s">
        <v>35</v>
      </c>
      <c r="T132" s="49" t="s">
        <v>35</v>
      </c>
      <c r="U132" s="1199" t="s">
        <v>35</v>
      </c>
      <c r="V132" s="62" t="s">
        <v>35</v>
      </c>
      <c r="W132" s="63">
        <v>31.2</v>
      </c>
      <c r="X132" s="67" t="s">
        <v>35</v>
      </c>
      <c r="Y132" s="68">
        <v>163</v>
      </c>
      <c r="Z132" s="1389" t="s">
        <v>35</v>
      </c>
      <c r="AA132" s="66">
        <v>0.06</v>
      </c>
      <c r="AB132" s="608" t="s">
        <v>35</v>
      </c>
      <c r="AC132" s="1666" t="s">
        <v>35</v>
      </c>
      <c r="AD132" s="18"/>
      <c r="AE132" s="8"/>
      <c r="AF132" s="19"/>
      <c r="AG132" s="7"/>
      <c r="AH132" s="7"/>
      <c r="AI132" s="8"/>
    </row>
    <row r="133" spans="1:40" x14ac:dyDescent="0.15">
      <c r="A133" s="1740"/>
      <c r="B133" s="366">
        <v>44404</v>
      </c>
      <c r="C133" s="1607" t="str">
        <f t="shared" si="12"/>
        <v>(火)</v>
      </c>
      <c r="D133" s="631" t="s">
        <v>579</v>
      </c>
      <c r="E133" s="58" t="s">
        <v>35</v>
      </c>
      <c r="F133" s="22">
        <v>26.3</v>
      </c>
      <c r="G133" s="61">
        <v>26.5</v>
      </c>
      <c r="H133" s="22">
        <v>2</v>
      </c>
      <c r="I133" s="61">
        <v>2</v>
      </c>
      <c r="J133" s="22">
        <v>7.9</v>
      </c>
      <c r="K133" s="61">
        <v>7.7</v>
      </c>
      <c r="L133" s="22" t="s">
        <v>35</v>
      </c>
      <c r="M133" s="61">
        <v>26.2</v>
      </c>
      <c r="N133" s="49" t="s">
        <v>35</v>
      </c>
      <c r="O133" s="1199">
        <v>60.7</v>
      </c>
      <c r="P133" s="49" t="s">
        <v>35</v>
      </c>
      <c r="Q133" s="1199">
        <v>76</v>
      </c>
      <c r="R133" s="49" t="s">
        <v>35</v>
      </c>
      <c r="S133" s="1199" t="s">
        <v>35</v>
      </c>
      <c r="T133" s="49" t="s">
        <v>35</v>
      </c>
      <c r="U133" s="1199" t="s">
        <v>35</v>
      </c>
      <c r="V133" s="62" t="s">
        <v>35</v>
      </c>
      <c r="W133" s="63">
        <v>29.6</v>
      </c>
      <c r="X133" s="67" t="s">
        <v>35</v>
      </c>
      <c r="Y133" s="68">
        <v>139</v>
      </c>
      <c r="Z133" s="1389" t="s">
        <v>35</v>
      </c>
      <c r="AA133" s="66">
        <v>0.06</v>
      </c>
      <c r="AB133" s="608" t="s">
        <v>35</v>
      </c>
      <c r="AC133" s="1666" t="s">
        <v>35</v>
      </c>
      <c r="AD133" s="18"/>
      <c r="AE133" s="8"/>
      <c r="AF133" s="19"/>
      <c r="AG133" s="7"/>
      <c r="AH133" s="7"/>
      <c r="AI133" s="8"/>
    </row>
    <row r="134" spans="1:40" x14ac:dyDescent="0.15">
      <c r="A134" s="1740"/>
      <c r="B134" s="366">
        <v>44405</v>
      </c>
      <c r="C134" s="1607" t="str">
        <f t="shared" si="12"/>
        <v>(水)</v>
      </c>
      <c r="D134" s="631" t="s">
        <v>566</v>
      </c>
      <c r="E134" s="58" t="s">
        <v>35</v>
      </c>
      <c r="F134" s="22">
        <v>26.8</v>
      </c>
      <c r="G134" s="61">
        <v>27.7</v>
      </c>
      <c r="H134" s="22">
        <v>2.4</v>
      </c>
      <c r="I134" s="61">
        <v>2</v>
      </c>
      <c r="J134" s="22">
        <v>7.6</v>
      </c>
      <c r="K134" s="61">
        <v>7.7</v>
      </c>
      <c r="L134" s="22" t="s">
        <v>35</v>
      </c>
      <c r="M134" s="61">
        <v>26</v>
      </c>
      <c r="N134" s="49" t="s">
        <v>35</v>
      </c>
      <c r="O134" s="1199">
        <v>59.9</v>
      </c>
      <c r="P134" s="49" t="s">
        <v>35</v>
      </c>
      <c r="Q134" s="1199">
        <v>76.8</v>
      </c>
      <c r="R134" s="49" t="s">
        <v>35</v>
      </c>
      <c r="S134" s="1199" t="s">
        <v>35</v>
      </c>
      <c r="T134" s="49" t="s">
        <v>35</v>
      </c>
      <c r="U134" s="1199" t="s">
        <v>35</v>
      </c>
      <c r="V134" s="62" t="s">
        <v>35</v>
      </c>
      <c r="W134" s="63">
        <v>29.4</v>
      </c>
      <c r="X134" s="67" t="s">
        <v>35</v>
      </c>
      <c r="Y134" s="68">
        <v>149</v>
      </c>
      <c r="Z134" s="1389" t="s">
        <v>35</v>
      </c>
      <c r="AA134" s="66">
        <v>0.09</v>
      </c>
      <c r="AB134" s="608" t="s">
        <v>35</v>
      </c>
      <c r="AC134" s="1666" t="s">
        <v>35</v>
      </c>
      <c r="AD134" s="20"/>
      <c r="AE134" s="3"/>
      <c r="AF134" s="21"/>
      <c r="AG134" s="9"/>
      <c r="AH134" s="9"/>
      <c r="AI134" s="3"/>
    </row>
    <row r="135" spans="1:40" x14ac:dyDescent="0.15">
      <c r="A135" s="1740"/>
      <c r="B135" s="366">
        <v>44406</v>
      </c>
      <c r="C135" s="1607" t="str">
        <f t="shared" si="12"/>
        <v>(木)</v>
      </c>
      <c r="D135" s="631" t="s">
        <v>522</v>
      </c>
      <c r="E135" s="58" t="s">
        <v>35</v>
      </c>
      <c r="F135" s="22">
        <v>26.5</v>
      </c>
      <c r="G135" s="61">
        <v>27.7</v>
      </c>
      <c r="H135" s="22">
        <v>2.9</v>
      </c>
      <c r="I135" s="61">
        <v>2</v>
      </c>
      <c r="J135" s="22">
        <v>7.3</v>
      </c>
      <c r="K135" s="61">
        <v>7.5</v>
      </c>
      <c r="L135" s="22" t="s">
        <v>35</v>
      </c>
      <c r="M135" s="61">
        <v>25.8</v>
      </c>
      <c r="N135" s="49" t="s">
        <v>35</v>
      </c>
      <c r="O135" s="1199">
        <v>59.8</v>
      </c>
      <c r="P135" s="49" t="s">
        <v>35</v>
      </c>
      <c r="Q135" s="1199">
        <v>75.2</v>
      </c>
      <c r="R135" s="49" t="s">
        <v>35</v>
      </c>
      <c r="S135" s="1199" t="s">
        <v>35</v>
      </c>
      <c r="T135" s="49" t="s">
        <v>35</v>
      </c>
      <c r="U135" s="1199" t="s">
        <v>35</v>
      </c>
      <c r="V135" s="62" t="s">
        <v>35</v>
      </c>
      <c r="W135" s="63">
        <v>29.4</v>
      </c>
      <c r="X135" s="67" t="s">
        <v>35</v>
      </c>
      <c r="Y135" s="68">
        <v>155</v>
      </c>
      <c r="Z135" s="1389" t="s">
        <v>35</v>
      </c>
      <c r="AA135" s="66">
        <v>0.06</v>
      </c>
      <c r="AB135" s="608" t="s">
        <v>35</v>
      </c>
      <c r="AC135" s="1666" t="s">
        <v>35</v>
      </c>
      <c r="AD135" s="28" t="s">
        <v>34</v>
      </c>
      <c r="AE135" s="2" t="s">
        <v>35</v>
      </c>
      <c r="AF135" s="2" t="s">
        <v>35</v>
      </c>
      <c r="AG135" s="2" t="s">
        <v>35</v>
      </c>
      <c r="AH135" s="2" t="s">
        <v>35</v>
      </c>
      <c r="AI135" s="99" t="s">
        <v>35</v>
      </c>
    </row>
    <row r="136" spans="1:40" x14ac:dyDescent="0.15">
      <c r="A136" s="1740"/>
      <c r="B136" s="366">
        <v>44407</v>
      </c>
      <c r="C136" s="1607" t="str">
        <f t="shared" si="12"/>
        <v>(金)</v>
      </c>
      <c r="D136" s="631" t="s">
        <v>522</v>
      </c>
      <c r="E136" s="58" t="s">
        <v>35</v>
      </c>
      <c r="F136" s="22">
        <v>26.5</v>
      </c>
      <c r="G136" s="61">
        <v>27.7</v>
      </c>
      <c r="H136" s="22">
        <v>2.9</v>
      </c>
      <c r="I136" s="61">
        <v>2.2999999999999998</v>
      </c>
      <c r="J136" s="22">
        <v>7.3</v>
      </c>
      <c r="K136" s="61">
        <v>7.3</v>
      </c>
      <c r="L136" s="22" t="s">
        <v>35</v>
      </c>
      <c r="M136" s="61">
        <v>25.8</v>
      </c>
      <c r="N136" s="49" t="s">
        <v>35</v>
      </c>
      <c r="O136" s="1199">
        <v>59.9</v>
      </c>
      <c r="P136" s="49" t="s">
        <v>35</v>
      </c>
      <c r="Q136" s="1199">
        <v>74.599999999999994</v>
      </c>
      <c r="R136" s="49" t="s">
        <v>35</v>
      </c>
      <c r="S136" s="1199" t="s">
        <v>35</v>
      </c>
      <c r="T136" s="49" t="s">
        <v>35</v>
      </c>
      <c r="U136" s="1199" t="s">
        <v>35</v>
      </c>
      <c r="V136" s="62" t="s">
        <v>35</v>
      </c>
      <c r="W136" s="63">
        <v>27.8</v>
      </c>
      <c r="X136" s="67" t="s">
        <v>35</v>
      </c>
      <c r="Y136" s="68">
        <v>154</v>
      </c>
      <c r="Z136" s="1389" t="s">
        <v>35</v>
      </c>
      <c r="AA136" s="66">
        <v>0.12</v>
      </c>
      <c r="AB136" s="608" t="s">
        <v>35</v>
      </c>
      <c r="AC136" s="1666" t="s">
        <v>35</v>
      </c>
      <c r="AD136" s="10" t="s">
        <v>35</v>
      </c>
      <c r="AE136" s="2" t="s">
        <v>35</v>
      </c>
      <c r="AF136" s="2" t="s">
        <v>35</v>
      </c>
      <c r="AG136" s="2" t="s">
        <v>35</v>
      </c>
      <c r="AH136" s="2" t="s">
        <v>35</v>
      </c>
      <c r="AI136" s="99" t="s">
        <v>35</v>
      </c>
    </row>
    <row r="137" spans="1:40" x14ac:dyDescent="0.15">
      <c r="A137" s="1740"/>
      <c r="B137" s="366">
        <v>44408</v>
      </c>
      <c r="C137" s="1607" t="str">
        <f t="shared" si="12"/>
        <v>(土)</v>
      </c>
      <c r="D137" s="135" t="s">
        <v>566</v>
      </c>
      <c r="E137" s="119" t="s">
        <v>35</v>
      </c>
      <c r="F137" s="120">
        <v>26.6</v>
      </c>
      <c r="G137" s="121">
        <v>27.5</v>
      </c>
      <c r="H137" s="120">
        <v>2.6</v>
      </c>
      <c r="I137" s="121">
        <v>2.2999999999999998</v>
      </c>
      <c r="J137" s="120">
        <v>7.2</v>
      </c>
      <c r="K137" s="121">
        <v>7.4</v>
      </c>
      <c r="L137" s="120" t="s">
        <v>35</v>
      </c>
      <c r="M137" s="121">
        <v>26.1</v>
      </c>
      <c r="N137" s="632" t="s">
        <v>35</v>
      </c>
      <c r="O137" s="1213" t="s">
        <v>35</v>
      </c>
      <c r="P137" s="632" t="s">
        <v>35</v>
      </c>
      <c r="Q137" s="1213" t="s">
        <v>35</v>
      </c>
      <c r="R137" s="632" t="s">
        <v>35</v>
      </c>
      <c r="S137" s="1213" t="s">
        <v>35</v>
      </c>
      <c r="T137" s="632" t="s">
        <v>35</v>
      </c>
      <c r="U137" s="1213" t="s">
        <v>35</v>
      </c>
      <c r="V137" s="122" t="s">
        <v>35</v>
      </c>
      <c r="W137" s="123" t="s">
        <v>35</v>
      </c>
      <c r="X137" s="126" t="s">
        <v>35</v>
      </c>
      <c r="Y137" s="127" t="s">
        <v>35</v>
      </c>
      <c r="Z137" s="1394" t="s">
        <v>35</v>
      </c>
      <c r="AA137" s="125" t="s">
        <v>35</v>
      </c>
      <c r="AB137" s="694" t="s">
        <v>35</v>
      </c>
      <c r="AC137" s="1667" t="s">
        <v>35</v>
      </c>
      <c r="AD137" s="10" t="s">
        <v>35</v>
      </c>
      <c r="AE137" s="2" t="s">
        <v>35</v>
      </c>
      <c r="AF137" s="2" t="s">
        <v>35</v>
      </c>
      <c r="AG137" s="2" t="s">
        <v>35</v>
      </c>
      <c r="AH137" s="2" t="s">
        <v>35</v>
      </c>
      <c r="AI137" s="99" t="s">
        <v>35</v>
      </c>
    </row>
    <row r="138" spans="1:40" s="1" customFormat="1" ht="13.5" customHeight="1" x14ac:dyDescent="0.15">
      <c r="A138" s="1740"/>
      <c r="B138" s="1748" t="s">
        <v>388</v>
      </c>
      <c r="C138" s="1744"/>
      <c r="D138" s="374"/>
      <c r="E138" s="335">
        <f t="shared" ref="E138:AC138" si="13">IF(COUNT(E107:E137)=0,"",MAX(E107:E137))</f>
        <v>23</v>
      </c>
      <c r="F138" s="336">
        <f t="shared" si="13"/>
        <v>26.8</v>
      </c>
      <c r="G138" s="337">
        <f t="shared" si="13"/>
        <v>27.7</v>
      </c>
      <c r="H138" s="336">
        <f t="shared" si="13"/>
        <v>6.7</v>
      </c>
      <c r="I138" s="337">
        <f t="shared" si="13"/>
        <v>4.5</v>
      </c>
      <c r="J138" s="336">
        <f t="shared" si="13"/>
        <v>7.9</v>
      </c>
      <c r="K138" s="337">
        <f t="shared" si="13"/>
        <v>7.8</v>
      </c>
      <c r="L138" s="336" t="str">
        <f t="shared" si="13"/>
        <v/>
      </c>
      <c r="M138" s="337">
        <f t="shared" si="13"/>
        <v>28.3</v>
      </c>
      <c r="N138" s="1200" t="str">
        <f t="shared" si="13"/>
        <v/>
      </c>
      <c r="O138" s="1208">
        <f t="shared" si="13"/>
        <v>63.6</v>
      </c>
      <c r="P138" s="1200" t="str">
        <f t="shared" si="13"/>
        <v/>
      </c>
      <c r="Q138" s="1208">
        <f t="shared" si="13"/>
        <v>81.400000000000006</v>
      </c>
      <c r="R138" s="1200" t="str">
        <f t="shared" si="13"/>
        <v/>
      </c>
      <c r="S138" s="1208">
        <f t="shared" si="13"/>
        <v>47.2</v>
      </c>
      <c r="T138" s="1200" t="str">
        <f t="shared" si="13"/>
        <v/>
      </c>
      <c r="U138" s="1208">
        <f t="shared" si="13"/>
        <v>28.8</v>
      </c>
      <c r="V138" s="338" t="str">
        <f t="shared" si="13"/>
        <v/>
      </c>
      <c r="W138" s="540">
        <f t="shared" si="13"/>
        <v>35</v>
      </c>
      <c r="X138" s="596" t="str">
        <f t="shared" si="13"/>
        <v/>
      </c>
      <c r="Y138" s="597">
        <f t="shared" si="13"/>
        <v>199</v>
      </c>
      <c r="Z138" s="1385" t="str">
        <f t="shared" si="13"/>
        <v/>
      </c>
      <c r="AA138" s="1398">
        <f t="shared" si="13"/>
        <v>0.42</v>
      </c>
      <c r="AB138" s="651">
        <f t="shared" si="13"/>
        <v>6</v>
      </c>
      <c r="AC138" s="1456">
        <f t="shared" si="13"/>
        <v>3</v>
      </c>
      <c r="AD138" s="10"/>
      <c r="AE138" s="2"/>
      <c r="AF138" s="2"/>
      <c r="AG138" s="2"/>
      <c r="AH138" s="2"/>
      <c r="AI138" s="99"/>
    </row>
    <row r="139" spans="1:40" s="1" customFormat="1" ht="13.5" customHeight="1" x14ac:dyDescent="0.15">
      <c r="A139" s="1740"/>
      <c r="B139" s="1749" t="s">
        <v>389</v>
      </c>
      <c r="C139" s="1736"/>
      <c r="D139" s="376"/>
      <c r="E139" s="340">
        <f t="shared" ref="E139:AA139" si="14">IF(COUNT(E107:E137)=0,"",MIN(E107:E137))</f>
        <v>23</v>
      </c>
      <c r="F139" s="341">
        <f t="shared" si="14"/>
        <v>22.5</v>
      </c>
      <c r="G139" s="342">
        <f t="shared" si="14"/>
        <v>23</v>
      </c>
      <c r="H139" s="341">
        <f t="shared" si="14"/>
        <v>2</v>
      </c>
      <c r="I139" s="342">
        <f t="shared" si="14"/>
        <v>2</v>
      </c>
      <c r="J139" s="341">
        <f t="shared" si="14"/>
        <v>7.2</v>
      </c>
      <c r="K139" s="342">
        <f t="shared" si="14"/>
        <v>7.2</v>
      </c>
      <c r="L139" s="341" t="str">
        <f t="shared" si="14"/>
        <v/>
      </c>
      <c r="M139" s="342">
        <f t="shared" si="14"/>
        <v>25.2</v>
      </c>
      <c r="N139" s="1202" t="str">
        <f t="shared" si="14"/>
        <v/>
      </c>
      <c r="O139" s="1209">
        <f t="shared" si="14"/>
        <v>51.5</v>
      </c>
      <c r="P139" s="1202" t="str">
        <f t="shared" si="14"/>
        <v/>
      </c>
      <c r="Q139" s="1209">
        <f t="shared" si="14"/>
        <v>66.8</v>
      </c>
      <c r="R139" s="1202" t="str">
        <f t="shared" si="14"/>
        <v/>
      </c>
      <c r="S139" s="1209">
        <f t="shared" si="14"/>
        <v>47.2</v>
      </c>
      <c r="T139" s="1202" t="str">
        <f t="shared" si="14"/>
        <v/>
      </c>
      <c r="U139" s="1209">
        <f t="shared" si="14"/>
        <v>28.8</v>
      </c>
      <c r="V139" s="343" t="str">
        <f t="shared" si="14"/>
        <v/>
      </c>
      <c r="W139" s="653">
        <f t="shared" si="14"/>
        <v>27.8</v>
      </c>
      <c r="X139" s="600" t="str">
        <f t="shared" si="14"/>
        <v/>
      </c>
      <c r="Y139" s="601">
        <f t="shared" si="14"/>
        <v>139</v>
      </c>
      <c r="Z139" s="1386" t="str">
        <f t="shared" si="14"/>
        <v/>
      </c>
      <c r="AA139" s="666">
        <f t="shared" si="14"/>
        <v>0.06</v>
      </c>
      <c r="AB139" s="1620"/>
      <c r="AC139" s="1659"/>
      <c r="AD139" s="10"/>
      <c r="AE139" s="2"/>
      <c r="AF139" s="2"/>
      <c r="AG139" s="2"/>
      <c r="AH139" s="2"/>
      <c r="AI139" s="99"/>
    </row>
    <row r="140" spans="1:40" s="1" customFormat="1" ht="13.5" customHeight="1" x14ac:dyDescent="0.15">
      <c r="A140" s="1740"/>
      <c r="B140" s="1749" t="s">
        <v>390</v>
      </c>
      <c r="C140" s="1736"/>
      <c r="D140" s="376"/>
      <c r="E140" s="541">
        <f t="shared" ref="E140:AA140" si="15">IF(COUNT(E107:E137)=0,"",AVERAGE(E107:E137))</f>
        <v>23</v>
      </c>
      <c r="F140" s="542">
        <f t="shared" si="15"/>
        <v>24.332258064516125</v>
      </c>
      <c r="G140" s="543">
        <f t="shared" si="15"/>
        <v>25.28387096774194</v>
      </c>
      <c r="H140" s="542">
        <f t="shared" si="15"/>
        <v>3.6967741935483875</v>
      </c>
      <c r="I140" s="543">
        <f t="shared" si="15"/>
        <v>2.7741935483870965</v>
      </c>
      <c r="J140" s="542">
        <f t="shared" si="15"/>
        <v>7.4483870967741952</v>
      </c>
      <c r="K140" s="543">
        <f t="shared" si="15"/>
        <v>7.4096774193548383</v>
      </c>
      <c r="L140" s="542" t="str">
        <f t="shared" si="15"/>
        <v/>
      </c>
      <c r="M140" s="543">
        <f t="shared" si="15"/>
        <v>26.590322580645157</v>
      </c>
      <c r="N140" s="1210" t="str">
        <f t="shared" si="15"/>
        <v/>
      </c>
      <c r="O140" s="1211">
        <f t="shared" si="15"/>
        <v>59.510000000000012</v>
      </c>
      <c r="P140" s="1210" t="str">
        <f t="shared" si="15"/>
        <v/>
      </c>
      <c r="Q140" s="1211">
        <f t="shared" si="15"/>
        <v>76.31</v>
      </c>
      <c r="R140" s="1210" t="str">
        <f t="shared" si="15"/>
        <v/>
      </c>
      <c r="S140" s="1211">
        <f t="shared" si="15"/>
        <v>47.2</v>
      </c>
      <c r="T140" s="1210" t="str">
        <f t="shared" si="15"/>
        <v/>
      </c>
      <c r="U140" s="1211">
        <f t="shared" si="15"/>
        <v>28.8</v>
      </c>
      <c r="V140" s="1255" t="str">
        <f t="shared" si="15"/>
        <v/>
      </c>
      <c r="W140" s="658">
        <f t="shared" si="15"/>
        <v>30.45999999999999</v>
      </c>
      <c r="X140" s="643" t="str">
        <f t="shared" si="15"/>
        <v/>
      </c>
      <c r="Y140" s="644">
        <f t="shared" si="15"/>
        <v>164.35</v>
      </c>
      <c r="Z140" s="1391" t="str">
        <f t="shared" si="15"/>
        <v/>
      </c>
      <c r="AA140" s="696">
        <f t="shared" si="15"/>
        <v>0.16750000000000001</v>
      </c>
      <c r="AB140" s="1621"/>
      <c r="AC140" s="1660"/>
      <c r="AD140" s="10"/>
      <c r="AE140" s="2"/>
      <c r="AF140" s="2"/>
      <c r="AG140" s="2"/>
      <c r="AH140" s="2"/>
      <c r="AI140" s="99"/>
    </row>
    <row r="141" spans="1:40" s="1" customFormat="1" ht="13.5" customHeight="1" x14ac:dyDescent="0.15">
      <c r="A141" s="1899"/>
      <c r="B141" s="1737" t="s">
        <v>391</v>
      </c>
      <c r="C141" s="1738"/>
      <c r="D141" s="376"/>
      <c r="E141" s="563"/>
      <c r="F141" s="1341"/>
      <c r="G141" s="1342"/>
      <c r="H141" s="1341"/>
      <c r="I141" s="1342"/>
      <c r="J141" s="1241"/>
      <c r="K141" s="1242"/>
      <c r="L141" s="1341"/>
      <c r="M141" s="1342"/>
      <c r="N141" s="1205"/>
      <c r="O141" s="1212"/>
      <c r="P141" s="1223"/>
      <c r="Q141" s="1212"/>
      <c r="R141" s="1204"/>
      <c r="S141" s="1205"/>
      <c r="T141" s="1204"/>
      <c r="U141" s="1222"/>
      <c r="V141" s="1256"/>
      <c r="W141" s="1257"/>
      <c r="X141" s="592"/>
      <c r="Y141" s="657"/>
      <c r="Z141" s="1392"/>
      <c r="AA141" s="1400"/>
      <c r="AB141" s="648">
        <f>SUM(AB107:AB137)</f>
        <v>6</v>
      </c>
      <c r="AC141" s="1105">
        <f>SUM(AC107:AC137)</f>
        <v>3</v>
      </c>
      <c r="AD141" s="205"/>
      <c r="AE141" s="207"/>
      <c r="AF141" s="207"/>
      <c r="AG141" s="207"/>
      <c r="AH141" s="207"/>
      <c r="AI141" s="206"/>
      <c r="AJ141" s="388"/>
    </row>
    <row r="142" spans="1:40" ht="13.5" customHeight="1" x14ac:dyDescent="0.15">
      <c r="A142" s="1896" t="s">
        <v>312</v>
      </c>
      <c r="B142" s="677">
        <v>44409</v>
      </c>
      <c r="C142" s="856" t="str">
        <f>IF(B142="","",IF(WEEKDAY(B142)=1,"(日)",IF(WEEKDAY(B142)=2,"(月)",IF(WEEKDAY(B142)=3,"(火)",IF(WEEKDAY(B142)=4,"(水)",IF(WEEKDAY(B142)=5,"(木)",IF(WEEKDAY(B142)=6,"(金)","(土)")))))))</f>
        <v>(日)</v>
      </c>
      <c r="D142" s="626" t="s">
        <v>621</v>
      </c>
      <c r="E142" s="57"/>
      <c r="F142" s="59">
        <v>26.9</v>
      </c>
      <c r="G142" s="60">
        <v>28.1</v>
      </c>
      <c r="H142" s="59">
        <v>2.4</v>
      </c>
      <c r="I142" s="60">
        <v>2.2000000000000002</v>
      </c>
      <c r="J142" s="59">
        <v>7.3</v>
      </c>
      <c r="K142" s="60">
        <v>7.4</v>
      </c>
      <c r="L142" s="59"/>
      <c r="M142" s="60">
        <v>26.5</v>
      </c>
      <c r="N142" s="1197"/>
      <c r="O142" s="1198"/>
      <c r="P142" s="1197"/>
      <c r="Q142" s="1198"/>
      <c r="R142" s="1197"/>
      <c r="S142" s="1198"/>
      <c r="T142" s="1197"/>
      <c r="U142" s="1198"/>
      <c r="V142" s="53"/>
      <c r="W142" s="54"/>
      <c r="X142" s="55"/>
      <c r="Y142" s="56"/>
      <c r="Z142" s="1388"/>
      <c r="AA142" s="65"/>
      <c r="AB142" s="606"/>
      <c r="AC142" s="1665"/>
      <c r="AD142" s="208">
        <v>44413</v>
      </c>
      <c r="AE142" s="128" t="s">
        <v>29</v>
      </c>
      <c r="AF142" s="630">
        <v>31.5</v>
      </c>
      <c r="AG142" s="130" t="s">
        <v>20</v>
      </c>
      <c r="AH142" s="131"/>
      <c r="AI142" s="132"/>
      <c r="AJ142" s="1"/>
      <c r="AK142" s="1"/>
      <c r="AL142" s="1"/>
      <c r="AM142" s="1"/>
      <c r="AN142" s="1"/>
    </row>
    <row r="143" spans="1:40" x14ac:dyDescent="0.15">
      <c r="A143" s="1897"/>
      <c r="B143" s="366">
        <v>44410</v>
      </c>
      <c r="C143" s="1607" t="str">
        <f>IF(B143="","",IF(WEEKDAY(B143)=1,"(日)",IF(WEEKDAY(B143)=2,"(月)",IF(WEEKDAY(B143)=3,"(火)",IF(WEEKDAY(B143)=4,"(水)",IF(WEEKDAY(B143)=5,"(木)",IF(WEEKDAY(B143)=6,"(金)","(土)")))))))</f>
        <v>(月)</v>
      </c>
      <c r="D143" s="730" t="s">
        <v>621</v>
      </c>
      <c r="E143" s="58"/>
      <c r="F143" s="22">
        <v>26.9</v>
      </c>
      <c r="G143" s="61">
        <v>28.6</v>
      </c>
      <c r="H143" s="22">
        <v>2.2000000000000002</v>
      </c>
      <c r="I143" s="61">
        <v>2.1</v>
      </c>
      <c r="J143" s="22">
        <v>7.4</v>
      </c>
      <c r="K143" s="61">
        <v>7.5</v>
      </c>
      <c r="L143" s="22"/>
      <c r="M143" s="61">
        <v>25.9</v>
      </c>
      <c r="N143" s="49"/>
      <c r="O143" s="1199">
        <v>60.2</v>
      </c>
      <c r="P143" s="49"/>
      <c r="Q143" s="1199">
        <v>76.8</v>
      </c>
      <c r="R143" s="49"/>
      <c r="S143" s="1199"/>
      <c r="T143" s="49"/>
      <c r="U143" s="1199"/>
      <c r="V143" s="62"/>
      <c r="W143" s="63">
        <v>30.3</v>
      </c>
      <c r="X143" s="67"/>
      <c r="Y143" s="68">
        <v>182</v>
      </c>
      <c r="Z143" s="1389"/>
      <c r="AA143" s="66">
        <v>0.05</v>
      </c>
      <c r="AB143" s="608"/>
      <c r="AC143" s="1666"/>
      <c r="AD143" s="11" t="s">
        <v>30</v>
      </c>
      <c r="AE143" s="12" t="s">
        <v>31</v>
      </c>
      <c r="AF143" s="13" t="s">
        <v>32</v>
      </c>
      <c r="AG143" s="14" t="s">
        <v>33</v>
      </c>
      <c r="AH143" s="15" t="s">
        <v>35</v>
      </c>
      <c r="AI143" s="92"/>
      <c r="AJ143" s="1"/>
      <c r="AK143" s="1"/>
      <c r="AL143" s="1"/>
      <c r="AM143" s="1"/>
      <c r="AN143" s="1"/>
    </row>
    <row r="144" spans="1:40" ht="13.5" customHeight="1" x14ac:dyDescent="0.15">
      <c r="A144" s="1897"/>
      <c r="B144" s="366">
        <v>44411</v>
      </c>
      <c r="C144" s="1607" t="str">
        <f t="shared" ref="C144:C172" si="16">IF(B144="","",IF(WEEKDAY(B144)=1,"(日)",IF(WEEKDAY(B144)=2,"(月)",IF(WEEKDAY(B144)=3,"(火)",IF(WEEKDAY(B144)=4,"(水)",IF(WEEKDAY(B144)=5,"(木)",IF(WEEKDAY(B144)=6,"(金)","(土)")))))))</f>
        <v>(火)</v>
      </c>
      <c r="D144" s="730" t="s">
        <v>622</v>
      </c>
      <c r="E144" s="58"/>
      <c r="F144" s="22">
        <v>27.1</v>
      </c>
      <c r="G144" s="61">
        <v>28.7</v>
      </c>
      <c r="H144" s="22">
        <v>2.4</v>
      </c>
      <c r="I144" s="61">
        <v>1.7</v>
      </c>
      <c r="J144" s="22">
        <v>7.6</v>
      </c>
      <c r="K144" s="61">
        <v>7.5</v>
      </c>
      <c r="L144" s="22"/>
      <c r="M144" s="61">
        <v>26</v>
      </c>
      <c r="N144" s="49"/>
      <c r="O144" s="1199">
        <v>60.8</v>
      </c>
      <c r="P144" s="49"/>
      <c r="Q144" s="1199">
        <v>76</v>
      </c>
      <c r="R144" s="49"/>
      <c r="S144" s="1199"/>
      <c r="T144" s="49"/>
      <c r="U144" s="1199"/>
      <c r="V144" s="62"/>
      <c r="W144" s="63">
        <v>32.1</v>
      </c>
      <c r="X144" s="67"/>
      <c r="Y144" s="68">
        <v>180</v>
      </c>
      <c r="Z144" s="1389"/>
      <c r="AA144" s="66">
        <v>0.08</v>
      </c>
      <c r="AB144" s="608"/>
      <c r="AC144" s="1666"/>
      <c r="AD144" s="5" t="s">
        <v>265</v>
      </c>
      <c r="AE144" s="16" t="s">
        <v>20</v>
      </c>
      <c r="AF144" s="30">
        <v>27.4</v>
      </c>
      <c r="AG144" s="31">
        <v>29</v>
      </c>
      <c r="AH144" s="32" t="s">
        <v>35</v>
      </c>
      <c r="AI144" s="93"/>
      <c r="AJ144" s="1"/>
      <c r="AK144" s="1"/>
      <c r="AL144" s="1"/>
      <c r="AM144" s="1"/>
      <c r="AN144" s="1"/>
    </row>
    <row r="145" spans="1:40" x14ac:dyDescent="0.15">
      <c r="A145" s="1897"/>
      <c r="B145" s="366">
        <v>44412</v>
      </c>
      <c r="C145" s="1607" t="str">
        <f t="shared" si="16"/>
        <v>(水)</v>
      </c>
      <c r="D145" s="730" t="s">
        <v>623</v>
      </c>
      <c r="E145" s="58"/>
      <c r="F145" s="22">
        <v>27.3</v>
      </c>
      <c r="G145" s="61">
        <v>28.7</v>
      </c>
      <c r="H145" s="22">
        <v>2.5</v>
      </c>
      <c r="I145" s="61">
        <v>1.8</v>
      </c>
      <c r="J145" s="22">
        <v>7.5</v>
      </c>
      <c r="K145" s="61">
        <v>7.5</v>
      </c>
      <c r="L145" s="22"/>
      <c r="M145" s="61">
        <v>26.1</v>
      </c>
      <c r="N145" s="49"/>
      <c r="O145" s="1199">
        <v>59.8</v>
      </c>
      <c r="P145" s="49"/>
      <c r="Q145" s="1199">
        <v>75.400000000000006</v>
      </c>
      <c r="R145" s="49"/>
      <c r="S145" s="1199"/>
      <c r="T145" s="49"/>
      <c r="U145" s="1199"/>
      <c r="V145" s="62"/>
      <c r="W145" s="63">
        <v>30.7</v>
      </c>
      <c r="X145" s="67"/>
      <c r="Y145" s="68">
        <v>178</v>
      </c>
      <c r="Z145" s="1389"/>
      <c r="AA145" s="66">
        <v>7.0000000000000007E-2</v>
      </c>
      <c r="AB145" s="608"/>
      <c r="AC145" s="1666"/>
      <c r="AD145" s="6" t="s">
        <v>266</v>
      </c>
      <c r="AE145" s="17" t="s">
        <v>267</v>
      </c>
      <c r="AF145" s="36">
        <v>2</v>
      </c>
      <c r="AG145" s="34">
        <v>1.9</v>
      </c>
      <c r="AH145" s="38" t="s">
        <v>35</v>
      </c>
      <c r="AI145" s="94"/>
      <c r="AJ145" s="1"/>
      <c r="AK145" s="1"/>
      <c r="AL145" s="1"/>
      <c r="AM145" s="1"/>
      <c r="AN145" s="1"/>
    </row>
    <row r="146" spans="1:40" x14ac:dyDescent="0.15">
      <c r="A146" s="1897"/>
      <c r="B146" s="366">
        <v>44413</v>
      </c>
      <c r="C146" s="1607" t="str">
        <f t="shared" si="16"/>
        <v>(木)</v>
      </c>
      <c r="D146" s="730" t="s">
        <v>623</v>
      </c>
      <c r="E146" s="58">
        <v>31.5</v>
      </c>
      <c r="F146" s="22">
        <v>27.4</v>
      </c>
      <c r="G146" s="61">
        <v>29</v>
      </c>
      <c r="H146" s="22">
        <v>2</v>
      </c>
      <c r="I146" s="61">
        <v>1.9</v>
      </c>
      <c r="J146" s="22">
        <v>7.6</v>
      </c>
      <c r="K146" s="61">
        <v>7.5</v>
      </c>
      <c r="L146" s="22"/>
      <c r="M146" s="61">
        <v>26</v>
      </c>
      <c r="N146" s="49"/>
      <c r="O146" s="1199">
        <v>59.3</v>
      </c>
      <c r="P146" s="49"/>
      <c r="Q146" s="1199">
        <v>76.8</v>
      </c>
      <c r="R146" s="49"/>
      <c r="S146" s="1199">
        <v>47.4</v>
      </c>
      <c r="T146" s="49"/>
      <c r="U146" s="1199">
        <v>29.4</v>
      </c>
      <c r="V146" s="62"/>
      <c r="W146" s="63">
        <v>30.8</v>
      </c>
      <c r="X146" s="67"/>
      <c r="Y146" s="68">
        <v>183</v>
      </c>
      <c r="Z146" s="1389"/>
      <c r="AA146" s="66">
        <v>0.08</v>
      </c>
      <c r="AB146" s="608"/>
      <c r="AC146" s="1666"/>
      <c r="AD146" s="6" t="s">
        <v>21</v>
      </c>
      <c r="AE146" s="17"/>
      <c r="AF146" s="33">
        <v>7.6</v>
      </c>
      <c r="AG146" s="34">
        <v>7.5</v>
      </c>
      <c r="AH146" s="41" t="s">
        <v>35</v>
      </c>
      <c r="AI146" s="95"/>
      <c r="AJ146" s="1"/>
      <c r="AK146" s="1"/>
      <c r="AL146" s="1"/>
      <c r="AM146" s="1"/>
      <c r="AN146" s="1"/>
    </row>
    <row r="147" spans="1:40" x14ac:dyDescent="0.15">
      <c r="A147" s="1897"/>
      <c r="B147" s="366">
        <v>44414</v>
      </c>
      <c r="C147" s="1607" t="str">
        <f t="shared" si="16"/>
        <v>(金)</v>
      </c>
      <c r="D147" s="730" t="s">
        <v>621</v>
      </c>
      <c r="E147" s="58"/>
      <c r="F147" s="22">
        <v>27.4</v>
      </c>
      <c r="G147" s="61">
        <v>28.5</v>
      </c>
      <c r="H147" s="22">
        <v>2</v>
      </c>
      <c r="I147" s="61">
        <v>1.5</v>
      </c>
      <c r="J147" s="22">
        <v>7.6</v>
      </c>
      <c r="K147" s="61">
        <v>7.5</v>
      </c>
      <c r="L147" s="22"/>
      <c r="M147" s="61">
        <v>25.9</v>
      </c>
      <c r="N147" s="49"/>
      <c r="O147" s="1199">
        <v>57.9</v>
      </c>
      <c r="P147" s="49"/>
      <c r="Q147" s="1199">
        <v>76.599999999999994</v>
      </c>
      <c r="R147" s="49"/>
      <c r="S147" s="1199"/>
      <c r="T147" s="49"/>
      <c r="U147" s="1199"/>
      <c r="V147" s="62"/>
      <c r="W147" s="63">
        <v>28.6</v>
      </c>
      <c r="X147" s="67"/>
      <c r="Y147" s="68">
        <v>222</v>
      </c>
      <c r="Z147" s="1389"/>
      <c r="AA147" s="66">
        <v>0.08</v>
      </c>
      <c r="AB147" s="608"/>
      <c r="AC147" s="1666"/>
      <c r="AD147" s="6" t="s">
        <v>268</v>
      </c>
      <c r="AE147" s="17" t="s">
        <v>22</v>
      </c>
      <c r="AF147" s="33" t="s">
        <v>35</v>
      </c>
      <c r="AG147" s="34">
        <v>26</v>
      </c>
      <c r="AH147" s="35" t="s">
        <v>35</v>
      </c>
      <c r="AI147" s="96"/>
      <c r="AJ147" s="1"/>
      <c r="AK147" s="1"/>
      <c r="AL147" s="1"/>
      <c r="AM147" s="1"/>
      <c r="AN147" s="1"/>
    </row>
    <row r="148" spans="1:40" x14ac:dyDescent="0.15">
      <c r="A148" s="1897"/>
      <c r="B148" s="366">
        <v>44415</v>
      </c>
      <c r="C148" s="1607" t="str">
        <f t="shared" si="16"/>
        <v>(土)</v>
      </c>
      <c r="D148" s="730" t="s">
        <v>622</v>
      </c>
      <c r="E148" s="58"/>
      <c r="F148" s="22">
        <v>27.5</v>
      </c>
      <c r="G148" s="61">
        <v>28.3</v>
      </c>
      <c r="H148" s="22">
        <v>1.9</v>
      </c>
      <c r="I148" s="61">
        <v>1.7</v>
      </c>
      <c r="J148" s="22">
        <v>7.6</v>
      </c>
      <c r="K148" s="61">
        <v>7.5</v>
      </c>
      <c r="L148" s="22"/>
      <c r="M148" s="61">
        <v>28.2</v>
      </c>
      <c r="N148" s="49"/>
      <c r="O148" s="1199"/>
      <c r="P148" s="49"/>
      <c r="Q148" s="1199"/>
      <c r="R148" s="49"/>
      <c r="S148" s="1199"/>
      <c r="T148" s="49"/>
      <c r="U148" s="1199"/>
      <c r="V148" s="62"/>
      <c r="W148" s="63"/>
      <c r="X148" s="67"/>
      <c r="Y148" s="68"/>
      <c r="Z148" s="1389"/>
      <c r="AA148" s="66"/>
      <c r="AB148" s="608"/>
      <c r="AC148" s="1666"/>
      <c r="AD148" s="6" t="s">
        <v>269</v>
      </c>
      <c r="AE148" s="17" t="s">
        <v>23</v>
      </c>
      <c r="AF148" s="33" t="s">
        <v>35</v>
      </c>
      <c r="AG148" s="613">
        <v>59.3</v>
      </c>
      <c r="AH148" s="35" t="s">
        <v>35</v>
      </c>
      <c r="AI148" s="96"/>
      <c r="AJ148" s="1"/>
      <c r="AK148" s="1"/>
      <c r="AL148" s="1"/>
      <c r="AM148" s="1"/>
      <c r="AN148" s="1"/>
    </row>
    <row r="149" spans="1:40" x14ac:dyDescent="0.15">
      <c r="A149" s="1897"/>
      <c r="B149" s="366">
        <v>44416</v>
      </c>
      <c r="C149" s="1607" t="str">
        <f t="shared" si="16"/>
        <v>(日)</v>
      </c>
      <c r="D149" s="730" t="s">
        <v>622</v>
      </c>
      <c r="E149" s="58"/>
      <c r="F149" s="22">
        <v>27.5</v>
      </c>
      <c r="G149" s="61">
        <v>27.8</v>
      </c>
      <c r="H149" s="22">
        <v>1.5</v>
      </c>
      <c r="I149" s="61">
        <v>1.7</v>
      </c>
      <c r="J149" s="22">
        <v>7.6</v>
      </c>
      <c r="K149" s="61">
        <v>7.5</v>
      </c>
      <c r="L149" s="22"/>
      <c r="M149" s="61">
        <v>28.1</v>
      </c>
      <c r="N149" s="49"/>
      <c r="O149" s="1199"/>
      <c r="P149" s="49"/>
      <c r="Q149" s="1199"/>
      <c r="R149" s="49"/>
      <c r="S149" s="1199"/>
      <c r="T149" s="49"/>
      <c r="U149" s="1199"/>
      <c r="V149" s="62"/>
      <c r="W149" s="63"/>
      <c r="X149" s="67"/>
      <c r="Y149" s="68"/>
      <c r="Z149" s="1389"/>
      <c r="AA149" s="66"/>
      <c r="AB149" s="608"/>
      <c r="AC149" s="1666"/>
      <c r="AD149" s="6" t="s">
        <v>270</v>
      </c>
      <c r="AE149" s="17" t="s">
        <v>23</v>
      </c>
      <c r="AF149" s="33" t="s">
        <v>35</v>
      </c>
      <c r="AG149" s="613">
        <v>76.8</v>
      </c>
      <c r="AH149" s="35" t="s">
        <v>35</v>
      </c>
      <c r="AI149" s="96"/>
      <c r="AJ149" s="1"/>
      <c r="AK149" s="1"/>
      <c r="AL149" s="1"/>
      <c r="AM149" s="1"/>
      <c r="AN149" s="1"/>
    </row>
    <row r="150" spans="1:40" x14ac:dyDescent="0.15">
      <c r="A150" s="1897"/>
      <c r="B150" s="366">
        <v>44417</v>
      </c>
      <c r="C150" s="1607" t="str">
        <f t="shared" si="16"/>
        <v>(月)</v>
      </c>
      <c r="D150" s="730" t="s">
        <v>624</v>
      </c>
      <c r="E150" s="58"/>
      <c r="F150" s="22">
        <v>27.8</v>
      </c>
      <c r="G150" s="61">
        <v>28.6</v>
      </c>
      <c r="H150" s="22">
        <v>2.2999999999999998</v>
      </c>
      <c r="I150" s="61">
        <v>1.9</v>
      </c>
      <c r="J150" s="22">
        <v>7.6</v>
      </c>
      <c r="K150" s="61">
        <v>7.5</v>
      </c>
      <c r="L150" s="22"/>
      <c r="M150" s="61">
        <v>27.5</v>
      </c>
      <c r="N150" s="49"/>
      <c r="O150" s="1199"/>
      <c r="P150" s="49"/>
      <c r="Q150" s="1199"/>
      <c r="R150" s="49"/>
      <c r="S150" s="1199"/>
      <c r="T150" s="49"/>
      <c r="U150" s="1199"/>
      <c r="V150" s="62"/>
      <c r="W150" s="63"/>
      <c r="X150" s="67"/>
      <c r="Y150" s="68"/>
      <c r="Z150" s="1389"/>
      <c r="AA150" s="66"/>
      <c r="AB150" s="608"/>
      <c r="AC150" s="1666"/>
      <c r="AD150" s="6" t="s">
        <v>271</v>
      </c>
      <c r="AE150" s="17" t="s">
        <v>23</v>
      </c>
      <c r="AF150" s="33" t="s">
        <v>35</v>
      </c>
      <c r="AG150" s="613">
        <v>47.4</v>
      </c>
      <c r="AH150" s="35" t="s">
        <v>35</v>
      </c>
      <c r="AI150" s="96"/>
      <c r="AJ150" s="1"/>
      <c r="AK150" s="1"/>
      <c r="AL150" s="1"/>
      <c r="AM150" s="1"/>
      <c r="AN150" s="1"/>
    </row>
    <row r="151" spans="1:40" x14ac:dyDescent="0.15">
      <c r="A151" s="1897"/>
      <c r="B151" s="366">
        <v>44418</v>
      </c>
      <c r="C151" s="1607" t="str">
        <f t="shared" si="16"/>
        <v>(火)</v>
      </c>
      <c r="D151" s="730" t="s">
        <v>621</v>
      </c>
      <c r="E151" s="58"/>
      <c r="F151" s="22">
        <v>27.8</v>
      </c>
      <c r="G151" s="61">
        <v>29</v>
      </c>
      <c r="H151" s="22">
        <v>2.5</v>
      </c>
      <c r="I151" s="61">
        <v>2.2000000000000002</v>
      </c>
      <c r="J151" s="22">
        <v>7.6</v>
      </c>
      <c r="K151" s="61">
        <v>7.5</v>
      </c>
      <c r="L151" s="22"/>
      <c r="M151" s="61">
        <v>24.7</v>
      </c>
      <c r="N151" s="49"/>
      <c r="O151" s="1199">
        <v>57.6</v>
      </c>
      <c r="P151" s="49"/>
      <c r="Q151" s="1199">
        <v>73.400000000000006</v>
      </c>
      <c r="R151" s="49"/>
      <c r="S151" s="1199"/>
      <c r="T151" s="49"/>
      <c r="U151" s="1199"/>
      <c r="V151" s="62"/>
      <c r="W151" s="63">
        <v>29.2</v>
      </c>
      <c r="X151" s="67"/>
      <c r="Y151" s="68">
        <v>203</v>
      </c>
      <c r="Z151" s="1389"/>
      <c r="AA151" s="66">
        <v>7.0000000000000007E-2</v>
      </c>
      <c r="AB151" s="608"/>
      <c r="AC151" s="1666"/>
      <c r="AD151" s="6" t="s">
        <v>272</v>
      </c>
      <c r="AE151" s="17" t="s">
        <v>23</v>
      </c>
      <c r="AF151" s="33" t="s">
        <v>35</v>
      </c>
      <c r="AG151" s="613">
        <v>29.4</v>
      </c>
      <c r="AH151" s="35" t="s">
        <v>35</v>
      </c>
      <c r="AI151" s="96"/>
      <c r="AJ151" s="1"/>
      <c r="AK151" s="1"/>
      <c r="AL151" s="1"/>
      <c r="AM151" s="1"/>
      <c r="AN151" s="1"/>
    </row>
    <row r="152" spans="1:40" x14ac:dyDescent="0.15">
      <c r="A152" s="1897"/>
      <c r="B152" s="366">
        <v>44419</v>
      </c>
      <c r="C152" s="1607" t="str">
        <f t="shared" si="16"/>
        <v>(水)</v>
      </c>
      <c r="D152" s="730" t="s">
        <v>621</v>
      </c>
      <c r="E152" s="58"/>
      <c r="F152" s="22">
        <v>27.4</v>
      </c>
      <c r="G152" s="61">
        <v>29.2</v>
      </c>
      <c r="H152" s="22">
        <v>4.0999999999999996</v>
      </c>
      <c r="I152" s="61">
        <v>2.6</v>
      </c>
      <c r="J152" s="22">
        <v>7.4</v>
      </c>
      <c r="K152" s="61">
        <v>7.4</v>
      </c>
      <c r="L152" s="22"/>
      <c r="M152" s="61">
        <v>24.4</v>
      </c>
      <c r="N152" s="49"/>
      <c r="O152" s="1199">
        <v>57.1</v>
      </c>
      <c r="P152" s="49"/>
      <c r="Q152" s="1199">
        <v>71.8</v>
      </c>
      <c r="R152" s="49"/>
      <c r="S152" s="1199"/>
      <c r="T152" s="49"/>
      <c r="U152" s="1199"/>
      <c r="V152" s="62"/>
      <c r="W152" s="63">
        <v>26.8</v>
      </c>
      <c r="X152" s="67"/>
      <c r="Y152" s="68">
        <v>207</v>
      </c>
      <c r="Z152" s="1389"/>
      <c r="AA152" s="66">
        <v>7.0000000000000007E-2</v>
      </c>
      <c r="AB152" s="608"/>
      <c r="AC152" s="1666"/>
      <c r="AD152" s="6" t="s">
        <v>273</v>
      </c>
      <c r="AE152" s="17" t="s">
        <v>23</v>
      </c>
      <c r="AF152" s="36" t="s">
        <v>35</v>
      </c>
      <c r="AG152" s="37">
        <v>30.8</v>
      </c>
      <c r="AH152" s="38" t="s">
        <v>35</v>
      </c>
      <c r="AI152" s="94"/>
      <c r="AJ152" s="1"/>
      <c r="AK152" s="1"/>
      <c r="AL152" s="1"/>
      <c r="AM152" s="1"/>
      <c r="AN152" s="1"/>
    </row>
    <row r="153" spans="1:40" x14ac:dyDescent="0.15">
      <c r="A153" s="1897"/>
      <c r="B153" s="366">
        <v>44420</v>
      </c>
      <c r="C153" s="1607" t="str">
        <f t="shared" si="16"/>
        <v>(木)</v>
      </c>
      <c r="D153" s="730" t="s">
        <v>624</v>
      </c>
      <c r="E153" s="58"/>
      <c r="F153" s="22">
        <v>27.2</v>
      </c>
      <c r="G153" s="61">
        <v>27.9</v>
      </c>
      <c r="H153" s="22">
        <v>4</v>
      </c>
      <c r="I153" s="61">
        <v>3.4</v>
      </c>
      <c r="J153" s="22">
        <v>7.4</v>
      </c>
      <c r="K153" s="61">
        <v>7.3</v>
      </c>
      <c r="L153" s="22"/>
      <c r="M153" s="61">
        <v>24.2</v>
      </c>
      <c r="N153" s="49"/>
      <c r="O153" s="1199">
        <v>52.8</v>
      </c>
      <c r="P153" s="49"/>
      <c r="Q153" s="1199">
        <v>68</v>
      </c>
      <c r="R153" s="49"/>
      <c r="S153" s="1199"/>
      <c r="T153" s="49"/>
      <c r="U153" s="1199"/>
      <c r="V153" s="62"/>
      <c r="W153" s="63">
        <v>24</v>
      </c>
      <c r="X153" s="67"/>
      <c r="Y153" s="68">
        <v>191</v>
      </c>
      <c r="Z153" s="1389"/>
      <c r="AA153" s="66">
        <v>0.06</v>
      </c>
      <c r="AB153" s="608"/>
      <c r="AC153" s="1666"/>
      <c r="AD153" s="6" t="s">
        <v>274</v>
      </c>
      <c r="AE153" s="17" t="s">
        <v>23</v>
      </c>
      <c r="AF153" s="47" t="s">
        <v>35</v>
      </c>
      <c r="AG153" s="48">
        <v>183</v>
      </c>
      <c r="AH153" s="24" t="s">
        <v>35</v>
      </c>
      <c r="AI153" s="25"/>
      <c r="AJ153" s="1"/>
      <c r="AK153" s="1"/>
      <c r="AL153" s="1"/>
      <c r="AM153" s="1"/>
      <c r="AN153" s="1"/>
    </row>
    <row r="154" spans="1:40" x14ac:dyDescent="0.15">
      <c r="A154" s="1897"/>
      <c r="B154" s="366">
        <v>44421</v>
      </c>
      <c r="C154" s="1607" t="str">
        <f t="shared" si="16"/>
        <v>(金)</v>
      </c>
      <c r="D154" s="730" t="s">
        <v>622</v>
      </c>
      <c r="E154" s="58"/>
      <c r="F154" s="22">
        <v>27.2</v>
      </c>
      <c r="G154" s="61">
        <v>27.3</v>
      </c>
      <c r="H154" s="22">
        <v>3.3</v>
      </c>
      <c r="I154" s="61">
        <v>3.1</v>
      </c>
      <c r="J154" s="22">
        <v>7.4</v>
      </c>
      <c r="K154" s="61">
        <v>7.4</v>
      </c>
      <c r="L154" s="22"/>
      <c r="M154" s="61">
        <v>24</v>
      </c>
      <c r="N154" s="49"/>
      <c r="O154" s="1199">
        <v>55.7</v>
      </c>
      <c r="P154" s="49"/>
      <c r="Q154" s="1199">
        <v>72</v>
      </c>
      <c r="R154" s="49"/>
      <c r="S154" s="1199"/>
      <c r="T154" s="49"/>
      <c r="U154" s="1199"/>
      <c r="V154" s="62"/>
      <c r="W154" s="63">
        <v>24.4</v>
      </c>
      <c r="X154" s="67"/>
      <c r="Y154" s="68">
        <v>203</v>
      </c>
      <c r="Z154" s="1389"/>
      <c r="AA154" s="66">
        <v>0.09</v>
      </c>
      <c r="AB154" s="608"/>
      <c r="AC154" s="1666"/>
      <c r="AD154" s="6" t="s">
        <v>275</v>
      </c>
      <c r="AE154" s="17" t="s">
        <v>23</v>
      </c>
      <c r="AF154" s="40" t="s">
        <v>35</v>
      </c>
      <c r="AG154" s="40">
        <v>0.08</v>
      </c>
      <c r="AH154" s="41" t="s">
        <v>35</v>
      </c>
      <c r="AI154" s="95"/>
      <c r="AJ154" s="1"/>
      <c r="AK154" s="1"/>
      <c r="AL154" s="1"/>
      <c r="AM154" s="1"/>
      <c r="AN154" s="1"/>
    </row>
    <row r="155" spans="1:40" x14ac:dyDescent="0.15">
      <c r="A155" s="1897"/>
      <c r="B155" s="366">
        <v>44422</v>
      </c>
      <c r="C155" s="1607" t="str">
        <f t="shared" si="16"/>
        <v>(土)</v>
      </c>
      <c r="D155" s="730" t="s">
        <v>622</v>
      </c>
      <c r="E155" s="58"/>
      <c r="F155" s="22">
        <v>27.3</v>
      </c>
      <c r="G155" s="61">
        <v>27.7</v>
      </c>
      <c r="H155" s="22">
        <v>2.6</v>
      </c>
      <c r="I155" s="61">
        <v>2.6</v>
      </c>
      <c r="J155" s="22">
        <v>7.4</v>
      </c>
      <c r="K155" s="61">
        <v>7.4</v>
      </c>
      <c r="L155" s="22"/>
      <c r="M155" s="61">
        <v>27.2</v>
      </c>
      <c r="N155" s="49"/>
      <c r="O155" s="1199"/>
      <c r="P155" s="49"/>
      <c r="Q155" s="1199"/>
      <c r="R155" s="49"/>
      <c r="S155" s="1199"/>
      <c r="T155" s="49"/>
      <c r="U155" s="1199"/>
      <c r="V155" s="62"/>
      <c r="W155" s="63"/>
      <c r="X155" s="67"/>
      <c r="Y155" s="68"/>
      <c r="Z155" s="1389"/>
      <c r="AA155" s="66"/>
      <c r="AB155" s="608"/>
      <c r="AC155" s="1666"/>
      <c r="AD155" s="6" t="s">
        <v>24</v>
      </c>
      <c r="AE155" s="17" t="s">
        <v>23</v>
      </c>
      <c r="AF155" s="22"/>
      <c r="AG155" s="46">
        <v>3.3</v>
      </c>
      <c r="AH155" s="134" t="s">
        <v>35</v>
      </c>
      <c r="AI155" s="95"/>
    </row>
    <row r="156" spans="1:40" x14ac:dyDescent="0.15">
      <c r="A156" s="1897"/>
      <c r="B156" s="366">
        <v>44423</v>
      </c>
      <c r="C156" s="1607" t="str">
        <f t="shared" si="16"/>
        <v>(日)</v>
      </c>
      <c r="D156" s="627" t="s">
        <v>622</v>
      </c>
      <c r="E156" s="58"/>
      <c r="F156" s="22">
        <v>26.7</v>
      </c>
      <c r="G156" s="61">
        <v>26.2</v>
      </c>
      <c r="H156" s="22">
        <v>2.4</v>
      </c>
      <c r="I156" s="61">
        <v>3.3</v>
      </c>
      <c r="J156" s="22">
        <v>7.6</v>
      </c>
      <c r="K156" s="61">
        <v>7.4</v>
      </c>
      <c r="L156" s="22"/>
      <c r="M156" s="61">
        <v>27.4</v>
      </c>
      <c r="N156" s="49"/>
      <c r="O156" s="1199"/>
      <c r="P156" s="49"/>
      <c r="Q156" s="1199"/>
      <c r="R156" s="49"/>
      <c r="S156" s="1199"/>
      <c r="T156" s="49"/>
      <c r="U156" s="1199"/>
      <c r="V156" s="62"/>
      <c r="W156" s="63"/>
      <c r="X156" s="67"/>
      <c r="Y156" s="68"/>
      <c r="Z156" s="1389"/>
      <c r="AA156" s="66"/>
      <c r="AB156" s="608"/>
      <c r="AC156" s="1666"/>
      <c r="AD156" s="6" t="s">
        <v>25</v>
      </c>
      <c r="AE156" s="17" t="s">
        <v>23</v>
      </c>
      <c r="AF156" s="22"/>
      <c r="AG156" s="46">
        <v>0.8</v>
      </c>
      <c r="AH156" s="35" t="s">
        <v>35</v>
      </c>
      <c r="AI156" s="95"/>
    </row>
    <row r="157" spans="1:40" x14ac:dyDescent="0.15">
      <c r="A157" s="1897"/>
      <c r="B157" s="366">
        <v>44424</v>
      </c>
      <c r="C157" s="1607" t="str">
        <f t="shared" si="16"/>
        <v>(月)</v>
      </c>
      <c r="D157" s="730" t="s">
        <v>624</v>
      </c>
      <c r="E157" s="58"/>
      <c r="F157" s="22">
        <v>26.2</v>
      </c>
      <c r="G157" s="61">
        <v>26</v>
      </c>
      <c r="H157" s="22">
        <v>3</v>
      </c>
      <c r="I157" s="61">
        <v>2.9</v>
      </c>
      <c r="J157" s="22">
        <v>7.5</v>
      </c>
      <c r="K157" s="61">
        <v>7.5</v>
      </c>
      <c r="L157" s="22"/>
      <c r="M157" s="61">
        <v>24.4</v>
      </c>
      <c r="N157" s="49"/>
      <c r="O157" s="1199">
        <v>56.5</v>
      </c>
      <c r="P157" s="49"/>
      <c r="Q157" s="1199">
        <v>72</v>
      </c>
      <c r="R157" s="49"/>
      <c r="S157" s="1199"/>
      <c r="T157" s="49"/>
      <c r="U157" s="1199"/>
      <c r="V157" s="62"/>
      <c r="W157" s="63">
        <v>25</v>
      </c>
      <c r="X157" s="67"/>
      <c r="Y157" s="68">
        <v>219</v>
      </c>
      <c r="Z157" s="1389"/>
      <c r="AA157" s="66">
        <v>0.08</v>
      </c>
      <c r="AB157" s="608"/>
      <c r="AC157" s="1666"/>
      <c r="AD157" s="6" t="s">
        <v>276</v>
      </c>
      <c r="AE157" s="17" t="s">
        <v>23</v>
      </c>
      <c r="AF157" s="22"/>
      <c r="AG157" s="46">
        <v>5.8</v>
      </c>
      <c r="AH157" s="35" t="s">
        <v>35</v>
      </c>
      <c r="AI157" s="95"/>
    </row>
    <row r="158" spans="1:40" x14ac:dyDescent="0.15">
      <c r="A158" s="1897"/>
      <c r="B158" s="366">
        <v>44425</v>
      </c>
      <c r="C158" s="1607" t="str">
        <f t="shared" si="16"/>
        <v>(火)</v>
      </c>
      <c r="D158" s="730" t="s">
        <v>624</v>
      </c>
      <c r="E158" s="58"/>
      <c r="F158" s="22">
        <v>25.4</v>
      </c>
      <c r="G158" s="61">
        <v>26.3</v>
      </c>
      <c r="H158" s="22">
        <v>4.9000000000000004</v>
      </c>
      <c r="I158" s="61">
        <v>4.2</v>
      </c>
      <c r="J158" s="22">
        <v>7.4</v>
      </c>
      <c r="K158" s="61">
        <v>7.3</v>
      </c>
      <c r="L158" s="22"/>
      <c r="M158" s="61">
        <v>22.6</v>
      </c>
      <c r="N158" s="49"/>
      <c r="O158" s="1199">
        <v>52.8</v>
      </c>
      <c r="P158" s="49"/>
      <c r="Q158" s="1199">
        <v>68</v>
      </c>
      <c r="R158" s="49"/>
      <c r="S158" s="1199"/>
      <c r="T158" s="49"/>
      <c r="U158" s="1199"/>
      <c r="V158" s="62"/>
      <c r="W158" s="63">
        <v>23.9</v>
      </c>
      <c r="X158" s="67"/>
      <c r="Y158" s="68">
        <v>197</v>
      </c>
      <c r="Z158" s="1389"/>
      <c r="AA158" s="66">
        <v>0.1</v>
      </c>
      <c r="AB158" s="608"/>
      <c r="AC158" s="1666"/>
      <c r="AD158" s="6" t="s">
        <v>277</v>
      </c>
      <c r="AE158" s="17" t="s">
        <v>23</v>
      </c>
      <c r="AF158" s="44"/>
      <c r="AG158" s="43">
        <v>2.3E-2</v>
      </c>
      <c r="AH158" s="45" t="s">
        <v>35</v>
      </c>
      <c r="AI158" s="97"/>
    </row>
    <row r="159" spans="1:40" x14ac:dyDescent="0.15">
      <c r="A159" s="1897"/>
      <c r="B159" s="366">
        <v>44426</v>
      </c>
      <c r="C159" s="1607" t="str">
        <f t="shared" si="16"/>
        <v>(水)</v>
      </c>
      <c r="D159" s="730" t="s">
        <v>621</v>
      </c>
      <c r="E159" s="58"/>
      <c r="F159" s="22">
        <v>25.5</v>
      </c>
      <c r="G159" s="61">
        <v>27</v>
      </c>
      <c r="H159" s="22">
        <v>4.9000000000000004</v>
      </c>
      <c r="I159" s="61">
        <v>4.5</v>
      </c>
      <c r="J159" s="22">
        <v>7.4</v>
      </c>
      <c r="K159" s="61">
        <v>7.4</v>
      </c>
      <c r="L159" s="22"/>
      <c r="M159" s="61">
        <v>22.4</v>
      </c>
      <c r="N159" s="49"/>
      <c r="O159" s="1199">
        <v>51.5</v>
      </c>
      <c r="P159" s="49"/>
      <c r="Q159" s="1199">
        <v>67</v>
      </c>
      <c r="R159" s="49"/>
      <c r="S159" s="1199"/>
      <c r="T159" s="49"/>
      <c r="U159" s="1199"/>
      <c r="V159" s="62"/>
      <c r="W159" s="63">
        <v>21.6</v>
      </c>
      <c r="X159" s="67"/>
      <c r="Y159" s="68">
        <v>197</v>
      </c>
      <c r="Z159" s="1389"/>
      <c r="AA159" s="66">
        <v>0.08</v>
      </c>
      <c r="AB159" s="608"/>
      <c r="AC159" s="1666"/>
      <c r="AD159" s="6" t="s">
        <v>284</v>
      </c>
      <c r="AE159" s="17" t="s">
        <v>23</v>
      </c>
      <c r="AF159" s="23"/>
      <c r="AG159" s="43">
        <v>1.5</v>
      </c>
      <c r="AH159" s="41" t="s">
        <v>35</v>
      </c>
      <c r="AI159" s="95"/>
    </row>
    <row r="160" spans="1:40" x14ac:dyDescent="0.15">
      <c r="A160" s="1897"/>
      <c r="B160" s="366">
        <v>44427</v>
      </c>
      <c r="C160" s="1607" t="str">
        <f t="shared" si="16"/>
        <v>(木)</v>
      </c>
      <c r="D160" s="730" t="s">
        <v>621</v>
      </c>
      <c r="E160" s="58"/>
      <c r="F160" s="22">
        <v>25.8</v>
      </c>
      <c r="G160" s="61">
        <v>27.4</v>
      </c>
      <c r="H160" s="22">
        <v>4</v>
      </c>
      <c r="I160" s="61">
        <v>3.5</v>
      </c>
      <c r="J160" s="22">
        <v>7.4</v>
      </c>
      <c r="K160" s="61">
        <v>7.4</v>
      </c>
      <c r="L160" s="22"/>
      <c r="M160" s="61">
        <v>23.6</v>
      </c>
      <c r="N160" s="49"/>
      <c r="O160" s="1199">
        <v>53.9</v>
      </c>
      <c r="P160" s="49"/>
      <c r="Q160" s="1199">
        <v>71.2</v>
      </c>
      <c r="R160" s="49"/>
      <c r="S160" s="1199"/>
      <c r="T160" s="49"/>
      <c r="U160" s="1199"/>
      <c r="V160" s="62"/>
      <c r="W160" s="63">
        <v>23.2</v>
      </c>
      <c r="X160" s="67"/>
      <c r="Y160" s="68">
        <v>200</v>
      </c>
      <c r="Z160" s="1389"/>
      <c r="AA160" s="66">
        <v>0.08</v>
      </c>
      <c r="AB160" s="608"/>
      <c r="AC160" s="1666"/>
      <c r="AD160" s="6" t="s">
        <v>278</v>
      </c>
      <c r="AE160" s="17" t="s">
        <v>23</v>
      </c>
      <c r="AF160" s="23"/>
      <c r="AG160" s="43">
        <v>1.8</v>
      </c>
      <c r="AH160" s="41" t="s">
        <v>35</v>
      </c>
      <c r="AI160" s="95"/>
    </row>
    <row r="161" spans="1:36" x14ac:dyDescent="0.15">
      <c r="A161" s="1897"/>
      <c r="B161" s="366">
        <v>44428</v>
      </c>
      <c r="C161" s="1607" t="str">
        <f t="shared" si="16"/>
        <v>(金)</v>
      </c>
      <c r="D161" s="730" t="s">
        <v>621</v>
      </c>
      <c r="E161" s="58"/>
      <c r="F161" s="22">
        <v>26</v>
      </c>
      <c r="G161" s="61">
        <v>27.4</v>
      </c>
      <c r="H161" s="22">
        <v>3.5</v>
      </c>
      <c r="I161" s="61">
        <v>3.1</v>
      </c>
      <c r="J161" s="22">
        <v>7.4</v>
      </c>
      <c r="K161" s="61">
        <v>7.4</v>
      </c>
      <c r="L161" s="22"/>
      <c r="M161" s="61">
        <v>24.2</v>
      </c>
      <c r="N161" s="49"/>
      <c r="O161" s="1199">
        <v>58.5</v>
      </c>
      <c r="P161" s="49"/>
      <c r="Q161" s="1199">
        <v>74</v>
      </c>
      <c r="R161" s="49"/>
      <c r="S161" s="1199"/>
      <c r="T161" s="49"/>
      <c r="U161" s="1199"/>
      <c r="V161" s="62"/>
      <c r="W161" s="63">
        <v>27.2</v>
      </c>
      <c r="X161" s="67"/>
      <c r="Y161" s="68">
        <v>170</v>
      </c>
      <c r="Z161" s="1389"/>
      <c r="AA161" s="66">
        <v>0.18</v>
      </c>
      <c r="AB161" s="608"/>
      <c r="AC161" s="1666"/>
      <c r="AD161" s="6" t="s">
        <v>279</v>
      </c>
      <c r="AE161" s="17" t="s">
        <v>23</v>
      </c>
      <c r="AF161" s="44"/>
      <c r="AG161" s="43">
        <v>9.6000000000000002E-2</v>
      </c>
      <c r="AH161" s="45" t="s">
        <v>35</v>
      </c>
      <c r="AI161" s="97"/>
    </row>
    <row r="162" spans="1:36" x14ac:dyDescent="0.15">
      <c r="A162" s="1897"/>
      <c r="B162" s="366">
        <v>44429</v>
      </c>
      <c r="C162" s="1607" t="str">
        <f t="shared" si="16"/>
        <v>(土)</v>
      </c>
      <c r="D162" s="730" t="s">
        <v>621</v>
      </c>
      <c r="E162" s="58"/>
      <c r="F162" s="22">
        <v>26.2</v>
      </c>
      <c r="G162" s="61">
        <v>27.6</v>
      </c>
      <c r="H162" s="22">
        <v>3.5</v>
      </c>
      <c r="I162" s="61">
        <v>2.8</v>
      </c>
      <c r="J162" s="22">
        <v>7.5</v>
      </c>
      <c r="K162" s="61">
        <v>7.5</v>
      </c>
      <c r="L162" s="22"/>
      <c r="M162" s="61">
        <v>27.1</v>
      </c>
      <c r="N162" s="49"/>
      <c r="O162" s="1199"/>
      <c r="P162" s="49"/>
      <c r="Q162" s="1199"/>
      <c r="R162" s="49"/>
      <c r="S162" s="1199"/>
      <c r="T162" s="49"/>
      <c r="U162" s="1199"/>
      <c r="V162" s="62"/>
      <c r="W162" s="63"/>
      <c r="X162" s="67"/>
      <c r="Y162" s="68"/>
      <c r="Z162" s="1389"/>
      <c r="AA162" s="66"/>
      <c r="AB162" s="608"/>
      <c r="AC162" s="1666"/>
      <c r="AD162" s="6" t="s">
        <v>280</v>
      </c>
      <c r="AE162" s="17" t="s">
        <v>23</v>
      </c>
      <c r="AF162" s="23"/>
      <c r="AG162" s="203" t="s">
        <v>523</v>
      </c>
      <c r="AH162" s="41" t="s">
        <v>35</v>
      </c>
      <c r="AI162" s="95"/>
    </row>
    <row r="163" spans="1:36" x14ac:dyDescent="0.15">
      <c r="A163" s="1897"/>
      <c r="B163" s="366">
        <v>44430</v>
      </c>
      <c r="C163" s="1607" t="str">
        <f t="shared" si="16"/>
        <v>(日)</v>
      </c>
      <c r="D163" s="730" t="s">
        <v>624</v>
      </c>
      <c r="E163" s="58"/>
      <c r="F163" s="22">
        <v>26.5</v>
      </c>
      <c r="G163" s="61">
        <v>27.6</v>
      </c>
      <c r="H163" s="22">
        <v>2.8</v>
      </c>
      <c r="I163" s="61">
        <v>2.4</v>
      </c>
      <c r="J163" s="22">
        <v>7.5</v>
      </c>
      <c r="K163" s="61">
        <v>7.5</v>
      </c>
      <c r="L163" s="22"/>
      <c r="M163" s="61">
        <v>27.4</v>
      </c>
      <c r="N163" s="49"/>
      <c r="O163" s="1199"/>
      <c r="P163" s="49"/>
      <c r="Q163" s="1199"/>
      <c r="R163" s="49"/>
      <c r="S163" s="1199"/>
      <c r="T163" s="49"/>
      <c r="U163" s="1199"/>
      <c r="V163" s="62"/>
      <c r="W163" s="63"/>
      <c r="X163" s="67"/>
      <c r="Y163" s="68"/>
      <c r="Z163" s="1389"/>
      <c r="AA163" s="66"/>
      <c r="AB163" s="608"/>
      <c r="AC163" s="1666"/>
      <c r="AD163" s="6" t="s">
        <v>281</v>
      </c>
      <c r="AE163" s="17" t="s">
        <v>23</v>
      </c>
      <c r="AF163" s="22"/>
      <c r="AG163" s="46">
        <v>19.7</v>
      </c>
      <c r="AH163" s="35" t="s">
        <v>35</v>
      </c>
      <c r="AI163" s="96"/>
    </row>
    <row r="164" spans="1:36" x14ac:dyDescent="0.15">
      <c r="A164" s="1897"/>
      <c r="B164" s="366">
        <v>44431</v>
      </c>
      <c r="C164" s="1607" t="str">
        <f t="shared" si="16"/>
        <v>(月)</v>
      </c>
      <c r="D164" s="730" t="s">
        <v>624</v>
      </c>
      <c r="E164" s="58"/>
      <c r="F164" s="22">
        <v>26.2</v>
      </c>
      <c r="G164" s="61">
        <v>26.9</v>
      </c>
      <c r="H164" s="22">
        <v>3</v>
      </c>
      <c r="I164" s="61">
        <v>2.4</v>
      </c>
      <c r="J164" s="22">
        <v>7.5</v>
      </c>
      <c r="K164" s="61">
        <v>7.4</v>
      </c>
      <c r="L164" s="22"/>
      <c r="M164" s="61">
        <v>26</v>
      </c>
      <c r="N164" s="49"/>
      <c r="O164" s="1199">
        <v>60.6</v>
      </c>
      <c r="P164" s="49"/>
      <c r="Q164" s="1199">
        <v>79</v>
      </c>
      <c r="R164" s="49"/>
      <c r="S164" s="1199"/>
      <c r="T164" s="49"/>
      <c r="U164" s="1199"/>
      <c r="V164" s="62"/>
      <c r="W164" s="63">
        <v>24.7</v>
      </c>
      <c r="X164" s="67"/>
      <c r="Y164" s="68">
        <v>180</v>
      </c>
      <c r="Z164" s="1389"/>
      <c r="AA164" s="66">
        <v>0.13</v>
      </c>
      <c r="AB164" s="608">
        <v>31</v>
      </c>
      <c r="AC164" s="1666">
        <v>12</v>
      </c>
      <c r="AD164" s="6" t="s">
        <v>27</v>
      </c>
      <c r="AE164" s="17" t="s">
        <v>23</v>
      </c>
      <c r="AF164" s="22"/>
      <c r="AG164" s="46">
        <v>22.9</v>
      </c>
      <c r="AH164" s="35" t="s">
        <v>35</v>
      </c>
      <c r="AI164" s="96"/>
    </row>
    <row r="165" spans="1:36" x14ac:dyDescent="0.15">
      <c r="A165" s="1897"/>
      <c r="B165" s="366">
        <v>44432</v>
      </c>
      <c r="C165" s="1607" t="str">
        <f t="shared" si="16"/>
        <v>(火)</v>
      </c>
      <c r="D165" s="730" t="s">
        <v>624</v>
      </c>
      <c r="E165" s="58"/>
      <c r="F165" s="22">
        <v>26.5</v>
      </c>
      <c r="G165" s="61">
        <v>27.8</v>
      </c>
      <c r="H165" s="22">
        <v>3</v>
      </c>
      <c r="I165" s="61">
        <v>2.2999999999999998</v>
      </c>
      <c r="J165" s="22">
        <v>7.5</v>
      </c>
      <c r="K165" s="61">
        <v>7.4</v>
      </c>
      <c r="L165" s="22"/>
      <c r="M165" s="61">
        <v>26</v>
      </c>
      <c r="N165" s="49"/>
      <c r="O165" s="1199">
        <v>60.2</v>
      </c>
      <c r="P165" s="49"/>
      <c r="Q165" s="1199">
        <v>79.2</v>
      </c>
      <c r="R165" s="49"/>
      <c r="S165" s="1199"/>
      <c r="T165" s="49"/>
      <c r="U165" s="1199"/>
      <c r="V165" s="62"/>
      <c r="W165" s="63">
        <v>25.5</v>
      </c>
      <c r="X165" s="67"/>
      <c r="Y165" s="68">
        <v>148</v>
      </c>
      <c r="Z165" s="1389"/>
      <c r="AA165" s="66">
        <v>0.14000000000000001</v>
      </c>
      <c r="AB165" s="608"/>
      <c r="AC165" s="1666"/>
      <c r="AD165" s="6" t="s">
        <v>282</v>
      </c>
      <c r="AE165" s="17" t="s">
        <v>267</v>
      </c>
      <c r="AF165" s="49"/>
      <c r="AG165" s="50">
        <v>6</v>
      </c>
      <c r="AH165" s="42" t="s">
        <v>35</v>
      </c>
      <c r="AI165" s="98"/>
    </row>
    <row r="166" spans="1:36" x14ac:dyDescent="0.15">
      <c r="A166" s="1897"/>
      <c r="B166" s="366">
        <v>44433</v>
      </c>
      <c r="C166" s="1607" t="str">
        <f t="shared" si="16"/>
        <v>(水)</v>
      </c>
      <c r="D166" s="730" t="s">
        <v>621</v>
      </c>
      <c r="E166" s="58"/>
      <c r="F166" s="22">
        <v>26.6</v>
      </c>
      <c r="G166" s="61">
        <v>27.7</v>
      </c>
      <c r="H166" s="22">
        <v>2.9</v>
      </c>
      <c r="I166" s="61">
        <v>2.5</v>
      </c>
      <c r="J166" s="22">
        <v>7.6</v>
      </c>
      <c r="K166" s="61">
        <v>7.5</v>
      </c>
      <c r="L166" s="22"/>
      <c r="M166" s="61">
        <v>26</v>
      </c>
      <c r="N166" s="49"/>
      <c r="O166" s="1199">
        <v>59.3</v>
      </c>
      <c r="P166" s="49"/>
      <c r="Q166" s="1199">
        <v>77.2</v>
      </c>
      <c r="R166" s="49"/>
      <c r="S166" s="1199"/>
      <c r="T166" s="49"/>
      <c r="U166" s="1199"/>
      <c r="V166" s="62"/>
      <c r="W166" s="63">
        <v>26.9</v>
      </c>
      <c r="X166" s="67"/>
      <c r="Y166" s="68">
        <v>160</v>
      </c>
      <c r="Z166" s="1389"/>
      <c r="AA166" s="66">
        <v>0.09</v>
      </c>
      <c r="AB166" s="608">
        <v>5</v>
      </c>
      <c r="AC166" s="1666">
        <v>2</v>
      </c>
      <c r="AD166" s="6" t="s">
        <v>283</v>
      </c>
      <c r="AE166" s="17" t="s">
        <v>23</v>
      </c>
      <c r="AF166" s="49"/>
      <c r="AG166" s="50">
        <v>2</v>
      </c>
      <c r="AH166" s="42" t="s">
        <v>35</v>
      </c>
      <c r="AI166" s="98"/>
    </row>
    <row r="167" spans="1:36" x14ac:dyDescent="0.15">
      <c r="A167" s="1897"/>
      <c r="B167" s="366">
        <v>44434</v>
      </c>
      <c r="C167" s="1607" t="str">
        <f t="shared" si="16"/>
        <v>(木)</v>
      </c>
      <c r="D167" s="730" t="s">
        <v>621</v>
      </c>
      <c r="E167" s="58"/>
      <c r="F167" s="22">
        <v>26.6</v>
      </c>
      <c r="G167" s="61">
        <v>28.8</v>
      </c>
      <c r="H167" s="22">
        <v>3.4</v>
      </c>
      <c r="I167" s="61">
        <v>2.5</v>
      </c>
      <c r="J167" s="22">
        <v>7.5</v>
      </c>
      <c r="K167" s="61">
        <v>7.5</v>
      </c>
      <c r="L167" s="22"/>
      <c r="M167" s="61">
        <v>25.9</v>
      </c>
      <c r="N167" s="49"/>
      <c r="O167" s="1199">
        <v>60.5</v>
      </c>
      <c r="P167" s="49"/>
      <c r="Q167" s="1199">
        <v>78</v>
      </c>
      <c r="R167" s="49"/>
      <c r="S167" s="1199"/>
      <c r="T167" s="49"/>
      <c r="U167" s="1199"/>
      <c r="V167" s="62"/>
      <c r="W167" s="63">
        <v>24.2</v>
      </c>
      <c r="X167" s="67"/>
      <c r="Y167" s="68">
        <v>192</v>
      </c>
      <c r="Z167" s="1389"/>
      <c r="AA167" s="66">
        <v>0.11</v>
      </c>
      <c r="AB167" s="608"/>
      <c r="AC167" s="1666"/>
      <c r="AD167" s="18"/>
      <c r="AE167" s="8"/>
      <c r="AF167" s="19"/>
      <c r="AG167" s="7" t="s">
        <v>19</v>
      </c>
      <c r="AH167" s="7"/>
      <c r="AI167" s="8"/>
    </row>
    <row r="168" spans="1:36" x14ac:dyDescent="0.15">
      <c r="A168" s="1897"/>
      <c r="B168" s="366">
        <v>44435</v>
      </c>
      <c r="C168" s="1607" t="str">
        <f t="shared" si="16"/>
        <v>(金)</v>
      </c>
      <c r="D168" s="730" t="s">
        <v>621</v>
      </c>
      <c r="E168" s="58"/>
      <c r="F168" s="22">
        <v>26.7</v>
      </c>
      <c r="G168" s="61">
        <v>27.9</v>
      </c>
      <c r="H168" s="22">
        <v>2.2000000000000002</v>
      </c>
      <c r="I168" s="61">
        <v>1.4</v>
      </c>
      <c r="J168" s="22">
        <v>7.6</v>
      </c>
      <c r="K168" s="61">
        <v>7.3</v>
      </c>
      <c r="L168" s="22"/>
      <c r="M168" s="61">
        <v>25.8</v>
      </c>
      <c r="N168" s="49"/>
      <c r="O168" s="1199">
        <v>57.5</v>
      </c>
      <c r="P168" s="49"/>
      <c r="Q168" s="1199">
        <v>78.400000000000006</v>
      </c>
      <c r="R168" s="49"/>
      <c r="S168" s="1199"/>
      <c r="T168" s="49"/>
      <c r="U168" s="1199"/>
      <c r="V168" s="62"/>
      <c r="W168" s="63">
        <v>27</v>
      </c>
      <c r="X168" s="67"/>
      <c r="Y168" s="68">
        <v>186</v>
      </c>
      <c r="Z168" s="1389"/>
      <c r="AA168" s="66">
        <v>0.12</v>
      </c>
      <c r="AB168" s="608">
        <v>234</v>
      </c>
      <c r="AC168" s="1666"/>
      <c r="AD168" s="18"/>
      <c r="AE168" s="8"/>
      <c r="AF168" s="19"/>
      <c r="AG168" s="7"/>
      <c r="AH168" s="7"/>
      <c r="AI168" s="8"/>
    </row>
    <row r="169" spans="1:36" x14ac:dyDescent="0.15">
      <c r="A169" s="1897"/>
      <c r="B169" s="366">
        <v>44436</v>
      </c>
      <c r="C169" s="1607" t="str">
        <f t="shared" si="16"/>
        <v>(土)</v>
      </c>
      <c r="D169" s="730" t="s">
        <v>624</v>
      </c>
      <c r="E169" s="58"/>
      <c r="F169" s="22">
        <v>27</v>
      </c>
      <c r="G169" s="61">
        <v>28.6</v>
      </c>
      <c r="H169" s="22">
        <v>2.6</v>
      </c>
      <c r="I169" s="61">
        <v>2.1</v>
      </c>
      <c r="J169" s="22">
        <v>7.6</v>
      </c>
      <c r="K169" s="61">
        <v>7.5</v>
      </c>
      <c r="L169" s="22"/>
      <c r="M169" s="61">
        <v>28.2</v>
      </c>
      <c r="N169" s="49"/>
      <c r="O169" s="1199"/>
      <c r="P169" s="49"/>
      <c r="Q169" s="1199"/>
      <c r="R169" s="49"/>
      <c r="S169" s="1199"/>
      <c r="T169" s="49"/>
      <c r="U169" s="1199"/>
      <c r="V169" s="62"/>
      <c r="W169" s="63"/>
      <c r="X169" s="67"/>
      <c r="Y169" s="68"/>
      <c r="Z169" s="1389"/>
      <c r="AA169" s="66"/>
      <c r="AB169" s="608"/>
      <c r="AC169" s="1666"/>
      <c r="AD169" s="20"/>
      <c r="AE169" s="3"/>
      <c r="AF169" s="21"/>
      <c r="AG169" s="9"/>
      <c r="AH169" s="9"/>
      <c r="AI169" s="3"/>
    </row>
    <row r="170" spans="1:36" x14ac:dyDescent="0.15">
      <c r="A170" s="1897"/>
      <c r="B170" s="366">
        <v>44437</v>
      </c>
      <c r="C170" s="1607" t="str">
        <f t="shared" si="16"/>
        <v>(日)</v>
      </c>
      <c r="D170" s="730" t="s">
        <v>621</v>
      </c>
      <c r="E170" s="58"/>
      <c r="F170" s="22">
        <v>27.2</v>
      </c>
      <c r="G170" s="61">
        <v>28.5</v>
      </c>
      <c r="H170" s="22">
        <v>2.6</v>
      </c>
      <c r="I170" s="61">
        <v>2.2000000000000002</v>
      </c>
      <c r="J170" s="22">
        <v>7.5</v>
      </c>
      <c r="K170" s="61">
        <v>7.5</v>
      </c>
      <c r="L170" s="22"/>
      <c r="M170" s="61">
        <v>28.1</v>
      </c>
      <c r="N170" s="49"/>
      <c r="O170" s="1199"/>
      <c r="P170" s="49"/>
      <c r="Q170" s="1199"/>
      <c r="R170" s="49"/>
      <c r="S170" s="1199"/>
      <c r="T170" s="49"/>
      <c r="U170" s="1199"/>
      <c r="V170" s="62"/>
      <c r="W170" s="63"/>
      <c r="X170" s="67"/>
      <c r="Y170" s="68"/>
      <c r="Z170" s="1389"/>
      <c r="AA170" s="66"/>
      <c r="AB170" s="608"/>
      <c r="AC170" s="1666"/>
      <c r="AD170" s="28" t="s">
        <v>34</v>
      </c>
      <c r="AE170" s="2" t="s">
        <v>35</v>
      </c>
      <c r="AF170" s="2" t="s">
        <v>35</v>
      </c>
      <c r="AG170" s="2" t="s">
        <v>35</v>
      </c>
      <c r="AH170" s="2" t="s">
        <v>35</v>
      </c>
      <c r="AI170" s="99" t="s">
        <v>35</v>
      </c>
    </row>
    <row r="171" spans="1:36" x14ac:dyDescent="0.15">
      <c r="A171" s="1897"/>
      <c r="B171" s="366">
        <v>44438</v>
      </c>
      <c r="C171" s="1607" t="str">
        <f t="shared" si="16"/>
        <v>(月)</v>
      </c>
      <c r="D171" s="730" t="s">
        <v>621</v>
      </c>
      <c r="E171" s="58"/>
      <c r="F171" s="22">
        <v>27.3</v>
      </c>
      <c r="G171" s="61">
        <v>29.4</v>
      </c>
      <c r="H171" s="22">
        <v>3.1</v>
      </c>
      <c r="I171" s="61">
        <v>2.1</v>
      </c>
      <c r="J171" s="22">
        <v>7.6</v>
      </c>
      <c r="K171" s="61">
        <v>7.5</v>
      </c>
      <c r="L171" s="22"/>
      <c r="M171" s="61">
        <v>25.8</v>
      </c>
      <c r="N171" s="49"/>
      <c r="O171" s="1199">
        <v>60.6</v>
      </c>
      <c r="P171" s="49"/>
      <c r="Q171" s="1199">
        <v>80</v>
      </c>
      <c r="R171" s="49"/>
      <c r="S171" s="1199"/>
      <c r="T171" s="49"/>
      <c r="U171" s="1199"/>
      <c r="V171" s="62"/>
      <c r="W171" s="63">
        <v>27.5</v>
      </c>
      <c r="X171" s="67"/>
      <c r="Y171" s="68">
        <v>189</v>
      </c>
      <c r="Z171" s="1389"/>
      <c r="AA171" s="66">
        <v>0.11</v>
      </c>
      <c r="AB171" s="608"/>
      <c r="AC171" s="1666"/>
      <c r="AD171" s="10" t="s">
        <v>35</v>
      </c>
      <c r="AE171" s="2" t="s">
        <v>35</v>
      </c>
      <c r="AF171" s="2" t="s">
        <v>35</v>
      </c>
      <c r="AG171" s="2" t="s">
        <v>35</v>
      </c>
      <c r="AH171" s="2" t="s">
        <v>35</v>
      </c>
      <c r="AI171" s="99" t="s">
        <v>35</v>
      </c>
    </row>
    <row r="172" spans="1:36" x14ac:dyDescent="0.15">
      <c r="A172" s="1897"/>
      <c r="B172" s="366">
        <v>44439</v>
      </c>
      <c r="C172" s="1607" t="str">
        <f t="shared" si="16"/>
        <v>(火)</v>
      </c>
      <c r="D172" s="209" t="s">
        <v>624</v>
      </c>
      <c r="E172" s="119"/>
      <c r="F172" s="120">
        <v>27.4</v>
      </c>
      <c r="G172" s="121">
        <v>28.5</v>
      </c>
      <c r="H172" s="120">
        <v>2.9</v>
      </c>
      <c r="I172" s="121">
        <v>2.2999999999999998</v>
      </c>
      <c r="J172" s="120">
        <v>7.5</v>
      </c>
      <c r="K172" s="121">
        <v>7.6</v>
      </c>
      <c r="L172" s="120"/>
      <c r="M172" s="121">
        <v>26</v>
      </c>
      <c r="N172" s="632"/>
      <c r="O172" s="1213">
        <v>59.3</v>
      </c>
      <c r="P172" s="632"/>
      <c r="Q172" s="1213">
        <v>80.8</v>
      </c>
      <c r="R172" s="632"/>
      <c r="S172" s="1213"/>
      <c r="T172" s="632"/>
      <c r="U172" s="1213"/>
      <c r="V172" s="122"/>
      <c r="W172" s="123">
        <v>24.7</v>
      </c>
      <c r="X172" s="126"/>
      <c r="Y172" s="127">
        <v>185</v>
      </c>
      <c r="Z172" s="1394"/>
      <c r="AA172" s="125">
        <v>0.12</v>
      </c>
      <c r="AB172" s="694"/>
      <c r="AC172" s="1667"/>
      <c r="AD172" s="10" t="s">
        <v>35</v>
      </c>
      <c r="AE172" s="2" t="s">
        <v>35</v>
      </c>
      <c r="AF172" s="2" t="s">
        <v>35</v>
      </c>
      <c r="AG172" s="2" t="s">
        <v>35</v>
      </c>
      <c r="AH172" s="2" t="s">
        <v>35</v>
      </c>
      <c r="AI172" s="99" t="s">
        <v>35</v>
      </c>
    </row>
    <row r="173" spans="1:36" s="1" customFormat="1" ht="13.5" customHeight="1" x14ac:dyDescent="0.15">
      <c r="A173" s="1897"/>
      <c r="B173" s="1748" t="s">
        <v>388</v>
      </c>
      <c r="C173" s="1744"/>
      <c r="D173" s="374"/>
      <c r="E173" s="335">
        <f t="shared" ref="E173:AC173" si="17">IF(COUNT(E142:E172)=0,"",MAX(E142:E172))</f>
        <v>31.5</v>
      </c>
      <c r="F173" s="336">
        <f t="shared" si="17"/>
        <v>27.8</v>
      </c>
      <c r="G173" s="337">
        <f t="shared" si="17"/>
        <v>29.4</v>
      </c>
      <c r="H173" s="336">
        <f t="shared" si="17"/>
        <v>4.9000000000000004</v>
      </c>
      <c r="I173" s="337">
        <f t="shared" si="17"/>
        <v>4.5</v>
      </c>
      <c r="J173" s="336">
        <f t="shared" si="17"/>
        <v>7.6</v>
      </c>
      <c r="K173" s="337">
        <f t="shared" si="17"/>
        <v>7.6</v>
      </c>
      <c r="L173" s="336" t="str">
        <f t="shared" si="17"/>
        <v/>
      </c>
      <c r="M173" s="337">
        <f t="shared" si="17"/>
        <v>28.2</v>
      </c>
      <c r="N173" s="1200" t="str">
        <f t="shared" si="17"/>
        <v/>
      </c>
      <c r="O173" s="1208">
        <f t="shared" si="17"/>
        <v>60.8</v>
      </c>
      <c r="P173" s="1200" t="str">
        <f t="shared" si="17"/>
        <v/>
      </c>
      <c r="Q173" s="1208">
        <f t="shared" si="17"/>
        <v>80.8</v>
      </c>
      <c r="R173" s="1200" t="str">
        <f t="shared" si="17"/>
        <v/>
      </c>
      <c r="S173" s="1208">
        <f t="shared" si="17"/>
        <v>47.4</v>
      </c>
      <c r="T173" s="1200" t="str">
        <f t="shared" si="17"/>
        <v/>
      </c>
      <c r="U173" s="1208">
        <f t="shared" si="17"/>
        <v>29.4</v>
      </c>
      <c r="V173" s="338" t="str">
        <f t="shared" si="17"/>
        <v/>
      </c>
      <c r="W173" s="540">
        <f t="shared" si="17"/>
        <v>32.1</v>
      </c>
      <c r="X173" s="596" t="str">
        <f t="shared" si="17"/>
        <v/>
      </c>
      <c r="Y173" s="597">
        <f t="shared" si="17"/>
        <v>222</v>
      </c>
      <c r="Z173" s="1385" t="str">
        <f t="shared" si="17"/>
        <v/>
      </c>
      <c r="AA173" s="1398">
        <f t="shared" si="17"/>
        <v>0.18</v>
      </c>
      <c r="AB173" s="651">
        <f t="shared" si="17"/>
        <v>234</v>
      </c>
      <c r="AC173" s="1456">
        <f t="shared" si="17"/>
        <v>12</v>
      </c>
      <c r="AD173" s="10"/>
      <c r="AE173" s="2"/>
      <c r="AF173" s="2"/>
      <c r="AG173" s="2"/>
      <c r="AH173" s="2"/>
      <c r="AI173" s="99"/>
    </row>
    <row r="174" spans="1:36" s="1" customFormat="1" ht="13.5" customHeight="1" x14ac:dyDescent="0.15">
      <c r="A174" s="1897"/>
      <c r="B174" s="1749" t="s">
        <v>389</v>
      </c>
      <c r="C174" s="1736"/>
      <c r="D174" s="376"/>
      <c r="E174" s="1625"/>
      <c r="F174" s="341">
        <f t="shared" ref="F174:AA174" si="18">IF(COUNT(F142:F172)=0,"",MIN(F142:F172))</f>
        <v>25.4</v>
      </c>
      <c r="G174" s="342">
        <f t="shared" si="18"/>
        <v>26</v>
      </c>
      <c r="H174" s="341">
        <f t="shared" si="18"/>
        <v>1.5</v>
      </c>
      <c r="I174" s="342">
        <f t="shared" si="18"/>
        <v>1.4</v>
      </c>
      <c r="J174" s="341">
        <f t="shared" si="18"/>
        <v>7.3</v>
      </c>
      <c r="K174" s="342">
        <f t="shared" si="18"/>
        <v>7.3</v>
      </c>
      <c r="L174" s="341" t="str">
        <f t="shared" si="18"/>
        <v/>
      </c>
      <c r="M174" s="342">
        <f t="shared" si="18"/>
        <v>22.4</v>
      </c>
      <c r="N174" s="1202" t="str">
        <f t="shared" si="18"/>
        <v/>
      </c>
      <c r="O174" s="1209">
        <f t="shared" si="18"/>
        <v>51.5</v>
      </c>
      <c r="P174" s="1202" t="str">
        <f t="shared" si="18"/>
        <v/>
      </c>
      <c r="Q174" s="1209">
        <f t="shared" si="18"/>
        <v>67</v>
      </c>
      <c r="R174" s="1202" t="str">
        <f t="shared" si="18"/>
        <v/>
      </c>
      <c r="S174" s="1209">
        <f t="shared" si="18"/>
        <v>47.4</v>
      </c>
      <c r="T174" s="1202" t="str">
        <f t="shared" si="18"/>
        <v/>
      </c>
      <c r="U174" s="1209">
        <f t="shared" si="18"/>
        <v>29.4</v>
      </c>
      <c r="V174" s="343" t="str">
        <f t="shared" si="18"/>
        <v/>
      </c>
      <c r="W174" s="653">
        <f t="shared" si="18"/>
        <v>21.6</v>
      </c>
      <c r="X174" s="600" t="str">
        <f t="shared" si="18"/>
        <v/>
      </c>
      <c r="Y174" s="601">
        <f t="shared" si="18"/>
        <v>148</v>
      </c>
      <c r="Z174" s="1386" t="str">
        <f t="shared" si="18"/>
        <v/>
      </c>
      <c r="AA174" s="666">
        <f t="shared" si="18"/>
        <v>0.05</v>
      </c>
      <c r="AB174" s="1615"/>
      <c r="AC174" s="1657"/>
      <c r="AD174" s="10"/>
      <c r="AE174" s="2"/>
      <c r="AF174" s="2"/>
      <c r="AG174" s="2"/>
      <c r="AH174" s="2"/>
      <c r="AI174" s="99"/>
    </row>
    <row r="175" spans="1:36" s="1" customFormat="1" ht="13.5" customHeight="1" x14ac:dyDescent="0.15">
      <c r="A175" s="1897"/>
      <c r="B175" s="1749" t="s">
        <v>390</v>
      </c>
      <c r="C175" s="1736"/>
      <c r="D175" s="376"/>
      <c r="E175" s="1625"/>
      <c r="F175" s="542">
        <f t="shared" ref="F175:AA175" si="19">IF(COUNT(F142:F172)=0,"",AVERAGE(F142:F172))</f>
        <v>26.854838709677423</v>
      </c>
      <c r="G175" s="543">
        <f t="shared" si="19"/>
        <v>27.967741935483872</v>
      </c>
      <c r="H175" s="542">
        <f t="shared" si="19"/>
        <v>2.9161290322580644</v>
      </c>
      <c r="I175" s="543">
        <f t="shared" si="19"/>
        <v>2.4806451612903224</v>
      </c>
      <c r="J175" s="542">
        <f t="shared" si="19"/>
        <v>7.5032258064516126</v>
      </c>
      <c r="K175" s="543">
        <f t="shared" si="19"/>
        <v>7.4516129032258087</v>
      </c>
      <c r="L175" s="542" t="str">
        <f t="shared" si="19"/>
        <v/>
      </c>
      <c r="M175" s="543">
        <f t="shared" si="19"/>
        <v>25.858064516129026</v>
      </c>
      <c r="N175" s="1210" t="str">
        <f t="shared" si="19"/>
        <v/>
      </c>
      <c r="O175" s="1211">
        <f t="shared" si="19"/>
        <v>57.733333333333327</v>
      </c>
      <c r="P175" s="1210" t="str">
        <f t="shared" si="19"/>
        <v/>
      </c>
      <c r="Q175" s="1211">
        <f t="shared" si="19"/>
        <v>74.838095238095249</v>
      </c>
      <c r="R175" s="1210" t="str">
        <f>IF(COUNT(R142:R172)=0,"",AVERAGE(R142:R172))</f>
        <v/>
      </c>
      <c r="S175" s="1211">
        <f t="shared" si="19"/>
        <v>47.4</v>
      </c>
      <c r="T175" s="1210" t="str">
        <f t="shared" si="19"/>
        <v/>
      </c>
      <c r="U175" s="1211">
        <f t="shared" si="19"/>
        <v>29.4</v>
      </c>
      <c r="V175" s="1255" t="str">
        <f t="shared" si="19"/>
        <v/>
      </c>
      <c r="W175" s="658">
        <f t="shared" si="19"/>
        <v>26.585714285714282</v>
      </c>
      <c r="X175" s="643" t="str">
        <f t="shared" si="19"/>
        <v/>
      </c>
      <c r="Y175" s="644">
        <f t="shared" si="19"/>
        <v>189.14285714285714</v>
      </c>
      <c r="Z175" s="1391" t="str">
        <f t="shared" si="19"/>
        <v/>
      </c>
      <c r="AA175" s="696">
        <f t="shared" si="19"/>
        <v>9.4761904761904769E-2</v>
      </c>
      <c r="AB175" s="1616"/>
      <c r="AC175" s="1658"/>
      <c r="AD175" s="10"/>
      <c r="AE175" s="2"/>
      <c r="AF175" s="2"/>
      <c r="AG175" s="2"/>
      <c r="AH175" s="2"/>
      <c r="AI175" s="99"/>
    </row>
    <row r="176" spans="1:36" s="1" customFormat="1" ht="13.5" customHeight="1" x14ac:dyDescent="0.15">
      <c r="A176" s="1898"/>
      <c r="B176" s="1737" t="s">
        <v>391</v>
      </c>
      <c r="C176" s="1738"/>
      <c r="D176" s="376"/>
      <c r="E176" s="563"/>
      <c r="F176" s="1341"/>
      <c r="G176" s="1342"/>
      <c r="H176" s="1341"/>
      <c r="I176" s="1342"/>
      <c r="J176" s="1241"/>
      <c r="K176" s="1242"/>
      <c r="L176" s="1341"/>
      <c r="M176" s="1342"/>
      <c r="N176" s="1205"/>
      <c r="O176" s="1212"/>
      <c r="P176" s="1223"/>
      <c r="Q176" s="1212"/>
      <c r="R176" s="1204"/>
      <c r="S176" s="1205"/>
      <c r="T176" s="1204"/>
      <c r="U176" s="1222"/>
      <c r="V176" s="1256"/>
      <c r="W176" s="1257"/>
      <c r="X176" s="592"/>
      <c r="Y176" s="657"/>
      <c r="Z176" s="1392"/>
      <c r="AA176" s="1400"/>
      <c r="AB176" s="648">
        <f>SUM(AB142:AB172)</f>
        <v>270</v>
      </c>
      <c r="AC176" s="1105">
        <f>SUM(AC142:AC172)</f>
        <v>14</v>
      </c>
      <c r="AD176" s="10"/>
      <c r="AE176" s="2"/>
      <c r="AF176" s="2"/>
      <c r="AG176" s="2"/>
      <c r="AH176" s="2"/>
      <c r="AI176" s="99"/>
      <c r="AJ176" s="388"/>
    </row>
    <row r="177" spans="1:35" ht="13.5" customHeight="1" x14ac:dyDescent="0.15">
      <c r="A177" s="1896" t="s">
        <v>313</v>
      </c>
      <c r="B177" s="677">
        <v>44440</v>
      </c>
      <c r="C177" s="856" t="str">
        <f>IF(B177="","",IF(WEEKDAY(B177)=1,"(日)",IF(WEEKDAY(B177)=2,"(月)",IF(WEEKDAY(B177)=3,"(火)",IF(WEEKDAY(B177)=4,"(水)",IF(WEEKDAY(B177)=5,"(木)",IF(WEEKDAY(B177)=6,"(金)","(土)")))))))</f>
        <v>(水)</v>
      </c>
      <c r="D177" s="626" t="s">
        <v>522</v>
      </c>
      <c r="E177" s="57" t="s">
        <v>35</v>
      </c>
      <c r="F177" s="59">
        <v>27.4</v>
      </c>
      <c r="G177" s="60">
        <v>27.5</v>
      </c>
      <c r="H177" s="59">
        <v>1.8</v>
      </c>
      <c r="I177" s="60">
        <v>2.1</v>
      </c>
      <c r="J177" s="59">
        <v>7.6</v>
      </c>
      <c r="K177" s="60">
        <v>7.5</v>
      </c>
      <c r="L177" s="59" t="s">
        <v>35</v>
      </c>
      <c r="M177" s="60">
        <v>26.1</v>
      </c>
      <c r="N177" s="1197" t="s">
        <v>35</v>
      </c>
      <c r="O177" s="1198">
        <v>62.6</v>
      </c>
      <c r="P177" s="1197" t="s">
        <v>35</v>
      </c>
      <c r="Q177" s="1198">
        <v>82</v>
      </c>
      <c r="R177" s="1197" t="s">
        <v>35</v>
      </c>
      <c r="S177" s="1198" t="s">
        <v>35</v>
      </c>
      <c r="T177" s="1197" t="s">
        <v>35</v>
      </c>
      <c r="U177" s="1198" t="s">
        <v>35</v>
      </c>
      <c r="V177" s="53" t="s">
        <v>35</v>
      </c>
      <c r="W177" s="54">
        <v>26.7</v>
      </c>
      <c r="X177" s="55" t="s">
        <v>35</v>
      </c>
      <c r="Y177" s="56">
        <v>169</v>
      </c>
      <c r="Z177" s="1388" t="s">
        <v>35</v>
      </c>
      <c r="AA177" s="65">
        <v>0.06</v>
      </c>
      <c r="AB177" s="606"/>
      <c r="AC177" s="1665"/>
      <c r="AD177" s="165">
        <v>44448</v>
      </c>
      <c r="AE177" s="128" t="s">
        <v>29</v>
      </c>
      <c r="AF177" s="630">
        <v>20.9</v>
      </c>
      <c r="AG177" s="130" t="s">
        <v>20</v>
      </c>
      <c r="AH177" s="131"/>
      <c r="AI177" s="132"/>
    </row>
    <row r="178" spans="1:35" x14ac:dyDescent="0.15">
      <c r="A178" s="1897"/>
      <c r="B178" s="366">
        <v>44441</v>
      </c>
      <c r="C178" s="1607" t="str">
        <f>IF(B178="","",IF(WEEKDAY(B178)=1,"(日)",IF(WEEKDAY(B178)=2,"(月)",IF(WEEKDAY(B178)=3,"(火)",IF(WEEKDAY(B178)=4,"(水)",IF(WEEKDAY(B178)=5,"(木)",IF(WEEKDAY(B178)=6,"(金)","(土)")))))))</f>
        <v>(木)</v>
      </c>
      <c r="D178" s="627" t="s">
        <v>579</v>
      </c>
      <c r="E178" s="58" t="s">
        <v>35</v>
      </c>
      <c r="F178" s="22">
        <v>27.1</v>
      </c>
      <c r="G178" s="61">
        <v>26.7</v>
      </c>
      <c r="H178" s="22">
        <v>2.2000000000000002</v>
      </c>
      <c r="I178" s="61">
        <v>1.8</v>
      </c>
      <c r="J178" s="22">
        <v>7.6</v>
      </c>
      <c r="K178" s="61">
        <v>7.6</v>
      </c>
      <c r="L178" s="22" t="s">
        <v>35</v>
      </c>
      <c r="M178" s="61">
        <v>25.9</v>
      </c>
      <c r="N178" s="49" t="s">
        <v>35</v>
      </c>
      <c r="O178" s="1199">
        <v>61.2</v>
      </c>
      <c r="P178" s="49" t="s">
        <v>35</v>
      </c>
      <c r="Q178" s="1199">
        <v>80.400000000000006</v>
      </c>
      <c r="R178" s="49" t="s">
        <v>35</v>
      </c>
      <c r="S178" s="1199" t="s">
        <v>35</v>
      </c>
      <c r="T178" s="49" t="s">
        <v>35</v>
      </c>
      <c r="U178" s="1199" t="s">
        <v>35</v>
      </c>
      <c r="V178" s="62" t="s">
        <v>35</v>
      </c>
      <c r="W178" s="63">
        <v>27.2</v>
      </c>
      <c r="X178" s="67" t="s">
        <v>35</v>
      </c>
      <c r="Y178" s="68">
        <v>193</v>
      </c>
      <c r="Z178" s="1389" t="s">
        <v>35</v>
      </c>
      <c r="AA178" s="66">
        <v>0.05</v>
      </c>
      <c r="AB178" s="608"/>
      <c r="AC178" s="1666"/>
      <c r="AD178" s="11" t="s">
        <v>30</v>
      </c>
      <c r="AE178" s="12" t="s">
        <v>31</v>
      </c>
      <c r="AF178" s="13" t="s">
        <v>32</v>
      </c>
      <c r="AG178" s="14" t="s">
        <v>33</v>
      </c>
      <c r="AH178" s="15" t="s">
        <v>35</v>
      </c>
      <c r="AI178" s="92"/>
    </row>
    <row r="179" spans="1:35" ht="13.5" customHeight="1" x14ac:dyDescent="0.15">
      <c r="A179" s="1897"/>
      <c r="B179" s="366">
        <v>44442</v>
      </c>
      <c r="C179" s="1607" t="str">
        <f t="shared" ref="C179:C206" si="20">IF(B179="","",IF(WEEKDAY(B179)=1,"(日)",IF(WEEKDAY(B179)=2,"(月)",IF(WEEKDAY(B179)=3,"(火)",IF(WEEKDAY(B179)=4,"(水)",IF(WEEKDAY(B179)=5,"(木)",IF(WEEKDAY(B179)=6,"(金)","(土)")))))))</f>
        <v>(金)</v>
      </c>
      <c r="D179" s="627" t="s">
        <v>579</v>
      </c>
      <c r="E179" s="58" t="s">
        <v>35</v>
      </c>
      <c r="F179" s="22">
        <v>26.6</v>
      </c>
      <c r="G179" s="61">
        <v>26.4</v>
      </c>
      <c r="H179" s="22">
        <v>1.3</v>
      </c>
      <c r="I179" s="61">
        <v>1.9</v>
      </c>
      <c r="J179" s="22">
        <v>7.5</v>
      </c>
      <c r="K179" s="61">
        <v>7.5</v>
      </c>
      <c r="L179" s="22" t="s">
        <v>35</v>
      </c>
      <c r="M179" s="61">
        <v>26</v>
      </c>
      <c r="N179" s="49" t="s">
        <v>35</v>
      </c>
      <c r="O179" s="1199">
        <v>60.2</v>
      </c>
      <c r="P179" s="49" t="s">
        <v>35</v>
      </c>
      <c r="Q179" s="1199">
        <v>81</v>
      </c>
      <c r="R179" s="49" t="s">
        <v>35</v>
      </c>
      <c r="S179" s="1199" t="s">
        <v>35</v>
      </c>
      <c r="T179" s="49" t="s">
        <v>35</v>
      </c>
      <c r="U179" s="1199" t="s">
        <v>35</v>
      </c>
      <c r="V179" s="62" t="s">
        <v>35</v>
      </c>
      <c r="W179" s="63">
        <v>27</v>
      </c>
      <c r="X179" s="67" t="s">
        <v>35</v>
      </c>
      <c r="Y179" s="68">
        <v>198</v>
      </c>
      <c r="Z179" s="1389" t="s">
        <v>35</v>
      </c>
      <c r="AA179" s="66">
        <v>0.08</v>
      </c>
      <c r="AB179" s="608"/>
      <c r="AC179" s="1666"/>
      <c r="AD179" s="5" t="s">
        <v>265</v>
      </c>
      <c r="AE179" s="16" t="s">
        <v>20</v>
      </c>
      <c r="AF179" s="30">
        <v>24.3</v>
      </c>
      <c r="AG179" s="31">
        <v>24.6</v>
      </c>
      <c r="AH179" s="32" t="s">
        <v>35</v>
      </c>
      <c r="AI179" s="93"/>
    </row>
    <row r="180" spans="1:35" x14ac:dyDescent="0.15">
      <c r="A180" s="1897"/>
      <c r="B180" s="366">
        <v>44443</v>
      </c>
      <c r="C180" s="1607" t="str">
        <f t="shared" si="20"/>
        <v>(土)</v>
      </c>
      <c r="D180" s="627" t="s">
        <v>522</v>
      </c>
      <c r="E180" s="58" t="s">
        <v>35</v>
      </c>
      <c r="F180" s="22">
        <v>26</v>
      </c>
      <c r="G180" s="61">
        <v>26.1</v>
      </c>
      <c r="H180" s="22">
        <v>3.3</v>
      </c>
      <c r="I180" s="61">
        <v>2.1</v>
      </c>
      <c r="J180" s="22">
        <v>7.5</v>
      </c>
      <c r="K180" s="61">
        <v>7.5</v>
      </c>
      <c r="L180" s="22" t="s">
        <v>35</v>
      </c>
      <c r="M180" s="61">
        <v>28.3</v>
      </c>
      <c r="N180" s="49" t="s">
        <v>35</v>
      </c>
      <c r="O180" s="1199" t="s">
        <v>35</v>
      </c>
      <c r="P180" s="49" t="s">
        <v>35</v>
      </c>
      <c r="Q180" s="1199" t="s">
        <v>35</v>
      </c>
      <c r="R180" s="49" t="s">
        <v>35</v>
      </c>
      <c r="S180" s="1199" t="s">
        <v>35</v>
      </c>
      <c r="T180" s="49" t="s">
        <v>35</v>
      </c>
      <c r="U180" s="1199" t="s">
        <v>35</v>
      </c>
      <c r="V180" s="62" t="s">
        <v>35</v>
      </c>
      <c r="W180" s="63" t="s">
        <v>35</v>
      </c>
      <c r="X180" s="67" t="s">
        <v>35</v>
      </c>
      <c r="Y180" s="68" t="s">
        <v>35</v>
      </c>
      <c r="Z180" s="1389" t="s">
        <v>35</v>
      </c>
      <c r="AA180" s="66" t="s">
        <v>35</v>
      </c>
      <c r="AB180" s="608"/>
      <c r="AC180" s="1666"/>
      <c r="AD180" s="6" t="s">
        <v>266</v>
      </c>
      <c r="AE180" s="17" t="s">
        <v>267</v>
      </c>
      <c r="AF180" s="36">
        <v>3.2</v>
      </c>
      <c r="AG180" s="34">
        <v>2.1</v>
      </c>
      <c r="AH180" s="38" t="s">
        <v>35</v>
      </c>
      <c r="AI180" s="94"/>
    </row>
    <row r="181" spans="1:35" x14ac:dyDescent="0.15">
      <c r="A181" s="1897"/>
      <c r="B181" s="366">
        <v>44444</v>
      </c>
      <c r="C181" s="1607" t="str">
        <f t="shared" si="20"/>
        <v>(日)</v>
      </c>
      <c r="D181" s="627" t="s">
        <v>579</v>
      </c>
      <c r="E181" s="58" t="s">
        <v>35</v>
      </c>
      <c r="F181" s="22">
        <v>25.3</v>
      </c>
      <c r="G181" s="61">
        <v>25.5</v>
      </c>
      <c r="H181" s="22">
        <v>3</v>
      </c>
      <c r="I181" s="61">
        <v>2.2000000000000002</v>
      </c>
      <c r="J181" s="22">
        <v>7.5</v>
      </c>
      <c r="K181" s="61">
        <v>7.5</v>
      </c>
      <c r="L181" s="22" t="s">
        <v>35</v>
      </c>
      <c r="M181" s="61">
        <v>28</v>
      </c>
      <c r="N181" s="49" t="s">
        <v>35</v>
      </c>
      <c r="O181" s="1199" t="s">
        <v>35</v>
      </c>
      <c r="P181" s="49" t="s">
        <v>35</v>
      </c>
      <c r="Q181" s="1199" t="s">
        <v>35</v>
      </c>
      <c r="R181" s="49" t="s">
        <v>35</v>
      </c>
      <c r="S181" s="1199" t="s">
        <v>35</v>
      </c>
      <c r="T181" s="49" t="s">
        <v>35</v>
      </c>
      <c r="U181" s="1199" t="s">
        <v>35</v>
      </c>
      <c r="V181" s="62" t="s">
        <v>35</v>
      </c>
      <c r="W181" s="63" t="s">
        <v>35</v>
      </c>
      <c r="X181" s="67" t="s">
        <v>35</v>
      </c>
      <c r="Y181" s="68" t="s">
        <v>35</v>
      </c>
      <c r="Z181" s="1389" t="s">
        <v>35</v>
      </c>
      <c r="AA181" s="66" t="s">
        <v>35</v>
      </c>
      <c r="AB181" s="608"/>
      <c r="AC181" s="1666"/>
      <c r="AD181" s="6" t="s">
        <v>21</v>
      </c>
      <c r="AE181" s="17"/>
      <c r="AF181" s="39">
        <v>7.5</v>
      </c>
      <c r="AG181" s="34">
        <v>7.4</v>
      </c>
      <c r="AH181" s="41" t="s">
        <v>35</v>
      </c>
      <c r="AI181" s="95"/>
    </row>
    <row r="182" spans="1:35" x14ac:dyDescent="0.15">
      <c r="A182" s="1897"/>
      <c r="B182" s="366">
        <v>44445</v>
      </c>
      <c r="C182" s="1607" t="str">
        <f t="shared" si="20"/>
        <v>(月)</v>
      </c>
      <c r="D182" s="627" t="s">
        <v>522</v>
      </c>
      <c r="E182" s="58" t="s">
        <v>35</v>
      </c>
      <c r="F182" s="22">
        <v>24.6</v>
      </c>
      <c r="G182" s="61">
        <v>25</v>
      </c>
      <c r="H182" s="22">
        <v>3.8</v>
      </c>
      <c r="I182" s="61">
        <v>2.5</v>
      </c>
      <c r="J182" s="22">
        <v>7.5</v>
      </c>
      <c r="K182" s="61">
        <v>7.4</v>
      </c>
      <c r="L182" s="22" t="s">
        <v>35</v>
      </c>
      <c r="M182" s="61">
        <v>26.1</v>
      </c>
      <c r="N182" s="49" t="s">
        <v>35</v>
      </c>
      <c r="O182" s="1199">
        <v>61.6</v>
      </c>
      <c r="P182" s="49" t="s">
        <v>35</v>
      </c>
      <c r="Q182" s="1199">
        <v>81.599999999999994</v>
      </c>
      <c r="R182" s="49" t="s">
        <v>35</v>
      </c>
      <c r="S182" s="1199" t="s">
        <v>35</v>
      </c>
      <c r="T182" s="49" t="s">
        <v>35</v>
      </c>
      <c r="U182" s="1199" t="s">
        <v>35</v>
      </c>
      <c r="V182" s="62" t="s">
        <v>35</v>
      </c>
      <c r="W182" s="63">
        <v>26.8</v>
      </c>
      <c r="X182" s="67" t="s">
        <v>35</v>
      </c>
      <c r="Y182" s="68">
        <v>203</v>
      </c>
      <c r="Z182" s="1389" t="s">
        <v>35</v>
      </c>
      <c r="AA182" s="66">
        <v>0.14000000000000001</v>
      </c>
      <c r="AB182" s="608"/>
      <c r="AC182" s="1666"/>
      <c r="AD182" s="6" t="s">
        <v>268</v>
      </c>
      <c r="AE182" s="17" t="s">
        <v>22</v>
      </c>
      <c r="AF182" s="33" t="s">
        <v>35</v>
      </c>
      <c r="AG182" s="34">
        <v>26.2</v>
      </c>
      <c r="AH182" s="35" t="s">
        <v>35</v>
      </c>
      <c r="AI182" s="96"/>
    </row>
    <row r="183" spans="1:35" x14ac:dyDescent="0.15">
      <c r="A183" s="1897"/>
      <c r="B183" s="366">
        <v>44446</v>
      </c>
      <c r="C183" s="1607" t="str">
        <f t="shared" si="20"/>
        <v>(火)</v>
      </c>
      <c r="D183" s="627" t="s">
        <v>566</v>
      </c>
      <c r="E183" s="58" t="s">
        <v>35</v>
      </c>
      <c r="F183" s="22">
        <v>24.8</v>
      </c>
      <c r="G183" s="61">
        <v>25</v>
      </c>
      <c r="H183" s="22">
        <v>3.7</v>
      </c>
      <c r="I183" s="61">
        <v>2.4</v>
      </c>
      <c r="J183" s="22">
        <v>7.5</v>
      </c>
      <c r="K183" s="61">
        <v>7.5</v>
      </c>
      <c r="L183" s="22" t="s">
        <v>35</v>
      </c>
      <c r="M183" s="61">
        <v>26</v>
      </c>
      <c r="N183" s="49" t="s">
        <v>35</v>
      </c>
      <c r="O183" s="1199">
        <v>62.6</v>
      </c>
      <c r="P183" s="49" t="s">
        <v>35</v>
      </c>
      <c r="Q183" s="1199">
        <v>81.400000000000006</v>
      </c>
      <c r="R183" s="49" t="s">
        <v>35</v>
      </c>
      <c r="S183" s="1199" t="s">
        <v>35</v>
      </c>
      <c r="T183" s="49" t="s">
        <v>35</v>
      </c>
      <c r="U183" s="1199" t="s">
        <v>35</v>
      </c>
      <c r="V183" s="62" t="s">
        <v>35</v>
      </c>
      <c r="W183" s="63">
        <v>25.5</v>
      </c>
      <c r="X183" s="67" t="s">
        <v>35</v>
      </c>
      <c r="Y183" s="68">
        <v>184</v>
      </c>
      <c r="Z183" s="1389" t="s">
        <v>35</v>
      </c>
      <c r="AA183" s="66">
        <v>0.13</v>
      </c>
      <c r="AB183" s="608"/>
      <c r="AC183" s="1666"/>
      <c r="AD183" s="6" t="s">
        <v>269</v>
      </c>
      <c r="AE183" s="17" t="s">
        <v>23</v>
      </c>
      <c r="AF183" s="33" t="s">
        <v>35</v>
      </c>
      <c r="AG183" s="613">
        <v>61</v>
      </c>
      <c r="AH183" s="35" t="s">
        <v>35</v>
      </c>
      <c r="AI183" s="96"/>
    </row>
    <row r="184" spans="1:35" x14ac:dyDescent="0.15">
      <c r="A184" s="1897"/>
      <c r="B184" s="366">
        <v>44447</v>
      </c>
      <c r="C184" s="1607" t="str">
        <f t="shared" si="20"/>
        <v>(水)</v>
      </c>
      <c r="D184" s="627" t="s">
        <v>597</v>
      </c>
      <c r="E184" s="58" t="s">
        <v>35</v>
      </c>
      <c r="F184" s="22">
        <v>24.5</v>
      </c>
      <c r="G184" s="61">
        <v>25.1</v>
      </c>
      <c r="H184" s="22">
        <v>3.6</v>
      </c>
      <c r="I184" s="61">
        <v>2.2000000000000002</v>
      </c>
      <c r="J184" s="22">
        <v>7.5</v>
      </c>
      <c r="K184" s="61">
        <v>7.5</v>
      </c>
      <c r="L184" s="22" t="s">
        <v>35</v>
      </c>
      <c r="M184" s="61">
        <v>26.1</v>
      </c>
      <c r="N184" s="49" t="s">
        <v>35</v>
      </c>
      <c r="O184" s="1199">
        <v>62.1</v>
      </c>
      <c r="P184" s="49" t="s">
        <v>35</v>
      </c>
      <c r="Q184" s="1199">
        <v>82</v>
      </c>
      <c r="R184" s="49" t="s">
        <v>35</v>
      </c>
      <c r="S184" s="1199" t="s">
        <v>35</v>
      </c>
      <c r="T184" s="49" t="s">
        <v>35</v>
      </c>
      <c r="U184" s="1199" t="s">
        <v>35</v>
      </c>
      <c r="V184" s="62" t="s">
        <v>35</v>
      </c>
      <c r="W184" s="63">
        <v>25.8</v>
      </c>
      <c r="X184" s="67" t="s">
        <v>35</v>
      </c>
      <c r="Y184" s="68">
        <v>184</v>
      </c>
      <c r="Z184" s="1389" t="s">
        <v>35</v>
      </c>
      <c r="AA184" s="66">
        <v>0.11</v>
      </c>
      <c r="AB184" s="608"/>
      <c r="AC184" s="1666"/>
      <c r="AD184" s="6" t="s">
        <v>270</v>
      </c>
      <c r="AE184" s="17" t="s">
        <v>23</v>
      </c>
      <c r="AF184" s="33" t="s">
        <v>35</v>
      </c>
      <c r="AG184" s="613">
        <v>82.8</v>
      </c>
      <c r="AH184" s="35" t="s">
        <v>35</v>
      </c>
      <c r="AI184" s="96"/>
    </row>
    <row r="185" spans="1:35" x14ac:dyDescent="0.15">
      <c r="A185" s="1897"/>
      <c r="B185" s="366">
        <v>44448</v>
      </c>
      <c r="C185" s="1607" t="str">
        <f t="shared" si="20"/>
        <v>(木)</v>
      </c>
      <c r="D185" s="627" t="s">
        <v>579</v>
      </c>
      <c r="E185" s="58">
        <v>20.9</v>
      </c>
      <c r="F185" s="22">
        <v>24.3</v>
      </c>
      <c r="G185" s="61">
        <v>24.6</v>
      </c>
      <c r="H185" s="22">
        <v>3.2</v>
      </c>
      <c r="I185" s="61">
        <v>2.1</v>
      </c>
      <c r="J185" s="22">
        <v>7.5</v>
      </c>
      <c r="K185" s="61">
        <v>7.4</v>
      </c>
      <c r="L185" s="22" t="s">
        <v>35</v>
      </c>
      <c r="M185" s="61">
        <v>26.2</v>
      </c>
      <c r="N185" s="49" t="s">
        <v>35</v>
      </c>
      <c r="O185" s="1199">
        <v>61</v>
      </c>
      <c r="P185" s="49" t="s">
        <v>35</v>
      </c>
      <c r="Q185" s="1199">
        <v>82.8</v>
      </c>
      <c r="R185" s="49" t="s">
        <v>35</v>
      </c>
      <c r="S185" s="1199">
        <v>49.4</v>
      </c>
      <c r="T185" s="49" t="s">
        <v>35</v>
      </c>
      <c r="U185" s="1199">
        <v>33.4</v>
      </c>
      <c r="V185" s="62" t="s">
        <v>35</v>
      </c>
      <c r="W185" s="63">
        <v>25.6</v>
      </c>
      <c r="X185" s="67" t="s">
        <v>35</v>
      </c>
      <c r="Y185" s="68">
        <v>181</v>
      </c>
      <c r="Z185" s="1389" t="s">
        <v>35</v>
      </c>
      <c r="AA185" s="66">
        <v>0.13</v>
      </c>
      <c r="AB185" s="608"/>
      <c r="AC185" s="1666"/>
      <c r="AD185" s="6" t="s">
        <v>271</v>
      </c>
      <c r="AE185" s="17" t="s">
        <v>23</v>
      </c>
      <c r="AF185" s="33" t="s">
        <v>35</v>
      </c>
      <c r="AG185" s="613">
        <v>49.4</v>
      </c>
      <c r="AH185" s="35" t="s">
        <v>35</v>
      </c>
      <c r="AI185" s="96"/>
    </row>
    <row r="186" spans="1:35" x14ac:dyDescent="0.15">
      <c r="A186" s="1897"/>
      <c r="B186" s="366">
        <v>44449</v>
      </c>
      <c r="C186" s="1607" t="str">
        <f t="shared" si="20"/>
        <v>(金)</v>
      </c>
      <c r="D186" s="627" t="s">
        <v>522</v>
      </c>
      <c r="E186" s="58" t="s">
        <v>35</v>
      </c>
      <c r="F186" s="22">
        <v>24.1</v>
      </c>
      <c r="G186" s="61">
        <v>25</v>
      </c>
      <c r="H186" s="22">
        <v>3.4</v>
      </c>
      <c r="I186" s="61">
        <v>2</v>
      </c>
      <c r="J186" s="22">
        <v>7.5</v>
      </c>
      <c r="K186" s="61">
        <v>7.5</v>
      </c>
      <c r="L186" s="22" t="s">
        <v>35</v>
      </c>
      <c r="M186" s="61">
        <v>26.4</v>
      </c>
      <c r="N186" s="49" t="s">
        <v>35</v>
      </c>
      <c r="O186" s="1199">
        <v>63.5</v>
      </c>
      <c r="P186" s="49" t="s">
        <v>35</v>
      </c>
      <c r="Q186" s="1199">
        <v>84</v>
      </c>
      <c r="R186" s="49" t="s">
        <v>35</v>
      </c>
      <c r="S186" s="1199" t="s">
        <v>35</v>
      </c>
      <c r="T186" s="49" t="s">
        <v>35</v>
      </c>
      <c r="U186" s="1199" t="s">
        <v>35</v>
      </c>
      <c r="V186" s="62" t="s">
        <v>35</v>
      </c>
      <c r="W186" s="63">
        <v>29.6</v>
      </c>
      <c r="X186" s="67" t="s">
        <v>35</v>
      </c>
      <c r="Y186" s="68">
        <v>193</v>
      </c>
      <c r="Z186" s="1389" t="s">
        <v>35</v>
      </c>
      <c r="AA186" s="66">
        <v>0.11</v>
      </c>
      <c r="AB186" s="608"/>
      <c r="AC186" s="1666"/>
      <c r="AD186" s="6" t="s">
        <v>272</v>
      </c>
      <c r="AE186" s="17" t="s">
        <v>23</v>
      </c>
      <c r="AF186" s="33" t="s">
        <v>35</v>
      </c>
      <c r="AG186" s="613">
        <v>33.4</v>
      </c>
      <c r="AH186" s="35" t="s">
        <v>35</v>
      </c>
      <c r="AI186" s="96"/>
    </row>
    <row r="187" spans="1:35" x14ac:dyDescent="0.15">
      <c r="A187" s="1897"/>
      <c r="B187" s="366">
        <v>44450</v>
      </c>
      <c r="C187" s="1607" t="str">
        <f t="shared" si="20"/>
        <v>(土)</v>
      </c>
      <c r="D187" s="627" t="s">
        <v>522</v>
      </c>
      <c r="E187" s="58" t="s">
        <v>35</v>
      </c>
      <c r="F187" s="22">
        <v>24</v>
      </c>
      <c r="G187" s="61">
        <v>25</v>
      </c>
      <c r="H187" s="22">
        <v>3.3</v>
      </c>
      <c r="I187" s="61">
        <v>2.2999999999999998</v>
      </c>
      <c r="J187" s="22">
        <v>7.5</v>
      </c>
      <c r="K187" s="61">
        <v>7.5</v>
      </c>
      <c r="L187" s="22" t="s">
        <v>35</v>
      </c>
      <c r="M187" s="61">
        <v>28.6</v>
      </c>
      <c r="N187" s="49" t="s">
        <v>35</v>
      </c>
      <c r="O187" s="1199" t="s">
        <v>35</v>
      </c>
      <c r="P187" s="49" t="s">
        <v>35</v>
      </c>
      <c r="Q187" s="1199" t="s">
        <v>35</v>
      </c>
      <c r="R187" s="49" t="s">
        <v>35</v>
      </c>
      <c r="S187" s="1199" t="s">
        <v>35</v>
      </c>
      <c r="T187" s="49" t="s">
        <v>35</v>
      </c>
      <c r="U187" s="1199" t="s">
        <v>35</v>
      </c>
      <c r="V187" s="62" t="s">
        <v>35</v>
      </c>
      <c r="W187" s="63" t="s">
        <v>35</v>
      </c>
      <c r="X187" s="67" t="s">
        <v>35</v>
      </c>
      <c r="Y187" s="68" t="s">
        <v>35</v>
      </c>
      <c r="Z187" s="1389" t="s">
        <v>35</v>
      </c>
      <c r="AA187" s="66" t="s">
        <v>35</v>
      </c>
      <c r="AB187" s="608"/>
      <c r="AC187" s="1666"/>
      <c r="AD187" s="6" t="s">
        <v>273</v>
      </c>
      <c r="AE187" s="17" t="s">
        <v>23</v>
      </c>
      <c r="AF187" s="36" t="s">
        <v>35</v>
      </c>
      <c r="AG187" s="37">
        <v>25.6</v>
      </c>
      <c r="AH187" s="38" t="s">
        <v>35</v>
      </c>
      <c r="AI187" s="94"/>
    </row>
    <row r="188" spans="1:35" x14ac:dyDescent="0.15">
      <c r="A188" s="1897"/>
      <c r="B188" s="366">
        <v>44451</v>
      </c>
      <c r="C188" s="1607" t="str">
        <f t="shared" si="20"/>
        <v>(日)</v>
      </c>
      <c r="D188" s="627" t="s">
        <v>522</v>
      </c>
      <c r="E188" s="58" t="s">
        <v>35</v>
      </c>
      <c r="F188" s="22">
        <v>24.2</v>
      </c>
      <c r="G188" s="61">
        <v>24.8</v>
      </c>
      <c r="H188" s="22">
        <v>3.3</v>
      </c>
      <c r="I188" s="61">
        <v>2.4</v>
      </c>
      <c r="J188" s="22">
        <v>7.5</v>
      </c>
      <c r="K188" s="61">
        <v>7.5</v>
      </c>
      <c r="L188" s="22" t="s">
        <v>35</v>
      </c>
      <c r="M188" s="61">
        <v>28.7</v>
      </c>
      <c r="N188" s="49" t="s">
        <v>35</v>
      </c>
      <c r="O188" s="1199" t="s">
        <v>35</v>
      </c>
      <c r="P188" s="49" t="s">
        <v>35</v>
      </c>
      <c r="Q188" s="1199" t="s">
        <v>35</v>
      </c>
      <c r="R188" s="49" t="s">
        <v>35</v>
      </c>
      <c r="S188" s="1199" t="s">
        <v>35</v>
      </c>
      <c r="T188" s="49" t="s">
        <v>35</v>
      </c>
      <c r="U188" s="1199" t="s">
        <v>35</v>
      </c>
      <c r="V188" s="62" t="s">
        <v>35</v>
      </c>
      <c r="W188" s="63" t="s">
        <v>35</v>
      </c>
      <c r="X188" s="67" t="s">
        <v>35</v>
      </c>
      <c r="Y188" s="68" t="s">
        <v>35</v>
      </c>
      <c r="Z188" s="1389" t="s">
        <v>35</v>
      </c>
      <c r="AA188" s="66" t="s">
        <v>35</v>
      </c>
      <c r="AB188" s="608"/>
      <c r="AC188" s="1666"/>
      <c r="AD188" s="6" t="s">
        <v>274</v>
      </c>
      <c r="AE188" s="17" t="s">
        <v>23</v>
      </c>
      <c r="AF188" s="47" t="s">
        <v>35</v>
      </c>
      <c r="AG188" s="48">
        <v>181</v>
      </c>
      <c r="AH188" s="24" t="s">
        <v>35</v>
      </c>
      <c r="AI188" s="25"/>
    </row>
    <row r="189" spans="1:35" x14ac:dyDescent="0.15">
      <c r="A189" s="1897"/>
      <c r="B189" s="366">
        <v>44452</v>
      </c>
      <c r="C189" s="1607" t="str">
        <f t="shared" si="20"/>
        <v>(月)</v>
      </c>
      <c r="D189" s="627" t="s">
        <v>522</v>
      </c>
      <c r="E189" s="58" t="s">
        <v>35</v>
      </c>
      <c r="F189" s="22">
        <v>24.1</v>
      </c>
      <c r="G189" s="61">
        <v>25</v>
      </c>
      <c r="H189" s="22">
        <v>3.3</v>
      </c>
      <c r="I189" s="61">
        <v>2.2999999999999998</v>
      </c>
      <c r="J189" s="22">
        <v>7.5</v>
      </c>
      <c r="K189" s="61">
        <v>7.5</v>
      </c>
      <c r="L189" s="22" t="s">
        <v>35</v>
      </c>
      <c r="M189" s="61">
        <v>26.6</v>
      </c>
      <c r="N189" s="49" t="s">
        <v>35</v>
      </c>
      <c r="O189" s="1199">
        <v>63.8</v>
      </c>
      <c r="P189" s="49" t="s">
        <v>35</v>
      </c>
      <c r="Q189" s="1199">
        <v>84.4</v>
      </c>
      <c r="R189" s="49" t="s">
        <v>35</v>
      </c>
      <c r="S189" s="1199" t="s">
        <v>35</v>
      </c>
      <c r="T189" s="49" t="s">
        <v>35</v>
      </c>
      <c r="U189" s="1199" t="s">
        <v>35</v>
      </c>
      <c r="V189" s="62" t="s">
        <v>35</v>
      </c>
      <c r="W189" s="63">
        <v>29.2</v>
      </c>
      <c r="X189" s="67" t="s">
        <v>35</v>
      </c>
      <c r="Y189" s="68">
        <v>201</v>
      </c>
      <c r="Z189" s="1389" t="s">
        <v>35</v>
      </c>
      <c r="AA189" s="66">
        <v>0.13</v>
      </c>
      <c r="AB189" s="608"/>
      <c r="AC189" s="1666"/>
      <c r="AD189" s="6" t="s">
        <v>275</v>
      </c>
      <c r="AE189" s="17" t="s">
        <v>23</v>
      </c>
      <c r="AF189" s="39" t="s">
        <v>35</v>
      </c>
      <c r="AG189" s="40">
        <v>0.13</v>
      </c>
      <c r="AH189" s="41" t="s">
        <v>35</v>
      </c>
      <c r="AI189" s="95"/>
    </row>
    <row r="190" spans="1:35" x14ac:dyDescent="0.15">
      <c r="A190" s="1897"/>
      <c r="B190" s="366">
        <v>44453</v>
      </c>
      <c r="C190" s="1607" t="str">
        <f t="shared" si="20"/>
        <v>(火)</v>
      </c>
      <c r="D190" s="627" t="s">
        <v>522</v>
      </c>
      <c r="E190" s="58" t="s">
        <v>35</v>
      </c>
      <c r="F190" s="22">
        <v>24.1</v>
      </c>
      <c r="G190" s="61">
        <v>24.7</v>
      </c>
      <c r="H190" s="22">
        <v>3.3</v>
      </c>
      <c r="I190" s="61">
        <v>2.2999999999999998</v>
      </c>
      <c r="J190" s="22">
        <v>7.5</v>
      </c>
      <c r="K190" s="61">
        <v>7.5</v>
      </c>
      <c r="L190" s="22" t="s">
        <v>35</v>
      </c>
      <c r="M190" s="61">
        <v>26.9</v>
      </c>
      <c r="N190" s="49" t="s">
        <v>35</v>
      </c>
      <c r="O190" s="1199">
        <v>63.7</v>
      </c>
      <c r="P190" s="49" t="s">
        <v>35</v>
      </c>
      <c r="Q190" s="1199">
        <v>85</v>
      </c>
      <c r="R190" s="49" t="s">
        <v>35</v>
      </c>
      <c r="S190" s="1199" t="s">
        <v>35</v>
      </c>
      <c r="T190" s="49" t="s">
        <v>35</v>
      </c>
      <c r="U190" s="1199" t="s">
        <v>35</v>
      </c>
      <c r="V190" s="62" t="s">
        <v>35</v>
      </c>
      <c r="W190" s="63">
        <v>28.5</v>
      </c>
      <c r="X190" s="67" t="s">
        <v>35</v>
      </c>
      <c r="Y190" s="68">
        <v>195</v>
      </c>
      <c r="Z190" s="1389" t="s">
        <v>35</v>
      </c>
      <c r="AA190" s="66">
        <v>0.09</v>
      </c>
      <c r="AB190" s="608"/>
      <c r="AC190" s="1666"/>
      <c r="AD190" s="6" t="s">
        <v>24</v>
      </c>
      <c r="AE190" s="17" t="s">
        <v>23</v>
      </c>
      <c r="AF190" s="22" t="s">
        <v>35</v>
      </c>
      <c r="AG190" s="46">
        <v>2.4</v>
      </c>
      <c r="AH190" s="35" t="s">
        <v>35</v>
      </c>
      <c r="AI190" s="95"/>
    </row>
    <row r="191" spans="1:35" x14ac:dyDescent="0.15">
      <c r="A191" s="1897"/>
      <c r="B191" s="366">
        <v>44454</v>
      </c>
      <c r="C191" s="1607" t="str">
        <f t="shared" si="20"/>
        <v>(水)</v>
      </c>
      <c r="D191" s="627" t="s">
        <v>566</v>
      </c>
      <c r="E191" s="58" t="s">
        <v>35</v>
      </c>
      <c r="F191" s="22">
        <v>24.3</v>
      </c>
      <c r="G191" s="61">
        <v>24.7</v>
      </c>
      <c r="H191" s="22">
        <v>2.6</v>
      </c>
      <c r="I191" s="61">
        <v>2</v>
      </c>
      <c r="J191" s="22">
        <v>7.5</v>
      </c>
      <c r="K191" s="61">
        <v>7.5</v>
      </c>
      <c r="L191" s="22" t="s">
        <v>35</v>
      </c>
      <c r="M191" s="61">
        <v>26.6</v>
      </c>
      <c r="N191" s="49" t="s">
        <v>35</v>
      </c>
      <c r="O191" s="1199">
        <v>63.7</v>
      </c>
      <c r="P191" s="49" t="s">
        <v>35</v>
      </c>
      <c r="Q191" s="1199">
        <v>84</v>
      </c>
      <c r="R191" s="49" t="s">
        <v>35</v>
      </c>
      <c r="S191" s="1199" t="s">
        <v>35</v>
      </c>
      <c r="T191" s="49" t="s">
        <v>35</v>
      </c>
      <c r="U191" s="1199" t="s">
        <v>35</v>
      </c>
      <c r="V191" s="62" t="s">
        <v>35</v>
      </c>
      <c r="W191" s="63">
        <v>29.3</v>
      </c>
      <c r="X191" s="67" t="s">
        <v>35</v>
      </c>
      <c r="Y191" s="68">
        <v>192</v>
      </c>
      <c r="Z191" s="1389" t="s">
        <v>35</v>
      </c>
      <c r="AA191" s="66">
        <v>7.0000000000000007E-2</v>
      </c>
      <c r="AB191" s="608"/>
      <c r="AC191" s="1666"/>
      <c r="AD191" s="6" t="s">
        <v>25</v>
      </c>
      <c r="AE191" s="17" t="s">
        <v>23</v>
      </c>
      <c r="AF191" s="22" t="s">
        <v>35</v>
      </c>
      <c r="AG191" s="46">
        <v>1</v>
      </c>
      <c r="AH191" s="35" t="s">
        <v>35</v>
      </c>
      <c r="AI191" s="95"/>
    </row>
    <row r="192" spans="1:35" x14ac:dyDescent="0.15">
      <c r="A192" s="1897"/>
      <c r="B192" s="366">
        <v>44455</v>
      </c>
      <c r="C192" s="1607" t="str">
        <f t="shared" si="20"/>
        <v>(木)</v>
      </c>
      <c r="D192" s="627" t="s">
        <v>522</v>
      </c>
      <c r="E192" s="58" t="s">
        <v>35</v>
      </c>
      <c r="F192" s="22">
        <v>24.2</v>
      </c>
      <c r="G192" s="61">
        <v>24.6</v>
      </c>
      <c r="H192" s="22">
        <v>2.6</v>
      </c>
      <c r="I192" s="61">
        <v>2.2999999999999998</v>
      </c>
      <c r="J192" s="22">
        <v>7.5</v>
      </c>
      <c r="K192" s="61">
        <v>7.5</v>
      </c>
      <c r="L192" s="22" t="s">
        <v>35</v>
      </c>
      <c r="M192" s="61">
        <v>26.8</v>
      </c>
      <c r="N192" s="49" t="s">
        <v>35</v>
      </c>
      <c r="O192" s="1199">
        <v>63.9</v>
      </c>
      <c r="P192" s="49" t="s">
        <v>35</v>
      </c>
      <c r="Q192" s="1199">
        <v>85.4</v>
      </c>
      <c r="R192" s="49" t="s">
        <v>35</v>
      </c>
      <c r="S192" s="1199" t="s">
        <v>35</v>
      </c>
      <c r="T192" s="49" t="s">
        <v>35</v>
      </c>
      <c r="U192" s="1199" t="s">
        <v>35</v>
      </c>
      <c r="V192" s="62" t="s">
        <v>35</v>
      </c>
      <c r="W192" s="63">
        <v>28</v>
      </c>
      <c r="X192" s="67" t="s">
        <v>35</v>
      </c>
      <c r="Y192" s="68">
        <v>170</v>
      </c>
      <c r="Z192" s="1389" t="s">
        <v>35</v>
      </c>
      <c r="AA192" s="66">
        <v>0.1</v>
      </c>
      <c r="AB192" s="608"/>
      <c r="AC192" s="1666"/>
      <c r="AD192" s="6" t="s">
        <v>276</v>
      </c>
      <c r="AE192" s="17" t="s">
        <v>23</v>
      </c>
      <c r="AF192" s="22" t="s">
        <v>35</v>
      </c>
      <c r="AG192" s="46">
        <v>7.2</v>
      </c>
      <c r="AH192" s="35" t="s">
        <v>35</v>
      </c>
      <c r="AI192" s="95"/>
    </row>
    <row r="193" spans="1:35" x14ac:dyDescent="0.15">
      <c r="A193" s="1897"/>
      <c r="B193" s="366">
        <v>44456</v>
      </c>
      <c r="C193" s="1607" t="str">
        <f t="shared" si="20"/>
        <v>(金)</v>
      </c>
      <c r="D193" s="627" t="s">
        <v>522</v>
      </c>
      <c r="E193" s="58" t="s">
        <v>35</v>
      </c>
      <c r="F193" s="22">
        <v>25.7</v>
      </c>
      <c r="G193" s="61">
        <v>24.8</v>
      </c>
      <c r="H193" s="22">
        <v>3.1</v>
      </c>
      <c r="I193" s="61">
        <v>2.2999999999999998</v>
      </c>
      <c r="J193" s="22">
        <v>7.5</v>
      </c>
      <c r="K193" s="61">
        <v>7.5</v>
      </c>
      <c r="L193" s="22" t="s">
        <v>35</v>
      </c>
      <c r="M193" s="61">
        <v>26.8</v>
      </c>
      <c r="N193" s="49" t="s">
        <v>35</v>
      </c>
      <c r="O193" s="1199">
        <v>64.2</v>
      </c>
      <c r="P193" s="49" t="s">
        <v>35</v>
      </c>
      <c r="Q193" s="1199">
        <v>84.4</v>
      </c>
      <c r="R193" s="49" t="s">
        <v>35</v>
      </c>
      <c r="S193" s="1199" t="s">
        <v>35</v>
      </c>
      <c r="T193" s="49" t="s">
        <v>35</v>
      </c>
      <c r="U193" s="1199" t="s">
        <v>35</v>
      </c>
      <c r="V193" s="62" t="s">
        <v>35</v>
      </c>
      <c r="W193" s="63">
        <v>28.3</v>
      </c>
      <c r="X193" s="67" t="s">
        <v>35</v>
      </c>
      <c r="Y193" s="68">
        <v>195</v>
      </c>
      <c r="Z193" s="1389" t="s">
        <v>35</v>
      </c>
      <c r="AA193" s="66">
        <v>0.09</v>
      </c>
      <c r="AB193" s="608"/>
      <c r="AC193" s="1666"/>
      <c r="AD193" s="6" t="s">
        <v>277</v>
      </c>
      <c r="AE193" s="17" t="s">
        <v>23</v>
      </c>
      <c r="AF193" s="44" t="s">
        <v>35</v>
      </c>
      <c r="AG193" s="43">
        <v>1.6E-2</v>
      </c>
      <c r="AH193" s="45" t="s">
        <v>35</v>
      </c>
      <c r="AI193" s="97"/>
    </row>
    <row r="194" spans="1:35" x14ac:dyDescent="0.15">
      <c r="A194" s="1897"/>
      <c r="B194" s="366">
        <v>44457</v>
      </c>
      <c r="C194" s="1607" t="str">
        <f t="shared" si="20"/>
        <v>(土)</v>
      </c>
      <c r="D194" s="627" t="s">
        <v>579</v>
      </c>
      <c r="E194" s="58" t="s">
        <v>35</v>
      </c>
      <c r="F194" s="22">
        <v>24.1</v>
      </c>
      <c r="G194" s="61">
        <v>24.5</v>
      </c>
      <c r="H194" s="22">
        <v>2.4</v>
      </c>
      <c r="I194" s="61">
        <v>2</v>
      </c>
      <c r="J194" s="22">
        <v>7.6</v>
      </c>
      <c r="K194" s="61">
        <v>7.6</v>
      </c>
      <c r="L194" s="22" t="s">
        <v>35</v>
      </c>
      <c r="M194" s="61">
        <v>29.1</v>
      </c>
      <c r="N194" s="49" t="s">
        <v>35</v>
      </c>
      <c r="O194" s="1199" t="s">
        <v>35</v>
      </c>
      <c r="P194" s="49" t="s">
        <v>35</v>
      </c>
      <c r="Q194" s="1199" t="s">
        <v>35</v>
      </c>
      <c r="R194" s="49" t="s">
        <v>35</v>
      </c>
      <c r="S194" s="1199" t="s">
        <v>35</v>
      </c>
      <c r="T194" s="49" t="s">
        <v>35</v>
      </c>
      <c r="U194" s="1199" t="s">
        <v>35</v>
      </c>
      <c r="V194" s="62" t="s">
        <v>35</v>
      </c>
      <c r="W194" s="63" t="s">
        <v>35</v>
      </c>
      <c r="X194" s="67" t="s">
        <v>35</v>
      </c>
      <c r="Y194" s="68" t="s">
        <v>35</v>
      </c>
      <c r="Z194" s="1389" t="s">
        <v>35</v>
      </c>
      <c r="AA194" s="66" t="s">
        <v>35</v>
      </c>
      <c r="AB194" s="608"/>
      <c r="AC194" s="1666"/>
      <c r="AD194" s="6" t="s">
        <v>284</v>
      </c>
      <c r="AE194" s="17" t="s">
        <v>23</v>
      </c>
      <c r="AF194" s="23" t="s">
        <v>35</v>
      </c>
      <c r="AG194" s="43">
        <v>2.13</v>
      </c>
      <c r="AH194" s="41" t="s">
        <v>35</v>
      </c>
      <c r="AI194" s="95"/>
    </row>
    <row r="195" spans="1:35" x14ac:dyDescent="0.15">
      <c r="A195" s="1897"/>
      <c r="B195" s="366">
        <v>44458</v>
      </c>
      <c r="C195" s="1607" t="str">
        <f t="shared" si="20"/>
        <v>(日)</v>
      </c>
      <c r="D195" s="627" t="s">
        <v>522</v>
      </c>
      <c r="E195" s="58" t="s">
        <v>35</v>
      </c>
      <c r="F195" s="22">
        <v>24</v>
      </c>
      <c r="G195" s="61">
        <v>24.6</v>
      </c>
      <c r="H195" s="1369">
        <v>3.2</v>
      </c>
      <c r="I195" s="115">
        <v>2.2000000000000002</v>
      </c>
      <c r="J195" s="22">
        <v>7.6</v>
      </c>
      <c r="K195" s="61">
        <v>7.6</v>
      </c>
      <c r="L195" s="22" t="s">
        <v>35</v>
      </c>
      <c r="M195" s="61">
        <v>29.3</v>
      </c>
      <c r="N195" s="49" t="s">
        <v>35</v>
      </c>
      <c r="O195" s="1199" t="s">
        <v>35</v>
      </c>
      <c r="P195" s="49" t="s">
        <v>35</v>
      </c>
      <c r="Q195" s="1199" t="s">
        <v>35</v>
      </c>
      <c r="R195" s="49" t="s">
        <v>35</v>
      </c>
      <c r="S195" s="1199" t="s">
        <v>35</v>
      </c>
      <c r="T195" s="49" t="s">
        <v>35</v>
      </c>
      <c r="U195" s="1199" t="s">
        <v>35</v>
      </c>
      <c r="V195" s="62" t="s">
        <v>35</v>
      </c>
      <c r="W195" s="63" t="s">
        <v>35</v>
      </c>
      <c r="X195" s="67" t="s">
        <v>35</v>
      </c>
      <c r="Y195" s="68" t="s">
        <v>35</v>
      </c>
      <c r="Z195" s="1389" t="s">
        <v>35</v>
      </c>
      <c r="AA195" s="66" t="s">
        <v>35</v>
      </c>
      <c r="AB195" s="608"/>
      <c r="AC195" s="1666"/>
      <c r="AD195" s="6" t="s">
        <v>278</v>
      </c>
      <c r="AE195" s="17" t="s">
        <v>23</v>
      </c>
      <c r="AF195" s="23" t="s">
        <v>35</v>
      </c>
      <c r="AG195" s="43">
        <v>2.71</v>
      </c>
      <c r="AH195" s="41" t="s">
        <v>35</v>
      </c>
      <c r="AI195" s="95"/>
    </row>
    <row r="196" spans="1:35" x14ac:dyDescent="0.15">
      <c r="A196" s="1897"/>
      <c r="B196" s="366">
        <v>44459</v>
      </c>
      <c r="C196" s="1607" t="str">
        <f t="shared" si="20"/>
        <v>(月)</v>
      </c>
      <c r="D196" s="627" t="s">
        <v>566</v>
      </c>
      <c r="E196" s="58" t="s">
        <v>35</v>
      </c>
      <c r="F196" s="22">
        <v>23.8</v>
      </c>
      <c r="G196" s="61">
        <v>24.5</v>
      </c>
      <c r="H196" s="1369">
        <v>3.7</v>
      </c>
      <c r="I196" s="115">
        <v>2.6</v>
      </c>
      <c r="J196" s="22">
        <v>7.6</v>
      </c>
      <c r="K196" s="61">
        <v>7.6</v>
      </c>
      <c r="L196" s="22" t="s">
        <v>35</v>
      </c>
      <c r="M196" s="61">
        <v>29.1</v>
      </c>
      <c r="N196" s="49" t="s">
        <v>35</v>
      </c>
      <c r="O196" s="1199" t="s">
        <v>35</v>
      </c>
      <c r="P196" s="49" t="s">
        <v>35</v>
      </c>
      <c r="Q196" s="1199" t="s">
        <v>35</v>
      </c>
      <c r="R196" s="49" t="s">
        <v>35</v>
      </c>
      <c r="S196" s="1199" t="s">
        <v>35</v>
      </c>
      <c r="T196" s="49" t="s">
        <v>35</v>
      </c>
      <c r="U196" s="1199" t="s">
        <v>35</v>
      </c>
      <c r="V196" s="62" t="s">
        <v>35</v>
      </c>
      <c r="W196" s="63" t="s">
        <v>35</v>
      </c>
      <c r="X196" s="67" t="s">
        <v>35</v>
      </c>
      <c r="Y196" s="68" t="s">
        <v>35</v>
      </c>
      <c r="Z196" s="1389" t="s">
        <v>35</v>
      </c>
      <c r="AA196" s="66" t="s">
        <v>35</v>
      </c>
      <c r="AB196" s="608"/>
      <c r="AC196" s="1666"/>
      <c r="AD196" s="6" t="s">
        <v>279</v>
      </c>
      <c r="AE196" s="17" t="s">
        <v>23</v>
      </c>
      <c r="AF196" s="44" t="s">
        <v>35</v>
      </c>
      <c r="AG196" s="43">
        <v>0.125</v>
      </c>
      <c r="AH196" s="45" t="s">
        <v>35</v>
      </c>
      <c r="AI196" s="97"/>
    </row>
    <row r="197" spans="1:35" x14ac:dyDescent="0.15">
      <c r="A197" s="1897"/>
      <c r="B197" s="366">
        <v>44460</v>
      </c>
      <c r="C197" s="1607" t="str">
        <f t="shared" si="20"/>
        <v>(火)</v>
      </c>
      <c r="D197" s="627" t="s">
        <v>566</v>
      </c>
      <c r="E197" s="58" t="s">
        <v>35</v>
      </c>
      <c r="F197" s="22">
        <v>23.9</v>
      </c>
      <c r="G197" s="61">
        <v>24.4</v>
      </c>
      <c r="H197" s="1369">
        <v>4.5999999999999996</v>
      </c>
      <c r="I197" s="115">
        <v>2.8</v>
      </c>
      <c r="J197" s="22">
        <v>7.6</v>
      </c>
      <c r="K197" s="61">
        <v>7.6</v>
      </c>
      <c r="L197" s="22" t="s">
        <v>35</v>
      </c>
      <c r="M197" s="61">
        <v>26.6</v>
      </c>
      <c r="N197" s="49" t="s">
        <v>35</v>
      </c>
      <c r="O197" s="1199">
        <v>62.1</v>
      </c>
      <c r="P197" s="49" t="s">
        <v>35</v>
      </c>
      <c r="Q197" s="1199">
        <v>84</v>
      </c>
      <c r="R197" s="49" t="s">
        <v>35</v>
      </c>
      <c r="S197" s="1199" t="s">
        <v>35</v>
      </c>
      <c r="T197" s="49" t="s">
        <v>35</v>
      </c>
      <c r="U197" s="1199" t="s">
        <v>35</v>
      </c>
      <c r="V197" s="62" t="s">
        <v>35</v>
      </c>
      <c r="W197" s="63">
        <v>29.5</v>
      </c>
      <c r="X197" s="67" t="s">
        <v>35</v>
      </c>
      <c r="Y197" s="68">
        <v>208</v>
      </c>
      <c r="Z197" s="1389" t="s">
        <v>35</v>
      </c>
      <c r="AA197" s="66">
        <v>0.13</v>
      </c>
      <c r="AB197" s="608"/>
      <c r="AC197" s="1666"/>
      <c r="AD197" s="6" t="s">
        <v>280</v>
      </c>
      <c r="AE197" s="17" t="s">
        <v>23</v>
      </c>
      <c r="AF197" s="23" t="s">
        <v>35</v>
      </c>
      <c r="AG197" s="203" t="s">
        <v>523</v>
      </c>
      <c r="AH197" s="41" t="s">
        <v>35</v>
      </c>
      <c r="AI197" s="95"/>
    </row>
    <row r="198" spans="1:35" x14ac:dyDescent="0.15">
      <c r="A198" s="1897"/>
      <c r="B198" s="366">
        <v>44461</v>
      </c>
      <c r="C198" s="1607" t="str">
        <f t="shared" si="20"/>
        <v>(水)</v>
      </c>
      <c r="D198" s="627" t="s">
        <v>522</v>
      </c>
      <c r="E198" s="58" t="s">
        <v>35</v>
      </c>
      <c r="F198" s="22">
        <v>24</v>
      </c>
      <c r="G198" s="61">
        <v>24.7</v>
      </c>
      <c r="H198" s="1369">
        <v>2.2999999999999998</v>
      </c>
      <c r="I198" s="115">
        <v>2.8</v>
      </c>
      <c r="J198" s="22">
        <v>7.6</v>
      </c>
      <c r="K198" s="61">
        <v>7.5</v>
      </c>
      <c r="L198" s="22" t="s">
        <v>35</v>
      </c>
      <c r="M198" s="61">
        <v>26.7</v>
      </c>
      <c r="N198" s="49" t="s">
        <v>35</v>
      </c>
      <c r="O198" s="1199">
        <v>63.7</v>
      </c>
      <c r="P198" s="49" t="s">
        <v>35</v>
      </c>
      <c r="Q198" s="1199">
        <v>84.8</v>
      </c>
      <c r="R198" s="49" t="s">
        <v>35</v>
      </c>
      <c r="S198" s="1199" t="s">
        <v>35</v>
      </c>
      <c r="T198" s="49" t="s">
        <v>35</v>
      </c>
      <c r="U198" s="1199" t="s">
        <v>35</v>
      </c>
      <c r="V198" s="62" t="s">
        <v>35</v>
      </c>
      <c r="W198" s="63">
        <v>28.3</v>
      </c>
      <c r="X198" s="67" t="s">
        <v>35</v>
      </c>
      <c r="Y198" s="68">
        <v>173</v>
      </c>
      <c r="Z198" s="1389" t="s">
        <v>35</v>
      </c>
      <c r="AA198" s="66">
        <v>0.14000000000000001</v>
      </c>
      <c r="AB198" s="608"/>
      <c r="AC198" s="1666"/>
      <c r="AD198" s="6" t="s">
        <v>281</v>
      </c>
      <c r="AE198" s="17" t="s">
        <v>23</v>
      </c>
      <c r="AF198" s="22" t="s">
        <v>35</v>
      </c>
      <c r="AG198" s="46">
        <v>19.2</v>
      </c>
      <c r="AH198" s="35" t="s">
        <v>35</v>
      </c>
      <c r="AI198" s="96"/>
    </row>
    <row r="199" spans="1:35" x14ac:dyDescent="0.15">
      <c r="A199" s="1897"/>
      <c r="B199" s="366">
        <v>44462</v>
      </c>
      <c r="C199" s="1607" t="str">
        <f t="shared" si="20"/>
        <v>(木)</v>
      </c>
      <c r="D199" s="627" t="s">
        <v>566</v>
      </c>
      <c r="E199" s="58" t="s">
        <v>35</v>
      </c>
      <c r="F199" s="22">
        <v>24.2</v>
      </c>
      <c r="G199" s="61">
        <v>25</v>
      </c>
      <c r="H199" s="1369">
        <v>3.3</v>
      </c>
      <c r="I199" s="115">
        <v>2.6</v>
      </c>
      <c r="J199" s="22">
        <v>7.6</v>
      </c>
      <c r="K199" s="61">
        <v>7.6</v>
      </c>
      <c r="L199" s="22" t="s">
        <v>35</v>
      </c>
      <c r="M199" s="61">
        <v>29.1</v>
      </c>
      <c r="N199" s="49" t="s">
        <v>35</v>
      </c>
      <c r="O199" s="1199" t="s">
        <v>35</v>
      </c>
      <c r="P199" s="49" t="s">
        <v>35</v>
      </c>
      <c r="Q199" s="1199" t="s">
        <v>35</v>
      </c>
      <c r="R199" s="49" t="s">
        <v>35</v>
      </c>
      <c r="S199" s="1199" t="s">
        <v>35</v>
      </c>
      <c r="T199" s="49" t="s">
        <v>35</v>
      </c>
      <c r="U199" s="1199" t="s">
        <v>35</v>
      </c>
      <c r="V199" s="62" t="s">
        <v>35</v>
      </c>
      <c r="W199" s="63" t="s">
        <v>35</v>
      </c>
      <c r="X199" s="67" t="s">
        <v>35</v>
      </c>
      <c r="Y199" s="68" t="s">
        <v>35</v>
      </c>
      <c r="Z199" s="1389" t="s">
        <v>35</v>
      </c>
      <c r="AA199" s="66" t="s">
        <v>35</v>
      </c>
      <c r="AB199" s="608"/>
      <c r="AC199" s="1666"/>
      <c r="AD199" s="6" t="s">
        <v>27</v>
      </c>
      <c r="AE199" s="17" t="s">
        <v>23</v>
      </c>
      <c r="AF199" s="22" t="s">
        <v>35</v>
      </c>
      <c r="AG199" s="46">
        <v>25.3</v>
      </c>
      <c r="AH199" s="35" t="s">
        <v>35</v>
      </c>
      <c r="AI199" s="96"/>
    </row>
    <row r="200" spans="1:35" x14ac:dyDescent="0.15">
      <c r="A200" s="1897"/>
      <c r="B200" s="366">
        <v>44463</v>
      </c>
      <c r="C200" s="1607" t="str">
        <f t="shared" si="20"/>
        <v>(金)</v>
      </c>
      <c r="D200" s="627" t="s">
        <v>566</v>
      </c>
      <c r="E200" s="58" t="s">
        <v>35</v>
      </c>
      <c r="F200" s="22">
        <v>24.1</v>
      </c>
      <c r="G200" s="61">
        <v>25.1</v>
      </c>
      <c r="H200" s="1369">
        <v>3.8</v>
      </c>
      <c r="I200" s="115">
        <v>2.7</v>
      </c>
      <c r="J200" s="22">
        <v>7.7</v>
      </c>
      <c r="K200" s="61">
        <v>7.6</v>
      </c>
      <c r="L200" s="22" t="s">
        <v>35</v>
      </c>
      <c r="M200" s="61">
        <v>27.1</v>
      </c>
      <c r="N200" s="49" t="s">
        <v>35</v>
      </c>
      <c r="O200" s="1199">
        <v>65.5</v>
      </c>
      <c r="P200" s="49" t="s">
        <v>35</v>
      </c>
      <c r="Q200" s="1199">
        <v>85.8</v>
      </c>
      <c r="R200" s="49" t="s">
        <v>35</v>
      </c>
      <c r="S200" s="1199" t="s">
        <v>35</v>
      </c>
      <c r="T200" s="49" t="s">
        <v>35</v>
      </c>
      <c r="U200" s="1199" t="s">
        <v>35</v>
      </c>
      <c r="V200" s="62" t="s">
        <v>35</v>
      </c>
      <c r="W200" s="63">
        <v>27.8</v>
      </c>
      <c r="X200" s="67" t="s">
        <v>35</v>
      </c>
      <c r="Y200" s="68">
        <v>185</v>
      </c>
      <c r="Z200" s="1389" t="s">
        <v>35</v>
      </c>
      <c r="AA200" s="66">
        <v>0.12</v>
      </c>
      <c r="AB200" s="608"/>
      <c r="AC200" s="1666"/>
      <c r="AD200" s="6" t="s">
        <v>282</v>
      </c>
      <c r="AE200" s="17" t="s">
        <v>267</v>
      </c>
      <c r="AF200" s="49" t="s">
        <v>35</v>
      </c>
      <c r="AG200" s="50">
        <v>7</v>
      </c>
      <c r="AH200" s="42" t="s">
        <v>35</v>
      </c>
      <c r="AI200" s="98"/>
    </row>
    <row r="201" spans="1:35" x14ac:dyDescent="0.15">
      <c r="A201" s="1897"/>
      <c r="B201" s="366">
        <v>44464</v>
      </c>
      <c r="C201" s="1607" t="str">
        <f t="shared" si="20"/>
        <v>(土)</v>
      </c>
      <c r="D201" s="627" t="s">
        <v>522</v>
      </c>
      <c r="E201" s="58" t="s">
        <v>35</v>
      </c>
      <c r="F201" s="22">
        <v>24.3</v>
      </c>
      <c r="G201" s="61">
        <v>24.8</v>
      </c>
      <c r="H201" s="1369">
        <v>3.1</v>
      </c>
      <c r="I201" s="115">
        <v>2.5</v>
      </c>
      <c r="J201" s="22">
        <v>7.7</v>
      </c>
      <c r="K201" s="61">
        <v>7.7</v>
      </c>
      <c r="L201" s="22" t="s">
        <v>35</v>
      </c>
      <c r="M201" s="61">
        <v>29.2</v>
      </c>
      <c r="N201" s="49" t="s">
        <v>35</v>
      </c>
      <c r="O201" s="1199" t="s">
        <v>35</v>
      </c>
      <c r="P201" s="49" t="s">
        <v>35</v>
      </c>
      <c r="Q201" s="1199" t="s">
        <v>35</v>
      </c>
      <c r="R201" s="49" t="s">
        <v>35</v>
      </c>
      <c r="S201" s="1199" t="s">
        <v>35</v>
      </c>
      <c r="T201" s="49" t="s">
        <v>35</v>
      </c>
      <c r="U201" s="1199" t="s">
        <v>35</v>
      </c>
      <c r="V201" s="62" t="s">
        <v>35</v>
      </c>
      <c r="W201" s="63" t="s">
        <v>35</v>
      </c>
      <c r="X201" s="67" t="s">
        <v>35</v>
      </c>
      <c r="Y201" s="68" t="s">
        <v>35</v>
      </c>
      <c r="Z201" s="1389" t="s">
        <v>35</v>
      </c>
      <c r="AA201" s="66" t="s">
        <v>35</v>
      </c>
      <c r="AB201" s="608"/>
      <c r="AC201" s="1666"/>
      <c r="AD201" s="6" t="s">
        <v>283</v>
      </c>
      <c r="AE201" s="17" t="s">
        <v>23</v>
      </c>
      <c r="AF201" s="49" t="s">
        <v>35</v>
      </c>
      <c r="AG201" s="50">
        <v>1</v>
      </c>
      <c r="AH201" s="42" t="s">
        <v>35</v>
      </c>
      <c r="AI201" s="98"/>
    </row>
    <row r="202" spans="1:35" x14ac:dyDescent="0.15">
      <c r="A202" s="1897"/>
      <c r="B202" s="366">
        <v>44465</v>
      </c>
      <c r="C202" s="1607" t="str">
        <f t="shared" si="20"/>
        <v>(日)</v>
      </c>
      <c r="D202" s="627" t="s">
        <v>522</v>
      </c>
      <c r="E202" s="58" t="s">
        <v>35</v>
      </c>
      <c r="F202" s="22">
        <v>24.2</v>
      </c>
      <c r="G202" s="61">
        <v>24.5</v>
      </c>
      <c r="H202" s="1369">
        <v>2.6</v>
      </c>
      <c r="I202" s="115">
        <v>2.2000000000000002</v>
      </c>
      <c r="J202" s="22">
        <v>7.7</v>
      </c>
      <c r="K202" s="61">
        <v>7.6</v>
      </c>
      <c r="L202" s="22" t="s">
        <v>35</v>
      </c>
      <c r="M202" s="61">
        <v>28.9</v>
      </c>
      <c r="N202" s="49" t="s">
        <v>35</v>
      </c>
      <c r="O202" s="1199" t="s">
        <v>35</v>
      </c>
      <c r="P202" s="49" t="s">
        <v>35</v>
      </c>
      <c r="Q202" s="1199" t="s">
        <v>35</v>
      </c>
      <c r="R202" s="49" t="s">
        <v>35</v>
      </c>
      <c r="S202" s="1199" t="s">
        <v>35</v>
      </c>
      <c r="T202" s="49" t="s">
        <v>35</v>
      </c>
      <c r="U202" s="1199" t="s">
        <v>35</v>
      </c>
      <c r="V202" s="62" t="s">
        <v>35</v>
      </c>
      <c r="W202" s="63" t="s">
        <v>35</v>
      </c>
      <c r="X202" s="67" t="s">
        <v>35</v>
      </c>
      <c r="Y202" s="68" t="s">
        <v>35</v>
      </c>
      <c r="Z202" s="1389" t="s">
        <v>35</v>
      </c>
      <c r="AA202" s="66" t="s">
        <v>35</v>
      </c>
      <c r="AB202" s="608"/>
      <c r="AC202" s="1666"/>
      <c r="AD202" s="18"/>
      <c r="AE202" s="8"/>
      <c r="AF202" s="19"/>
      <c r="AG202" s="7"/>
      <c r="AH202" s="7"/>
      <c r="AI202" s="8"/>
    </row>
    <row r="203" spans="1:35" x14ac:dyDescent="0.15">
      <c r="A203" s="1897"/>
      <c r="B203" s="366">
        <v>44466</v>
      </c>
      <c r="C203" s="1607" t="str">
        <f t="shared" si="20"/>
        <v>(月)</v>
      </c>
      <c r="D203" s="627" t="s">
        <v>522</v>
      </c>
      <c r="E203" s="58" t="s">
        <v>35</v>
      </c>
      <c r="F203" s="22">
        <v>23.9</v>
      </c>
      <c r="G203" s="61">
        <v>24.4</v>
      </c>
      <c r="H203" s="1369">
        <v>2.7</v>
      </c>
      <c r="I203" s="115">
        <v>2.2999999999999998</v>
      </c>
      <c r="J203" s="22">
        <v>7.6</v>
      </c>
      <c r="K203" s="61">
        <v>7.6</v>
      </c>
      <c r="L203" s="22" t="s">
        <v>35</v>
      </c>
      <c r="M203" s="61">
        <v>26.8</v>
      </c>
      <c r="N203" s="49" t="s">
        <v>35</v>
      </c>
      <c r="O203" s="1199">
        <v>62.3</v>
      </c>
      <c r="P203" s="49" t="s">
        <v>35</v>
      </c>
      <c r="Q203" s="1199">
        <v>86</v>
      </c>
      <c r="R203" s="49" t="s">
        <v>35</v>
      </c>
      <c r="S203" s="1199" t="s">
        <v>35</v>
      </c>
      <c r="T203" s="49" t="s">
        <v>35</v>
      </c>
      <c r="U203" s="1199" t="s">
        <v>35</v>
      </c>
      <c r="V203" s="62" t="s">
        <v>35</v>
      </c>
      <c r="W203" s="63">
        <v>27.8</v>
      </c>
      <c r="X203" s="67" t="s">
        <v>35</v>
      </c>
      <c r="Y203" s="68">
        <v>192</v>
      </c>
      <c r="Z203" s="1389" t="s">
        <v>35</v>
      </c>
      <c r="AA203" s="66">
        <v>0.12</v>
      </c>
      <c r="AB203" s="608"/>
      <c r="AC203" s="1666"/>
      <c r="AD203" s="18"/>
      <c r="AE203" s="8"/>
      <c r="AF203" s="19"/>
      <c r="AG203" s="7"/>
      <c r="AH203" s="7"/>
      <c r="AI203" s="8"/>
    </row>
    <row r="204" spans="1:35" x14ac:dyDescent="0.15">
      <c r="A204" s="1897"/>
      <c r="B204" s="366">
        <v>44467</v>
      </c>
      <c r="C204" s="1607" t="str">
        <f t="shared" si="20"/>
        <v>(火)</v>
      </c>
      <c r="D204" s="627" t="s">
        <v>566</v>
      </c>
      <c r="E204" s="58" t="s">
        <v>35</v>
      </c>
      <c r="F204" s="22">
        <v>23.6</v>
      </c>
      <c r="G204" s="61">
        <v>24.1</v>
      </c>
      <c r="H204" s="1369">
        <v>3.5</v>
      </c>
      <c r="I204" s="115">
        <v>2.7</v>
      </c>
      <c r="J204" s="22">
        <v>7.6</v>
      </c>
      <c r="K204" s="61">
        <v>7.7</v>
      </c>
      <c r="L204" s="22" t="s">
        <v>35</v>
      </c>
      <c r="M204" s="61">
        <v>27.3</v>
      </c>
      <c r="N204" s="49" t="s">
        <v>35</v>
      </c>
      <c r="O204" s="1199">
        <v>65.599999999999994</v>
      </c>
      <c r="P204" s="49" t="s">
        <v>35</v>
      </c>
      <c r="Q204" s="1199">
        <v>86.2</v>
      </c>
      <c r="R204" s="49" t="s">
        <v>35</v>
      </c>
      <c r="S204" s="1199" t="s">
        <v>35</v>
      </c>
      <c r="T204" s="49" t="s">
        <v>35</v>
      </c>
      <c r="U204" s="1199" t="s">
        <v>35</v>
      </c>
      <c r="V204" s="62" t="s">
        <v>35</v>
      </c>
      <c r="W204" s="63">
        <v>29.2</v>
      </c>
      <c r="X204" s="67" t="s">
        <v>35</v>
      </c>
      <c r="Y204" s="68">
        <v>188</v>
      </c>
      <c r="Z204" s="1389" t="s">
        <v>35</v>
      </c>
      <c r="AA204" s="66">
        <v>0.16</v>
      </c>
      <c r="AB204" s="608"/>
      <c r="AC204" s="1666"/>
      <c r="AD204" s="20"/>
      <c r="AE204" s="3"/>
      <c r="AF204" s="21"/>
      <c r="AG204" s="9"/>
      <c r="AH204" s="9"/>
      <c r="AI204" s="3"/>
    </row>
    <row r="205" spans="1:35" x14ac:dyDescent="0.15">
      <c r="A205" s="1897"/>
      <c r="B205" s="366">
        <v>44468</v>
      </c>
      <c r="C205" s="1607" t="str">
        <f t="shared" si="20"/>
        <v>(水)</v>
      </c>
      <c r="D205" s="627" t="s">
        <v>566</v>
      </c>
      <c r="E205" s="58" t="s">
        <v>35</v>
      </c>
      <c r="F205" s="22">
        <v>23.5</v>
      </c>
      <c r="G205" s="61">
        <v>24.1</v>
      </c>
      <c r="H205" s="1369">
        <v>3.9</v>
      </c>
      <c r="I205" s="115">
        <v>3.1</v>
      </c>
      <c r="J205" s="22">
        <v>7.6</v>
      </c>
      <c r="K205" s="61">
        <v>7.6</v>
      </c>
      <c r="L205" s="22" t="s">
        <v>35</v>
      </c>
      <c r="M205" s="61">
        <v>27.2</v>
      </c>
      <c r="N205" s="49" t="s">
        <v>35</v>
      </c>
      <c r="O205" s="1199">
        <v>62</v>
      </c>
      <c r="P205" s="49" t="s">
        <v>35</v>
      </c>
      <c r="Q205" s="1199">
        <v>86.4</v>
      </c>
      <c r="R205" s="49" t="s">
        <v>35</v>
      </c>
      <c r="S205" s="1199" t="s">
        <v>35</v>
      </c>
      <c r="T205" s="49" t="s">
        <v>35</v>
      </c>
      <c r="U205" s="1199" t="s">
        <v>35</v>
      </c>
      <c r="V205" s="62" t="s">
        <v>35</v>
      </c>
      <c r="W205" s="63">
        <v>29.6</v>
      </c>
      <c r="X205" s="67" t="s">
        <v>35</v>
      </c>
      <c r="Y205" s="68">
        <v>200</v>
      </c>
      <c r="Z205" s="1389" t="s">
        <v>35</v>
      </c>
      <c r="AA205" s="66">
        <v>0.14000000000000001</v>
      </c>
      <c r="AB205" s="608"/>
      <c r="AC205" s="1666"/>
      <c r="AD205" s="28" t="s">
        <v>34</v>
      </c>
      <c r="AE205" s="2" t="s">
        <v>35</v>
      </c>
      <c r="AF205" s="2" t="s">
        <v>35</v>
      </c>
      <c r="AG205" s="2" t="s">
        <v>35</v>
      </c>
      <c r="AH205" s="2" t="s">
        <v>35</v>
      </c>
      <c r="AI205" s="99" t="s">
        <v>35</v>
      </c>
    </row>
    <row r="206" spans="1:35" x14ac:dyDescent="0.15">
      <c r="A206" s="1897"/>
      <c r="B206" s="367">
        <v>44469</v>
      </c>
      <c r="C206" s="1607" t="str">
        <f t="shared" si="20"/>
        <v>(木)</v>
      </c>
      <c r="D206" s="628" t="s">
        <v>522</v>
      </c>
      <c r="E206" s="58" t="s">
        <v>35</v>
      </c>
      <c r="F206" s="120">
        <v>23.4</v>
      </c>
      <c r="G206" s="121">
        <v>24.7</v>
      </c>
      <c r="H206" s="120">
        <v>4</v>
      </c>
      <c r="I206" s="121">
        <v>3.2</v>
      </c>
      <c r="J206" s="120">
        <v>7.7</v>
      </c>
      <c r="K206" s="121">
        <v>7.7</v>
      </c>
      <c r="L206" s="120" t="s">
        <v>35</v>
      </c>
      <c r="M206" s="121">
        <v>27.4</v>
      </c>
      <c r="N206" s="49" t="s">
        <v>35</v>
      </c>
      <c r="O206" s="1199">
        <v>63.8</v>
      </c>
      <c r="P206" s="49" t="s">
        <v>35</v>
      </c>
      <c r="Q206" s="1199">
        <v>88</v>
      </c>
      <c r="R206" s="49" t="s">
        <v>35</v>
      </c>
      <c r="S206" s="1199" t="s">
        <v>35</v>
      </c>
      <c r="T206" s="49" t="s">
        <v>35</v>
      </c>
      <c r="U206" s="1199" t="s">
        <v>35</v>
      </c>
      <c r="V206" s="62" t="s">
        <v>35</v>
      </c>
      <c r="W206" s="63">
        <v>28.5</v>
      </c>
      <c r="X206" s="67" t="s">
        <v>35</v>
      </c>
      <c r="Y206" s="68">
        <v>180</v>
      </c>
      <c r="Z206" s="1389" t="s">
        <v>35</v>
      </c>
      <c r="AA206" s="66">
        <v>0.12</v>
      </c>
      <c r="AB206" s="608"/>
      <c r="AC206" s="1666"/>
      <c r="AD206" s="10" t="s">
        <v>35</v>
      </c>
      <c r="AE206" s="2" t="s">
        <v>35</v>
      </c>
      <c r="AF206" s="2" t="s">
        <v>35</v>
      </c>
      <c r="AG206" s="2" t="s">
        <v>35</v>
      </c>
      <c r="AH206" s="2" t="s">
        <v>35</v>
      </c>
      <c r="AI206" s="99" t="s">
        <v>35</v>
      </c>
    </row>
    <row r="207" spans="1:35" s="1" customFormat="1" ht="13.5" customHeight="1" x14ac:dyDescent="0.15">
      <c r="A207" s="1897"/>
      <c r="B207" s="1748" t="s">
        <v>388</v>
      </c>
      <c r="C207" s="1744"/>
      <c r="D207" s="374"/>
      <c r="E207" s="335">
        <f t="shared" ref="E207:AC207" si="21">IF(COUNT(E177:E206)=0,"",MAX(E177:E206))</f>
        <v>20.9</v>
      </c>
      <c r="F207" s="336">
        <f t="shared" si="21"/>
        <v>27.4</v>
      </c>
      <c r="G207" s="337">
        <f t="shared" si="21"/>
        <v>27.5</v>
      </c>
      <c r="H207" s="336">
        <f t="shared" si="21"/>
        <v>4.5999999999999996</v>
      </c>
      <c r="I207" s="337">
        <f t="shared" si="21"/>
        <v>3.2</v>
      </c>
      <c r="J207" s="336">
        <f t="shared" si="21"/>
        <v>7.7</v>
      </c>
      <c r="K207" s="337">
        <f t="shared" si="21"/>
        <v>7.7</v>
      </c>
      <c r="L207" s="336" t="str">
        <f t="shared" si="21"/>
        <v/>
      </c>
      <c r="M207" s="337">
        <f t="shared" si="21"/>
        <v>29.3</v>
      </c>
      <c r="N207" s="1200" t="str">
        <f t="shared" si="21"/>
        <v/>
      </c>
      <c r="O207" s="1201">
        <f t="shared" si="21"/>
        <v>65.599999999999994</v>
      </c>
      <c r="P207" s="1200" t="str">
        <f t="shared" si="21"/>
        <v/>
      </c>
      <c r="Q207" s="1201">
        <f t="shared" si="21"/>
        <v>88</v>
      </c>
      <c r="R207" s="1200" t="str">
        <f t="shared" si="21"/>
        <v/>
      </c>
      <c r="S207" s="1208">
        <f t="shared" si="21"/>
        <v>49.4</v>
      </c>
      <c r="T207" s="1200" t="str">
        <f t="shared" si="21"/>
        <v/>
      </c>
      <c r="U207" s="1208">
        <f t="shared" si="21"/>
        <v>33.4</v>
      </c>
      <c r="V207" s="338" t="str">
        <f t="shared" si="21"/>
        <v/>
      </c>
      <c r="W207" s="540">
        <f t="shared" si="21"/>
        <v>29.6</v>
      </c>
      <c r="X207" s="596" t="str">
        <f t="shared" si="21"/>
        <v/>
      </c>
      <c r="Y207" s="597">
        <f t="shared" si="21"/>
        <v>208</v>
      </c>
      <c r="Z207" s="1385" t="str">
        <f t="shared" si="21"/>
        <v/>
      </c>
      <c r="AA207" s="1398">
        <f t="shared" si="21"/>
        <v>0.16</v>
      </c>
      <c r="AB207" s="794" t="str">
        <f t="shared" si="21"/>
        <v/>
      </c>
      <c r="AC207" s="1456" t="str">
        <f t="shared" si="21"/>
        <v/>
      </c>
      <c r="AD207" s="10"/>
      <c r="AE207" s="2"/>
      <c r="AF207" s="2"/>
      <c r="AG207" s="2"/>
      <c r="AH207" s="2"/>
      <c r="AI207" s="99"/>
    </row>
    <row r="208" spans="1:35" s="1" customFormat="1" ht="13.5" customHeight="1" x14ac:dyDescent="0.15">
      <c r="A208" s="1897"/>
      <c r="B208" s="1749" t="s">
        <v>389</v>
      </c>
      <c r="C208" s="1736"/>
      <c r="D208" s="376"/>
      <c r="E208" s="340">
        <f t="shared" ref="E208:AC208" si="22">IF(COUNT(E177:E206)=0,"",MIN(E177:E206))</f>
        <v>20.9</v>
      </c>
      <c r="F208" s="341">
        <f t="shared" si="22"/>
        <v>23.4</v>
      </c>
      <c r="G208" s="342">
        <f t="shared" si="22"/>
        <v>24.1</v>
      </c>
      <c r="H208" s="341">
        <f t="shared" si="22"/>
        <v>1.3</v>
      </c>
      <c r="I208" s="340">
        <f t="shared" si="22"/>
        <v>1.8</v>
      </c>
      <c r="J208" s="341">
        <f t="shared" si="22"/>
        <v>7.5</v>
      </c>
      <c r="K208" s="340">
        <f t="shared" si="22"/>
        <v>7.4</v>
      </c>
      <c r="L208" s="341" t="str">
        <f t="shared" si="22"/>
        <v/>
      </c>
      <c r="M208" s="340">
        <f t="shared" si="22"/>
        <v>25.9</v>
      </c>
      <c r="N208" s="1202" t="str">
        <f t="shared" si="22"/>
        <v/>
      </c>
      <c r="O208" s="1203">
        <f t="shared" si="22"/>
        <v>60.2</v>
      </c>
      <c r="P208" s="1202" t="str">
        <f t="shared" si="22"/>
        <v/>
      </c>
      <c r="Q208" s="1203">
        <f t="shared" si="22"/>
        <v>80.400000000000006</v>
      </c>
      <c r="R208" s="1202" t="str">
        <f t="shared" si="22"/>
        <v/>
      </c>
      <c r="S208" s="1203">
        <f t="shared" si="22"/>
        <v>49.4</v>
      </c>
      <c r="T208" s="1202" t="str">
        <f t="shared" si="22"/>
        <v/>
      </c>
      <c r="U208" s="1209">
        <f t="shared" si="22"/>
        <v>33.4</v>
      </c>
      <c r="V208" s="343" t="str">
        <f t="shared" si="22"/>
        <v/>
      </c>
      <c r="W208" s="653">
        <f t="shared" si="22"/>
        <v>25.5</v>
      </c>
      <c r="X208" s="602" t="str">
        <f t="shared" si="22"/>
        <v/>
      </c>
      <c r="Y208" s="599">
        <f t="shared" si="22"/>
        <v>169</v>
      </c>
      <c r="Z208" s="1386" t="str">
        <f t="shared" si="22"/>
        <v/>
      </c>
      <c r="AA208" s="666">
        <f t="shared" si="22"/>
        <v>0.05</v>
      </c>
      <c r="AB208" s="1620" t="str">
        <f t="shared" si="22"/>
        <v/>
      </c>
      <c r="AC208" s="1659" t="str">
        <f t="shared" si="22"/>
        <v/>
      </c>
      <c r="AD208" s="10"/>
      <c r="AE208" s="2"/>
      <c r="AF208" s="2"/>
      <c r="AG208" s="2"/>
      <c r="AH208" s="2"/>
      <c r="AI208" s="99"/>
    </row>
    <row r="209" spans="1:36" s="1" customFormat="1" ht="13.5" customHeight="1" x14ac:dyDescent="0.15">
      <c r="A209" s="1897"/>
      <c r="B209" s="1749" t="s">
        <v>390</v>
      </c>
      <c r="C209" s="1736"/>
      <c r="D209" s="376"/>
      <c r="E209" s="541">
        <f t="shared" ref="E209:AC209" si="23">IF(COUNT(E177:E206)=0,"",AVERAGE(E177:E206))</f>
        <v>20.9</v>
      </c>
      <c r="F209" s="341">
        <f t="shared" si="23"/>
        <v>24.54333333333334</v>
      </c>
      <c r="G209" s="340">
        <f t="shared" si="23"/>
        <v>24.99666666666667</v>
      </c>
      <c r="H209" s="341">
        <f t="shared" si="23"/>
        <v>3.1299999999999994</v>
      </c>
      <c r="I209" s="340">
        <f t="shared" si="23"/>
        <v>2.3633333333333337</v>
      </c>
      <c r="J209" s="341">
        <f t="shared" si="23"/>
        <v>7.5633333333333308</v>
      </c>
      <c r="K209" s="340">
        <f t="shared" si="23"/>
        <v>7.5466666666666642</v>
      </c>
      <c r="L209" s="341" t="str">
        <f t="shared" si="23"/>
        <v/>
      </c>
      <c r="M209" s="340">
        <f t="shared" si="23"/>
        <v>27.330000000000002</v>
      </c>
      <c r="N209" s="1202" t="str">
        <f t="shared" si="23"/>
        <v/>
      </c>
      <c r="O209" s="1203">
        <f t="shared" si="23"/>
        <v>62.955000000000005</v>
      </c>
      <c r="P209" s="1202" t="str">
        <f t="shared" si="23"/>
        <v/>
      </c>
      <c r="Q209" s="1203">
        <f t="shared" si="23"/>
        <v>83.97999999999999</v>
      </c>
      <c r="R209" s="1202" t="str">
        <f t="shared" si="23"/>
        <v/>
      </c>
      <c r="S209" s="1203">
        <f t="shared" si="23"/>
        <v>49.4</v>
      </c>
      <c r="T209" s="1202" t="str">
        <f t="shared" si="23"/>
        <v/>
      </c>
      <c r="U209" s="1203">
        <f t="shared" si="23"/>
        <v>33.4</v>
      </c>
      <c r="V209" s="1252" t="str">
        <f t="shared" si="23"/>
        <v/>
      </c>
      <c r="W209" s="653">
        <f t="shared" si="23"/>
        <v>27.910000000000004</v>
      </c>
      <c r="X209" s="602" t="str">
        <f t="shared" si="23"/>
        <v/>
      </c>
      <c r="Y209" s="665">
        <f t="shared" si="23"/>
        <v>189.2</v>
      </c>
      <c r="Z209" s="1386" t="str">
        <f t="shared" si="23"/>
        <v/>
      </c>
      <c r="AA209" s="666">
        <f t="shared" si="23"/>
        <v>0.11100000000000003</v>
      </c>
      <c r="AB209" s="1620" t="str">
        <f t="shared" si="23"/>
        <v/>
      </c>
      <c r="AC209" s="1659" t="str">
        <f t="shared" si="23"/>
        <v/>
      </c>
      <c r="AD209" s="10"/>
      <c r="AE209" s="2"/>
      <c r="AF209" s="2"/>
      <c r="AG209" s="2"/>
      <c r="AH209" s="2"/>
      <c r="AI209" s="99"/>
    </row>
    <row r="210" spans="1:36" s="1" customFormat="1" ht="13.5" customHeight="1" x14ac:dyDescent="0.15">
      <c r="A210" s="1898"/>
      <c r="B210" s="1737" t="s">
        <v>391</v>
      </c>
      <c r="C210" s="1738"/>
      <c r="D210" s="376"/>
      <c r="E210" s="563"/>
      <c r="F210" s="1241"/>
      <c r="G210" s="1340"/>
      <c r="H210" s="1241"/>
      <c r="I210" s="1340"/>
      <c r="J210" s="1241"/>
      <c r="K210" s="1242"/>
      <c r="L210" s="1241"/>
      <c r="M210" s="1340"/>
      <c r="N210" s="1204"/>
      <c r="O210" s="1205"/>
      <c r="P210" s="1204"/>
      <c r="Q210" s="1222"/>
      <c r="R210" s="1204"/>
      <c r="S210" s="1205"/>
      <c r="T210" s="1204"/>
      <c r="U210" s="1222"/>
      <c r="V210" s="1253"/>
      <c r="W210" s="1254"/>
      <c r="X210" s="662"/>
      <c r="Y210" s="592"/>
      <c r="Z210" s="1387"/>
      <c r="AA210" s="1399"/>
      <c r="AB210" s="595">
        <f>SUM(AB177:AB206)</f>
        <v>0</v>
      </c>
      <c r="AC210" s="1460">
        <f>SUM(AC177:AC206)</f>
        <v>0</v>
      </c>
      <c r="AD210" s="10"/>
      <c r="AE210" s="2"/>
      <c r="AF210" s="2"/>
      <c r="AG210" s="2"/>
      <c r="AH210" s="2"/>
      <c r="AI210" s="99"/>
      <c r="AJ210" s="388"/>
    </row>
    <row r="211" spans="1:36" ht="13.5" customHeight="1" x14ac:dyDescent="0.15">
      <c r="A211" s="1745" t="s">
        <v>345</v>
      </c>
      <c r="B211" s="1610">
        <v>44470</v>
      </c>
      <c r="C211" s="856" t="str">
        <f>IF(B211="","",IF(WEEKDAY(B211)=1,"(日)",IF(WEEKDAY(B211)=2,"(月)",IF(WEEKDAY(B211)=3,"(火)",IF(WEEKDAY(B211)=4,"(水)",IF(WEEKDAY(B211)=5,"(木)",IF(WEEKDAY(B211)=6,"(金)","(土)")))))))</f>
        <v>(金)</v>
      </c>
      <c r="D211" s="626" t="s">
        <v>579</v>
      </c>
      <c r="E211" s="321" t="s">
        <v>35</v>
      </c>
      <c r="F211" s="279">
        <v>23.2</v>
      </c>
      <c r="G211" s="280">
        <v>22.7</v>
      </c>
      <c r="H211" s="279">
        <v>3</v>
      </c>
      <c r="I211" s="280">
        <v>3.2</v>
      </c>
      <c r="J211" s="279">
        <v>7.6</v>
      </c>
      <c r="K211" s="280">
        <v>7.6</v>
      </c>
      <c r="L211" s="279" t="s">
        <v>35</v>
      </c>
      <c r="M211" s="280">
        <v>27.3</v>
      </c>
      <c r="N211" s="1214" t="s">
        <v>35</v>
      </c>
      <c r="O211" s="1215">
        <v>66.400000000000006</v>
      </c>
      <c r="P211" s="1214" t="s">
        <v>35</v>
      </c>
      <c r="Q211" s="1198">
        <v>87.2</v>
      </c>
      <c r="R211" s="1197" t="s">
        <v>35</v>
      </c>
      <c r="S211" s="1198" t="s">
        <v>35</v>
      </c>
      <c r="T211" s="1197" t="s">
        <v>35</v>
      </c>
      <c r="U211" s="1198" t="s">
        <v>35</v>
      </c>
      <c r="V211" s="53" t="s">
        <v>35</v>
      </c>
      <c r="W211" s="54">
        <v>28.9</v>
      </c>
      <c r="X211" s="55" t="s">
        <v>35</v>
      </c>
      <c r="Y211" s="56">
        <v>202</v>
      </c>
      <c r="Z211" s="1388" t="s">
        <v>35</v>
      </c>
      <c r="AA211" s="65">
        <v>0.08</v>
      </c>
      <c r="AB211" s="606" t="s">
        <v>35</v>
      </c>
      <c r="AC211" s="1665" t="s">
        <v>35</v>
      </c>
      <c r="AD211" s="165">
        <v>44476</v>
      </c>
      <c r="AE211" s="128" t="s">
        <v>29</v>
      </c>
      <c r="AF211" s="630">
        <v>26</v>
      </c>
      <c r="AG211" s="130" t="s">
        <v>20</v>
      </c>
      <c r="AH211" s="131"/>
      <c r="AI211" s="132"/>
    </row>
    <row r="212" spans="1:36" x14ac:dyDescent="0.15">
      <c r="A212" s="1769"/>
      <c r="B212" s="366">
        <v>44471</v>
      </c>
      <c r="C212" s="1607" t="str">
        <f>IF(B212="","",IF(WEEKDAY(B212)=1,"(日)",IF(WEEKDAY(B212)=2,"(月)",IF(WEEKDAY(B212)=3,"(火)",IF(WEEKDAY(B212)=4,"(水)",IF(WEEKDAY(B212)=5,"(木)",IF(WEEKDAY(B212)=6,"(金)","(土)")))))))</f>
        <v>(土)</v>
      </c>
      <c r="D212" s="627" t="s">
        <v>566</v>
      </c>
      <c r="E212" s="58" t="s">
        <v>35</v>
      </c>
      <c r="F212" s="22">
        <v>22.9</v>
      </c>
      <c r="G212" s="61">
        <v>24.3</v>
      </c>
      <c r="H212" s="22">
        <v>3.2</v>
      </c>
      <c r="I212" s="61">
        <v>2.5</v>
      </c>
      <c r="J212" s="22">
        <v>7.7</v>
      </c>
      <c r="K212" s="61">
        <v>7.5</v>
      </c>
      <c r="L212" s="22" t="s">
        <v>35</v>
      </c>
      <c r="M212" s="61">
        <v>29.2</v>
      </c>
      <c r="N212" s="49" t="s">
        <v>35</v>
      </c>
      <c r="O212" s="1199" t="s">
        <v>35</v>
      </c>
      <c r="P212" s="49" t="s">
        <v>35</v>
      </c>
      <c r="Q212" s="1199" t="s">
        <v>35</v>
      </c>
      <c r="R212" s="49" t="s">
        <v>35</v>
      </c>
      <c r="S212" s="1199" t="s">
        <v>35</v>
      </c>
      <c r="T212" s="49" t="s">
        <v>35</v>
      </c>
      <c r="U212" s="1199" t="s">
        <v>35</v>
      </c>
      <c r="V212" s="62" t="s">
        <v>35</v>
      </c>
      <c r="W212" s="63" t="s">
        <v>35</v>
      </c>
      <c r="X212" s="67" t="s">
        <v>35</v>
      </c>
      <c r="Y212" s="68" t="s">
        <v>35</v>
      </c>
      <c r="Z212" s="1389" t="s">
        <v>35</v>
      </c>
      <c r="AA212" s="66" t="s">
        <v>35</v>
      </c>
      <c r="AB212" s="608" t="s">
        <v>35</v>
      </c>
      <c r="AC212" s="1666" t="s">
        <v>35</v>
      </c>
      <c r="AD212" s="11" t="s">
        <v>30</v>
      </c>
      <c r="AE212" s="12" t="s">
        <v>31</v>
      </c>
      <c r="AF212" s="13" t="s">
        <v>32</v>
      </c>
      <c r="AG212" s="14" t="s">
        <v>33</v>
      </c>
      <c r="AH212" s="15" t="s">
        <v>35</v>
      </c>
      <c r="AI212" s="92"/>
    </row>
    <row r="213" spans="1:36" ht="13.5" customHeight="1" x14ac:dyDescent="0.15">
      <c r="A213" s="1769"/>
      <c r="B213" s="366">
        <v>44472</v>
      </c>
      <c r="C213" s="1607" t="str">
        <f t="shared" ref="C213:C240" si="24">IF(B213="","",IF(WEEKDAY(B213)=1,"(日)",IF(WEEKDAY(B213)=2,"(月)",IF(WEEKDAY(B213)=3,"(火)",IF(WEEKDAY(B213)=4,"(水)",IF(WEEKDAY(B213)=5,"(木)",IF(WEEKDAY(B213)=6,"(金)","(土)")))))))</f>
        <v>(日)</v>
      </c>
      <c r="D213" s="627" t="s">
        <v>522</v>
      </c>
      <c r="E213" s="58" t="s">
        <v>35</v>
      </c>
      <c r="F213" s="22">
        <v>22.7</v>
      </c>
      <c r="G213" s="61">
        <v>23.6</v>
      </c>
      <c r="H213" s="22">
        <v>4.0999999999999996</v>
      </c>
      <c r="I213" s="61">
        <v>3.1</v>
      </c>
      <c r="J213" s="22">
        <v>7.6</v>
      </c>
      <c r="K213" s="61">
        <v>7.6</v>
      </c>
      <c r="L213" s="22" t="s">
        <v>35</v>
      </c>
      <c r="M213" s="61">
        <v>28.8</v>
      </c>
      <c r="N213" s="49" t="s">
        <v>35</v>
      </c>
      <c r="O213" s="1199" t="s">
        <v>35</v>
      </c>
      <c r="P213" s="49" t="s">
        <v>35</v>
      </c>
      <c r="Q213" s="1199" t="s">
        <v>35</v>
      </c>
      <c r="R213" s="49" t="s">
        <v>35</v>
      </c>
      <c r="S213" s="1199" t="s">
        <v>35</v>
      </c>
      <c r="T213" s="49" t="s">
        <v>35</v>
      </c>
      <c r="U213" s="1199" t="s">
        <v>35</v>
      </c>
      <c r="V213" s="62" t="s">
        <v>35</v>
      </c>
      <c r="W213" s="63" t="s">
        <v>35</v>
      </c>
      <c r="X213" s="67" t="s">
        <v>35</v>
      </c>
      <c r="Y213" s="68" t="s">
        <v>35</v>
      </c>
      <c r="Z213" s="1389" t="s">
        <v>35</v>
      </c>
      <c r="AA213" s="66" t="s">
        <v>35</v>
      </c>
      <c r="AB213" s="608" t="s">
        <v>35</v>
      </c>
      <c r="AC213" s="1666" t="s">
        <v>35</v>
      </c>
      <c r="AD213" s="5" t="s">
        <v>265</v>
      </c>
      <c r="AE213" s="16" t="s">
        <v>20</v>
      </c>
      <c r="AF213" s="30">
        <v>22.9</v>
      </c>
      <c r="AG213" s="31">
        <v>23.9</v>
      </c>
      <c r="AH213" s="32" t="s">
        <v>35</v>
      </c>
      <c r="AI213" s="93"/>
    </row>
    <row r="214" spans="1:36" x14ac:dyDescent="0.15">
      <c r="A214" s="1769"/>
      <c r="B214" s="366">
        <v>44473</v>
      </c>
      <c r="C214" s="1607" t="str">
        <f t="shared" si="24"/>
        <v>(月)</v>
      </c>
      <c r="D214" s="627" t="s">
        <v>566</v>
      </c>
      <c r="E214" s="58" t="s">
        <v>35</v>
      </c>
      <c r="F214" s="22">
        <v>22.7</v>
      </c>
      <c r="G214" s="61">
        <v>24.3</v>
      </c>
      <c r="H214" s="22">
        <v>5.2</v>
      </c>
      <c r="I214" s="61">
        <v>4.5</v>
      </c>
      <c r="J214" s="22">
        <v>7.6</v>
      </c>
      <c r="K214" s="61">
        <v>7.6</v>
      </c>
      <c r="L214" s="22" t="s">
        <v>35</v>
      </c>
      <c r="M214" s="61">
        <v>24.6</v>
      </c>
      <c r="N214" s="49" t="s">
        <v>35</v>
      </c>
      <c r="O214" s="1199">
        <v>59.1</v>
      </c>
      <c r="P214" s="49" t="s">
        <v>35</v>
      </c>
      <c r="Q214" s="1199">
        <v>78.2</v>
      </c>
      <c r="R214" s="49" t="s">
        <v>35</v>
      </c>
      <c r="S214" s="1199" t="s">
        <v>35</v>
      </c>
      <c r="T214" s="49" t="s">
        <v>35</v>
      </c>
      <c r="U214" s="1199" t="s">
        <v>35</v>
      </c>
      <c r="V214" s="62" t="s">
        <v>35</v>
      </c>
      <c r="W214" s="63">
        <v>26.6</v>
      </c>
      <c r="X214" s="67" t="s">
        <v>35</v>
      </c>
      <c r="Y214" s="68">
        <v>184</v>
      </c>
      <c r="Z214" s="1389" t="s">
        <v>35</v>
      </c>
      <c r="AA214" s="66">
        <v>0.12</v>
      </c>
      <c r="AB214" s="608" t="s">
        <v>35</v>
      </c>
      <c r="AC214" s="1666" t="s">
        <v>35</v>
      </c>
      <c r="AD214" s="6" t="s">
        <v>266</v>
      </c>
      <c r="AE214" s="17" t="s">
        <v>267</v>
      </c>
      <c r="AF214" s="36">
        <v>3.5</v>
      </c>
      <c r="AG214" s="34">
        <v>2.7</v>
      </c>
      <c r="AH214" s="38" t="s">
        <v>35</v>
      </c>
      <c r="AI214" s="94"/>
    </row>
    <row r="215" spans="1:36" x14ac:dyDescent="0.15">
      <c r="A215" s="1769"/>
      <c r="B215" s="366">
        <v>44474</v>
      </c>
      <c r="C215" s="1607" t="str">
        <f t="shared" si="24"/>
        <v>(火)</v>
      </c>
      <c r="D215" s="627" t="s">
        <v>566</v>
      </c>
      <c r="E215" s="58" t="s">
        <v>35</v>
      </c>
      <c r="F215" s="22">
        <v>22.8</v>
      </c>
      <c r="G215" s="61">
        <v>24.3</v>
      </c>
      <c r="H215" s="22">
        <v>4.3</v>
      </c>
      <c r="I215" s="61">
        <v>3.6</v>
      </c>
      <c r="J215" s="22">
        <v>7.6</v>
      </c>
      <c r="K215" s="61">
        <v>7.6</v>
      </c>
      <c r="L215" s="22" t="s">
        <v>35</v>
      </c>
      <c r="M215" s="61">
        <v>25.4</v>
      </c>
      <c r="N215" s="49" t="s">
        <v>35</v>
      </c>
      <c r="O215" s="1199">
        <v>62.5</v>
      </c>
      <c r="P215" s="49" t="s">
        <v>35</v>
      </c>
      <c r="Q215" s="1199">
        <v>81.400000000000006</v>
      </c>
      <c r="R215" s="49" t="s">
        <v>35</v>
      </c>
      <c r="S215" s="1199" t="s">
        <v>35</v>
      </c>
      <c r="T215" s="49" t="s">
        <v>35</v>
      </c>
      <c r="U215" s="1199" t="s">
        <v>35</v>
      </c>
      <c r="V215" s="62" t="s">
        <v>35</v>
      </c>
      <c r="W215" s="63">
        <v>26.9</v>
      </c>
      <c r="X215" s="67" t="s">
        <v>35</v>
      </c>
      <c r="Y215" s="68">
        <v>180</v>
      </c>
      <c r="Z215" s="1389" t="s">
        <v>35</v>
      </c>
      <c r="AA215" s="66">
        <v>0.09</v>
      </c>
      <c r="AB215" s="608" t="s">
        <v>35</v>
      </c>
      <c r="AC215" s="1666" t="s">
        <v>35</v>
      </c>
      <c r="AD215" s="6" t="s">
        <v>21</v>
      </c>
      <c r="AE215" s="17"/>
      <c r="AF215" s="39">
        <v>7.6</v>
      </c>
      <c r="AG215" s="34">
        <v>7.6</v>
      </c>
      <c r="AH215" s="41" t="s">
        <v>35</v>
      </c>
      <c r="AI215" s="95"/>
    </row>
    <row r="216" spans="1:36" x14ac:dyDescent="0.15">
      <c r="A216" s="1769"/>
      <c r="B216" s="366">
        <v>44475</v>
      </c>
      <c r="C216" s="1607" t="str">
        <f t="shared" si="24"/>
        <v>(水)</v>
      </c>
      <c r="D216" s="627" t="s">
        <v>566</v>
      </c>
      <c r="E216" s="58" t="s">
        <v>35</v>
      </c>
      <c r="F216" s="22">
        <v>22.8</v>
      </c>
      <c r="G216" s="61">
        <v>24.2</v>
      </c>
      <c r="H216" s="22">
        <v>4.3</v>
      </c>
      <c r="I216" s="61">
        <v>2.9</v>
      </c>
      <c r="J216" s="22">
        <v>7.5</v>
      </c>
      <c r="K216" s="61">
        <v>7.6</v>
      </c>
      <c r="L216" s="22" t="s">
        <v>35</v>
      </c>
      <c r="M216" s="61">
        <v>26.2</v>
      </c>
      <c r="N216" s="49" t="s">
        <v>35</v>
      </c>
      <c r="O216" s="1199">
        <v>63.5</v>
      </c>
      <c r="P216" s="49" t="s">
        <v>35</v>
      </c>
      <c r="Q216" s="1199">
        <v>83.8</v>
      </c>
      <c r="R216" s="49" t="s">
        <v>35</v>
      </c>
      <c r="S216" s="1199" t="s">
        <v>35</v>
      </c>
      <c r="T216" s="49" t="s">
        <v>35</v>
      </c>
      <c r="U216" s="1199" t="s">
        <v>35</v>
      </c>
      <c r="V216" s="62" t="s">
        <v>35</v>
      </c>
      <c r="W216" s="63">
        <v>27.8</v>
      </c>
      <c r="X216" s="67" t="s">
        <v>35</v>
      </c>
      <c r="Y216" s="68">
        <v>181</v>
      </c>
      <c r="Z216" s="1389" t="s">
        <v>35</v>
      </c>
      <c r="AA216" s="66">
        <v>0.1</v>
      </c>
      <c r="AB216" s="608" t="s">
        <v>35</v>
      </c>
      <c r="AC216" s="1666" t="s">
        <v>35</v>
      </c>
      <c r="AD216" s="6" t="s">
        <v>268</v>
      </c>
      <c r="AE216" s="17" t="s">
        <v>22</v>
      </c>
      <c r="AF216" s="33" t="s">
        <v>35</v>
      </c>
      <c r="AG216" s="34">
        <v>26.3</v>
      </c>
      <c r="AH216" s="35" t="s">
        <v>35</v>
      </c>
      <c r="AI216" s="96"/>
    </row>
    <row r="217" spans="1:36" x14ac:dyDescent="0.15">
      <c r="A217" s="1769"/>
      <c r="B217" s="366">
        <v>44476</v>
      </c>
      <c r="C217" s="1607" t="str">
        <f t="shared" si="24"/>
        <v>(木)</v>
      </c>
      <c r="D217" s="627" t="s">
        <v>522</v>
      </c>
      <c r="E217" s="58">
        <v>26</v>
      </c>
      <c r="F217" s="22">
        <v>22.9</v>
      </c>
      <c r="G217" s="61">
        <v>23.9</v>
      </c>
      <c r="H217" s="22">
        <v>3.5</v>
      </c>
      <c r="I217" s="61">
        <v>2.7</v>
      </c>
      <c r="J217" s="22">
        <v>7.6</v>
      </c>
      <c r="K217" s="61">
        <v>7.6</v>
      </c>
      <c r="L217" s="22" t="s">
        <v>35</v>
      </c>
      <c r="M217" s="61">
        <v>26.3</v>
      </c>
      <c r="N217" s="49" t="s">
        <v>35</v>
      </c>
      <c r="O217" s="1199">
        <v>63.6</v>
      </c>
      <c r="P217" s="49" t="s">
        <v>35</v>
      </c>
      <c r="Q217" s="1199">
        <v>83.8</v>
      </c>
      <c r="R217" s="49" t="s">
        <v>35</v>
      </c>
      <c r="S217" s="1199">
        <v>49</v>
      </c>
      <c r="T217" s="49" t="s">
        <v>35</v>
      </c>
      <c r="U217" s="1199">
        <v>34.799999999999997</v>
      </c>
      <c r="V217" s="62" t="s">
        <v>35</v>
      </c>
      <c r="W217" s="63">
        <v>28.9</v>
      </c>
      <c r="X217" s="67" t="s">
        <v>35</v>
      </c>
      <c r="Y217" s="68">
        <v>186</v>
      </c>
      <c r="Z217" s="1389" t="s">
        <v>35</v>
      </c>
      <c r="AA217" s="66">
        <v>7.0000000000000007E-2</v>
      </c>
      <c r="AB217" s="608">
        <v>8</v>
      </c>
      <c r="AC217" s="1666">
        <v>2</v>
      </c>
      <c r="AD217" s="6" t="s">
        <v>269</v>
      </c>
      <c r="AE217" s="17" t="s">
        <v>23</v>
      </c>
      <c r="AF217" s="33" t="s">
        <v>35</v>
      </c>
      <c r="AG217" s="613">
        <v>63.6</v>
      </c>
      <c r="AH217" s="35" t="s">
        <v>35</v>
      </c>
      <c r="AI217" s="96"/>
    </row>
    <row r="218" spans="1:36" x14ac:dyDescent="0.15">
      <c r="A218" s="1769"/>
      <c r="B218" s="366">
        <v>44477</v>
      </c>
      <c r="C218" s="1607" t="str">
        <f t="shared" si="24"/>
        <v>(金)</v>
      </c>
      <c r="D218" s="627" t="s">
        <v>566</v>
      </c>
      <c r="E218" s="58" t="s">
        <v>35</v>
      </c>
      <c r="F218" s="22">
        <v>23</v>
      </c>
      <c r="G218" s="61">
        <v>24.2</v>
      </c>
      <c r="H218" s="22">
        <v>3.2</v>
      </c>
      <c r="I218" s="61">
        <v>2.2000000000000002</v>
      </c>
      <c r="J218" s="22">
        <v>7.6</v>
      </c>
      <c r="K218" s="61">
        <v>7.6</v>
      </c>
      <c r="L218" s="22" t="s">
        <v>35</v>
      </c>
      <c r="M218" s="61">
        <v>26</v>
      </c>
      <c r="N218" s="49" t="s">
        <v>35</v>
      </c>
      <c r="O218" s="1199">
        <v>62.5</v>
      </c>
      <c r="P218" s="49" t="s">
        <v>35</v>
      </c>
      <c r="Q218" s="1199">
        <v>85</v>
      </c>
      <c r="R218" s="49" t="s">
        <v>35</v>
      </c>
      <c r="S218" s="1199" t="s">
        <v>35</v>
      </c>
      <c r="T218" s="49" t="s">
        <v>35</v>
      </c>
      <c r="U218" s="1199" t="s">
        <v>35</v>
      </c>
      <c r="V218" s="62" t="s">
        <v>35</v>
      </c>
      <c r="W218" s="63">
        <v>28.3</v>
      </c>
      <c r="X218" s="67" t="s">
        <v>35</v>
      </c>
      <c r="Y218" s="68">
        <v>184</v>
      </c>
      <c r="Z218" s="1389" t="s">
        <v>35</v>
      </c>
      <c r="AA218" s="66">
        <v>0.09</v>
      </c>
      <c r="AB218" s="608">
        <v>8</v>
      </c>
      <c r="AC218" s="1666" t="s">
        <v>35</v>
      </c>
      <c r="AD218" s="6" t="s">
        <v>270</v>
      </c>
      <c r="AE218" s="17" t="s">
        <v>23</v>
      </c>
      <c r="AF218" s="33" t="s">
        <v>35</v>
      </c>
      <c r="AG218" s="613">
        <v>83.8</v>
      </c>
      <c r="AH218" s="35" t="s">
        <v>35</v>
      </c>
      <c r="AI218" s="96"/>
    </row>
    <row r="219" spans="1:36" x14ac:dyDescent="0.15">
      <c r="A219" s="1769"/>
      <c r="B219" s="366">
        <v>44478</v>
      </c>
      <c r="C219" s="1607" t="str">
        <f t="shared" si="24"/>
        <v>(土)</v>
      </c>
      <c r="D219" s="627" t="s">
        <v>522</v>
      </c>
      <c r="E219" s="58" t="s">
        <v>35</v>
      </c>
      <c r="F219" s="22">
        <v>23.1</v>
      </c>
      <c r="G219" s="61">
        <v>24</v>
      </c>
      <c r="H219" s="22">
        <v>3</v>
      </c>
      <c r="I219" s="61">
        <v>2.2999999999999998</v>
      </c>
      <c r="J219" s="22">
        <v>7.7</v>
      </c>
      <c r="K219" s="61">
        <v>7.7</v>
      </c>
      <c r="L219" s="22" t="s">
        <v>35</v>
      </c>
      <c r="M219" s="61">
        <v>28.5</v>
      </c>
      <c r="N219" s="49" t="s">
        <v>35</v>
      </c>
      <c r="O219" s="1199" t="s">
        <v>35</v>
      </c>
      <c r="P219" s="49" t="s">
        <v>35</v>
      </c>
      <c r="Q219" s="1199" t="s">
        <v>35</v>
      </c>
      <c r="R219" s="49" t="s">
        <v>35</v>
      </c>
      <c r="S219" s="1199" t="s">
        <v>35</v>
      </c>
      <c r="T219" s="49" t="s">
        <v>35</v>
      </c>
      <c r="U219" s="1199" t="s">
        <v>35</v>
      </c>
      <c r="V219" s="62" t="s">
        <v>35</v>
      </c>
      <c r="W219" s="63" t="s">
        <v>35</v>
      </c>
      <c r="X219" s="67" t="s">
        <v>35</v>
      </c>
      <c r="Y219" s="68" t="s">
        <v>35</v>
      </c>
      <c r="Z219" s="1389" t="s">
        <v>35</v>
      </c>
      <c r="AA219" s="66" t="s">
        <v>35</v>
      </c>
      <c r="AB219" s="608" t="s">
        <v>35</v>
      </c>
      <c r="AC219" s="1666" t="s">
        <v>35</v>
      </c>
      <c r="AD219" s="6" t="s">
        <v>271</v>
      </c>
      <c r="AE219" s="17" t="s">
        <v>23</v>
      </c>
      <c r="AF219" s="33" t="s">
        <v>35</v>
      </c>
      <c r="AG219" s="613">
        <v>49</v>
      </c>
      <c r="AH219" s="35" t="s">
        <v>35</v>
      </c>
      <c r="AI219" s="96"/>
    </row>
    <row r="220" spans="1:36" x14ac:dyDescent="0.15">
      <c r="A220" s="1769"/>
      <c r="B220" s="366">
        <v>44479</v>
      </c>
      <c r="C220" s="1607" t="str">
        <f t="shared" si="24"/>
        <v>(日)</v>
      </c>
      <c r="D220" s="627" t="s">
        <v>522</v>
      </c>
      <c r="E220" s="58" t="s">
        <v>35</v>
      </c>
      <c r="F220" s="22">
        <v>23.1</v>
      </c>
      <c r="G220" s="61">
        <v>23.4</v>
      </c>
      <c r="H220" s="22">
        <v>2.8</v>
      </c>
      <c r="I220" s="61">
        <v>2.2000000000000002</v>
      </c>
      <c r="J220" s="22">
        <v>7.7</v>
      </c>
      <c r="K220" s="61">
        <v>7.6</v>
      </c>
      <c r="L220" s="22" t="s">
        <v>35</v>
      </c>
      <c r="M220" s="61">
        <v>28.4</v>
      </c>
      <c r="N220" s="49" t="s">
        <v>35</v>
      </c>
      <c r="O220" s="1199" t="s">
        <v>35</v>
      </c>
      <c r="P220" s="49" t="s">
        <v>35</v>
      </c>
      <c r="Q220" s="1199" t="s">
        <v>35</v>
      </c>
      <c r="R220" s="49" t="s">
        <v>35</v>
      </c>
      <c r="S220" s="1199" t="s">
        <v>35</v>
      </c>
      <c r="T220" s="49" t="s">
        <v>35</v>
      </c>
      <c r="U220" s="1199" t="s">
        <v>35</v>
      </c>
      <c r="V220" s="62" t="s">
        <v>35</v>
      </c>
      <c r="W220" s="63" t="s">
        <v>35</v>
      </c>
      <c r="X220" s="67" t="s">
        <v>35</v>
      </c>
      <c r="Y220" s="68" t="s">
        <v>35</v>
      </c>
      <c r="Z220" s="1389" t="s">
        <v>35</v>
      </c>
      <c r="AA220" s="66" t="s">
        <v>35</v>
      </c>
      <c r="AB220" s="608" t="s">
        <v>35</v>
      </c>
      <c r="AC220" s="1666" t="s">
        <v>35</v>
      </c>
      <c r="AD220" s="6" t="s">
        <v>272</v>
      </c>
      <c r="AE220" s="17" t="s">
        <v>23</v>
      </c>
      <c r="AF220" s="33" t="s">
        <v>35</v>
      </c>
      <c r="AG220" s="613">
        <v>34.799999999999997</v>
      </c>
      <c r="AH220" s="35" t="s">
        <v>35</v>
      </c>
      <c r="AI220" s="96"/>
    </row>
    <row r="221" spans="1:36" x14ac:dyDescent="0.15">
      <c r="A221" s="1769"/>
      <c r="B221" s="366">
        <v>44480</v>
      </c>
      <c r="C221" s="1607" t="str">
        <f t="shared" si="24"/>
        <v>(月)</v>
      </c>
      <c r="D221" s="627" t="s">
        <v>566</v>
      </c>
      <c r="E221" s="58" t="s">
        <v>35</v>
      </c>
      <c r="F221" s="22">
        <v>23.1</v>
      </c>
      <c r="G221" s="61">
        <v>24.4</v>
      </c>
      <c r="H221" s="22">
        <v>2.7</v>
      </c>
      <c r="I221" s="61">
        <v>2.1</v>
      </c>
      <c r="J221" s="22">
        <v>7.7</v>
      </c>
      <c r="K221" s="61">
        <v>7.6</v>
      </c>
      <c r="L221" s="22" t="s">
        <v>35</v>
      </c>
      <c r="M221" s="61">
        <v>26.1</v>
      </c>
      <c r="N221" s="49" t="s">
        <v>35</v>
      </c>
      <c r="O221" s="1199">
        <v>63</v>
      </c>
      <c r="P221" s="49" t="s">
        <v>35</v>
      </c>
      <c r="Q221" s="1199">
        <v>84</v>
      </c>
      <c r="R221" s="49" t="s">
        <v>35</v>
      </c>
      <c r="S221" s="1199" t="s">
        <v>35</v>
      </c>
      <c r="T221" s="49" t="s">
        <v>35</v>
      </c>
      <c r="U221" s="1199" t="s">
        <v>35</v>
      </c>
      <c r="V221" s="62" t="s">
        <v>35</v>
      </c>
      <c r="W221" s="63">
        <v>27.8</v>
      </c>
      <c r="X221" s="67" t="s">
        <v>35</v>
      </c>
      <c r="Y221" s="68">
        <v>193</v>
      </c>
      <c r="Z221" s="1389" t="s">
        <v>35</v>
      </c>
      <c r="AA221" s="66">
        <v>0.11</v>
      </c>
      <c r="AB221" s="608" t="s">
        <v>35</v>
      </c>
      <c r="AC221" s="1666" t="s">
        <v>35</v>
      </c>
      <c r="AD221" s="6" t="s">
        <v>273</v>
      </c>
      <c r="AE221" s="17" t="s">
        <v>23</v>
      </c>
      <c r="AF221" s="36" t="s">
        <v>35</v>
      </c>
      <c r="AG221" s="37">
        <v>28.9</v>
      </c>
      <c r="AH221" s="38" t="s">
        <v>35</v>
      </c>
      <c r="AI221" s="94"/>
    </row>
    <row r="222" spans="1:36" x14ac:dyDescent="0.15">
      <c r="A222" s="1769"/>
      <c r="B222" s="366">
        <v>44481</v>
      </c>
      <c r="C222" s="1607" t="str">
        <f t="shared" si="24"/>
        <v>(火)</v>
      </c>
      <c r="D222" s="627" t="s">
        <v>522</v>
      </c>
      <c r="E222" s="58" t="s">
        <v>35</v>
      </c>
      <c r="F222" s="22">
        <v>23.2</v>
      </c>
      <c r="G222" s="61">
        <v>23.5</v>
      </c>
      <c r="H222" s="22">
        <v>3.3</v>
      </c>
      <c r="I222" s="61">
        <v>2.4</v>
      </c>
      <c r="J222" s="22">
        <v>7.7</v>
      </c>
      <c r="K222" s="61">
        <v>7.6</v>
      </c>
      <c r="L222" s="22" t="s">
        <v>35</v>
      </c>
      <c r="M222" s="61">
        <v>26.1</v>
      </c>
      <c r="N222" s="49" t="s">
        <v>35</v>
      </c>
      <c r="O222" s="1199">
        <v>62.9</v>
      </c>
      <c r="P222" s="49" t="s">
        <v>35</v>
      </c>
      <c r="Q222" s="1199">
        <v>84.2</v>
      </c>
      <c r="R222" s="49" t="s">
        <v>35</v>
      </c>
      <c r="S222" s="1199" t="s">
        <v>35</v>
      </c>
      <c r="T222" s="49" t="s">
        <v>35</v>
      </c>
      <c r="U222" s="1199" t="s">
        <v>35</v>
      </c>
      <c r="V222" s="62" t="s">
        <v>35</v>
      </c>
      <c r="W222" s="63">
        <v>27.5</v>
      </c>
      <c r="X222" s="67" t="s">
        <v>35</v>
      </c>
      <c r="Y222" s="68">
        <v>192</v>
      </c>
      <c r="Z222" s="1389" t="s">
        <v>35</v>
      </c>
      <c r="AA222" s="66">
        <v>0.15</v>
      </c>
      <c r="AB222" s="608" t="s">
        <v>35</v>
      </c>
      <c r="AC222" s="1666" t="s">
        <v>35</v>
      </c>
      <c r="AD222" s="6" t="s">
        <v>274</v>
      </c>
      <c r="AE222" s="17" t="s">
        <v>23</v>
      </c>
      <c r="AF222" s="47" t="s">
        <v>35</v>
      </c>
      <c r="AG222" s="48">
        <v>186</v>
      </c>
      <c r="AH222" s="24" t="s">
        <v>35</v>
      </c>
      <c r="AI222" s="25"/>
    </row>
    <row r="223" spans="1:36" x14ac:dyDescent="0.15">
      <c r="A223" s="1769"/>
      <c r="B223" s="366">
        <v>44482</v>
      </c>
      <c r="C223" s="1607" t="str">
        <f t="shared" si="24"/>
        <v>(水)</v>
      </c>
      <c r="D223" s="627" t="s">
        <v>579</v>
      </c>
      <c r="E223" s="58" t="s">
        <v>35</v>
      </c>
      <c r="F223" s="22">
        <v>22.9</v>
      </c>
      <c r="G223" s="61">
        <v>20.2</v>
      </c>
      <c r="H223" s="22">
        <v>2.5</v>
      </c>
      <c r="I223" s="61">
        <v>2.5</v>
      </c>
      <c r="J223" s="22">
        <v>7.7</v>
      </c>
      <c r="K223" s="61">
        <v>7.7</v>
      </c>
      <c r="L223" s="22" t="s">
        <v>35</v>
      </c>
      <c r="M223" s="61">
        <v>26.1</v>
      </c>
      <c r="N223" s="49" t="s">
        <v>35</v>
      </c>
      <c r="O223" s="1199">
        <v>62.5</v>
      </c>
      <c r="P223" s="49" t="s">
        <v>35</v>
      </c>
      <c r="Q223" s="1199">
        <v>84.4</v>
      </c>
      <c r="R223" s="49" t="s">
        <v>35</v>
      </c>
      <c r="S223" s="1199" t="s">
        <v>35</v>
      </c>
      <c r="T223" s="49" t="s">
        <v>35</v>
      </c>
      <c r="U223" s="1199" t="s">
        <v>35</v>
      </c>
      <c r="V223" s="62" t="s">
        <v>35</v>
      </c>
      <c r="W223" s="63">
        <v>28.4</v>
      </c>
      <c r="X223" s="67" t="s">
        <v>35</v>
      </c>
      <c r="Y223" s="68">
        <v>188</v>
      </c>
      <c r="Z223" s="1389" t="s">
        <v>35</v>
      </c>
      <c r="AA223" s="66">
        <v>0.16</v>
      </c>
      <c r="AB223" s="608" t="s">
        <v>35</v>
      </c>
      <c r="AC223" s="1666" t="s">
        <v>35</v>
      </c>
      <c r="AD223" s="6" t="s">
        <v>275</v>
      </c>
      <c r="AE223" s="17" t="s">
        <v>23</v>
      </c>
      <c r="AF223" s="39" t="s">
        <v>35</v>
      </c>
      <c r="AG223" s="40">
        <v>7.0000000000000007E-2</v>
      </c>
      <c r="AH223" s="41" t="s">
        <v>35</v>
      </c>
      <c r="AI223" s="95"/>
    </row>
    <row r="224" spans="1:36" x14ac:dyDescent="0.15">
      <c r="A224" s="1769"/>
      <c r="B224" s="366">
        <v>44483</v>
      </c>
      <c r="C224" s="1607" t="str">
        <f t="shared" si="24"/>
        <v>(木)</v>
      </c>
      <c r="D224" s="627" t="s">
        <v>522</v>
      </c>
      <c r="E224" s="58" t="s">
        <v>35</v>
      </c>
      <c r="F224" s="22">
        <v>22.7</v>
      </c>
      <c r="G224" s="61">
        <v>22.8</v>
      </c>
      <c r="H224" s="22">
        <v>2.5</v>
      </c>
      <c r="I224" s="61">
        <v>2.6</v>
      </c>
      <c r="J224" s="22">
        <v>7.6</v>
      </c>
      <c r="K224" s="61">
        <v>7.6</v>
      </c>
      <c r="L224" s="22" t="s">
        <v>35</v>
      </c>
      <c r="M224" s="61">
        <v>26</v>
      </c>
      <c r="N224" s="49" t="s">
        <v>35</v>
      </c>
      <c r="O224" s="1199">
        <v>62.2</v>
      </c>
      <c r="P224" s="49" t="s">
        <v>35</v>
      </c>
      <c r="Q224" s="1199">
        <v>84</v>
      </c>
      <c r="R224" s="49" t="s">
        <v>35</v>
      </c>
      <c r="S224" s="1199" t="s">
        <v>35</v>
      </c>
      <c r="T224" s="49" t="s">
        <v>35</v>
      </c>
      <c r="U224" s="1199" t="s">
        <v>35</v>
      </c>
      <c r="V224" s="62" t="s">
        <v>35</v>
      </c>
      <c r="W224" s="63">
        <v>28.1</v>
      </c>
      <c r="X224" s="67" t="s">
        <v>35</v>
      </c>
      <c r="Y224" s="68">
        <v>189</v>
      </c>
      <c r="Z224" s="1389" t="s">
        <v>35</v>
      </c>
      <c r="AA224" s="66">
        <v>0.17</v>
      </c>
      <c r="AB224" s="608" t="s">
        <v>35</v>
      </c>
      <c r="AC224" s="1666" t="s">
        <v>35</v>
      </c>
      <c r="AD224" s="6" t="s">
        <v>24</v>
      </c>
      <c r="AE224" s="17" t="s">
        <v>23</v>
      </c>
      <c r="AF224" s="22" t="s">
        <v>35</v>
      </c>
      <c r="AG224" s="46">
        <v>2.4</v>
      </c>
      <c r="AH224" s="35" t="s">
        <v>35</v>
      </c>
      <c r="AI224" s="95"/>
    </row>
    <row r="225" spans="1:35" x14ac:dyDescent="0.15">
      <c r="A225" s="1769"/>
      <c r="B225" s="366">
        <v>44484</v>
      </c>
      <c r="C225" s="1607" t="str">
        <f t="shared" si="24"/>
        <v>(金)</v>
      </c>
      <c r="D225" s="627" t="s">
        <v>566</v>
      </c>
      <c r="E225" s="58" t="s">
        <v>35</v>
      </c>
      <c r="F225" s="22">
        <v>23</v>
      </c>
      <c r="G225" s="61">
        <v>23.6</v>
      </c>
      <c r="H225" s="22">
        <v>3.9</v>
      </c>
      <c r="I225" s="61">
        <v>3.2</v>
      </c>
      <c r="J225" s="22">
        <v>7.6</v>
      </c>
      <c r="K225" s="61">
        <v>7.5</v>
      </c>
      <c r="L225" s="22" t="s">
        <v>35</v>
      </c>
      <c r="M225" s="61">
        <v>26.1</v>
      </c>
      <c r="N225" s="49" t="s">
        <v>35</v>
      </c>
      <c r="O225" s="1199">
        <v>62.7</v>
      </c>
      <c r="P225" s="49" t="s">
        <v>35</v>
      </c>
      <c r="Q225" s="1199">
        <v>83</v>
      </c>
      <c r="R225" s="49" t="s">
        <v>35</v>
      </c>
      <c r="S225" s="1199" t="s">
        <v>35</v>
      </c>
      <c r="T225" s="49" t="s">
        <v>35</v>
      </c>
      <c r="U225" s="1199" t="s">
        <v>35</v>
      </c>
      <c r="V225" s="62" t="s">
        <v>35</v>
      </c>
      <c r="W225" s="63">
        <v>28.2</v>
      </c>
      <c r="X225" s="67" t="s">
        <v>35</v>
      </c>
      <c r="Y225" s="68">
        <v>193</v>
      </c>
      <c r="Z225" s="1389" t="s">
        <v>35</v>
      </c>
      <c r="AA225" s="66">
        <v>0.15</v>
      </c>
      <c r="AB225" s="608" t="s">
        <v>35</v>
      </c>
      <c r="AC225" s="1666" t="s">
        <v>35</v>
      </c>
      <c r="AD225" s="6" t="s">
        <v>25</v>
      </c>
      <c r="AE225" s="17" t="s">
        <v>23</v>
      </c>
      <c r="AF225" s="22" t="s">
        <v>35</v>
      </c>
      <c r="AG225" s="46">
        <v>1.3</v>
      </c>
      <c r="AH225" s="35" t="s">
        <v>35</v>
      </c>
      <c r="AI225" s="95"/>
    </row>
    <row r="226" spans="1:35" x14ac:dyDescent="0.15">
      <c r="A226" s="1769"/>
      <c r="B226" s="366">
        <v>44485</v>
      </c>
      <c r="C226" s="1607" t="str">
        <f t="shared" si="24"/>
        <v>(土)</v>
      </c>
      <c r="D226" s="627" t="s">
        <v>522</v>
      </c>
      <c r="E226" s="58" t="s">
        <v>35</v>
      </c>
      <c r="F226" s="22">
        <v>23.1</v>
      </c>
      <c r="G226" s="61">
        <v>23.5</v>
      </c>
      <c r="H226" s="22">
        <v>2.8</v>
      </c>
      <c r="I226" s="61">
        <v>2.2000000000000002</v>
      </c>
      <c r="J226" s="22">
        <v>7.6</v>
      </c>
      <c r="K226" s="61">
        <v>7.5</v>
      </c>
      <c r="L226" s="22" t="s">
        <v>35</v>
      </c>
      <c r="M226" s="61">
        <v>28.3</v>
      </c>
      <c r="N226" s="49" t="s">
        <v>35</v>
      </c>
      <c r="O226" s="1199" t="s">
        <v>35</v>
      </c>
      <c r="P226" s="49" t="s">
        <v>35</v>
      </c>
      <c r="Q226" s="1199" t="s">
        <v>35</v>
      </c>
      <c r="R226" s="49" t="s">
        <v>35</v>
      </c>
      <c r="S226" s="1199" t="s">
        <v>35</v>
      </c>
      <c r="T226" s="49" t="s">
        <v>35</v>
      </c>
      <c r="U226" s="1199" t="s">
        <v>35</v>
      </c>
      <c r="V226" s="62" t="s">
        <v>35</v>
      </c>
      <c r="W226" s="63" t="s">
        <v>35</v>
      </c>
      <c r="X226" s="67" t="s">
        <v>35</v>
      </c>
      <c r="Y226" s="68" t="s">
        <v>35</v>
      </c>
      <c r="Z226" s="1389" t="s">
        <v>35</v>
      </c>
      <c r="AA226" s="66" t="s">
        <v>35</v>
      </c>
      <c r="AB226" s="608" t="s">
        <v>35</v>
      </c>
      <c r="AC226" s="1666" t="s">
        <v>35</v>
      </c>
      <c r="AD226" s="6" t="s">
        <v>276</v>
      </c>
      <c r="AE226" s="17" t="s">
        <v>23</v>
      </c>
      <c r="AF226" s="22" t="s">
        <v>35</v>
      </c>
      <c r="AG226" s="46">
        <v>7.7</v>
      </c>
      <c r="AH226" s="35" t="s">
        <v>35</v>
      </c>
      <c r="AI226" s="95"/>
    </row>
    <row r="227" spans="1:35" x14ac:dyDescent="0.15">
      <c r="A227" s="1769"/>
      <c r="B227" s="366">
        <v>44486</v>
      </c>
      <c r="C227" s="1607" t="str">
        <f t="shared" si="24"/>
        <v>(日)</v>
      </c>
      <c r="D227" s="627" t="s">
        <v>579</v>
      </c>
      <c r="E227" s="58" t="s">
        <v>35</v>
      </c>
      <c r="F227" s="22">
        <v>22.3</v>
      </c>
      <c r="G227" s="61">
        <v>22.1</v>
      </c>
      <c r="H227" s="22">
        <v>2.8</v>
      </c>
      <c r="I227" s="61">
        <v>2.2000000000000002</v>
      </c>
      <c r="J227" s="22">
        <v>7.6</v>
      </c>
      <c r="K227" s="61">
        <v>7.5</v>
      </c>
      <c r="L227" s="22" t="s">
        <v>35</v>
      </c>
      <c r="M227" s="61">
        <v>28.2</v>
      </c>
      <c r="N227" s="49" t="s">
        <v>35</v>
      </c>
      <c r="O227" s="1199" t="s">
        <v>35</v>
      </c>
      <c r="P227" s="49" t="s">
        <v>35</v>
      </c>
      <c r="Q227" s="1199" t="s">
        <v>35</v>
      </c>
      <c r="R227" s="49" t="s">
        <v>35</v>
      </c>
      <c r="S227" s="1199" t="s">
        <v>35</v>
      </c>
      <c r="T227" s="49" t="s">
        <v>35</v>
      </c>
      <c r="U227" s="1199" t="s">
        <v>35</v>
      </c>
      <c r="V227" s="62" t="s">
        <v>35</v>
      </c>
      <c r="W227" s="63" t="s">
        <v>35</v>
      </c>
      <c r="X227" s="67" t="s">
        <v>35</v>
      </c>
      <c r="Y227" s="68" t="s">
        <v>35</v>
      </c>
      <c r="Z227" s="1389" t="s">
        <v>35</v>
      </c>
      <c r="AA227" s="66" t="s">
        <v>35</v>
      </c>
      <c r="AB227" s="608" t="s">
        <v>35</v>
      </c>
      <c r="AC227" s="1666" t="s">
        <v>35</v>
      </c>
      <c r="AD227" s="6" t="s">
        <v>277</v>
      </c>
      <c r="AE227" s="17" t="s">
        <v>23</v>
      </c>
      <c r="AF227" s="44" t="s">
        <v>35</v>
      </c>
      <c r="AG227" s="43">
        <v>1.4E-2</v>
      </c>
      <c r="AH227" s="45" t="s">
        <v>35</v>
      </c>
      <c r="AI227" s="97"/>
    </row>
    <row r="228" spans="1:35" x14ac:dyDescent="0.15">
      <c r="A228" s="1769"/>
      <c r="B228" s="366">
        <v>44487</v>
      </c>
      <c r="C228" s="1607" t="str">
        <f t="shared" si="24"/>
        <v>(月)</v>
      </c>
      <c r="D228" s="627" t="s">
        <v>566</v>
      </c>
      <c r="E228" s="58" t="s">
        <v>35</v>
      </c>
      <c r="F228" s="22">
        <v>22</v>
      </c>
      <c r="G228" s="61">
        <v>21.6</v>
      </c>
      <c r="H228" s="22">
        <v>2.7</v>
      </c>
      <c r="I228" s="61">
        <v>2.2000000000000002</v>
      </c>
      <c r="J228" s="22">
        <v>7.6</v>
      </c>
      <c r="K228" s="61">
        <v>7.6</v>
      </c>
      <c r="L228" s="22" t="s">
        <v>35</v>
      </c>
      <c r="M228" s="61">
        <v>26</v>
      </c>
      <c r="N228" s="49" t="s">
        <v>35</v>
      </c>
      <c r="O228" s="1199">
        <v>61.9</v>
      </c>
      <c r="P228" s="49" t="s">
        <v>35</v>
      </c>
      <c r="Q228" s="1199">
        <v>83.2</v>
      </c>
      <c r="R228" s="49" t="s">
        <v>35</v>
      </c>
      <c r="S228" s="1199" t="s">
        <v>35</v>
      </c>
      <c r="T228" s="49" t="s">
        <v>35</v>
      </c>
      <c r="U228" s="1199" t="s">
        <v>35</v>
      </c>
      <c r="V228" s="62" t="s">
        <v>35</v>
      </c>
      <c r="W228" s="63">
        <v>28.1</v>
      </c>
      <c r="X228" s="67" t="s">
        <v>35</v>
      </c>
      <c r="Y228" s="68">
        <v>195</v>
      </c>
      <c r="Z228" s="1389" t="s">
        <v>35</v>
      </c>
      <c r="AA228" s="66">
        <v>0.21</v>
      </c>
      <c r="AB228" s="608" t="s">
        <v>35</v>
      </c>
      <c r="AC228" s="1666" t="s">
        <v>35</v>
      </c>
      <c r="AD228" s="6" t="s">
        <v>284</v>
      </c>
      <c r="AE228" s="17" t="s">
        <v>23</v>
      </c>
      <c r="AF228" s="23" t="s">
        <v>35</v>
      </c>
      <c r="AG228" s="43">
        <v>2.5099999999999998</v>
      </c>
      <c r="AH228" s="41" t="s">
        <v>35</v>
      </c>
      <c r="AI228" s="95"/>
    </row>
    <row r="229" spans="1:35" x14ac:dyDescent="0.15">
      <c r="A229" s="1769"/>
      <c r="B229" s="366">
        <v>44488</v>
      </c>
      <c r="C229" s="1607" t="str">
        <f t="shared" si="24"/>
        <v>(火)</v>
      </c>
      <c r="D229" s="627" t="s">
        <v>579</v>
      </c>
      <c r="E229" s="58" t="s">
        <v>35</v>
      </c>
      <c r="F229" s="22">
        <v>21.5</v>
      </c>
      <c r="G229" s="61">
        <v>20.9</v>
      </c>
      <c r="H229" s="22">
        <v>3.4</v>
      </c>
      <c r="I229" s="61">
        <v>2.2000000000000002</v>
      </c>
      <c r="J229" s="22">
        <v>7.6</v>
      </c>
      <c r="K229" s="61">
        <v>7.7</v>
      </c>
      <c r="L229" s="22" t="s">
        <v>35</v>
      </c>
      <c r="M229" s="61">
        <v>26.1</v>
      </c>
      <c r="N229" s="49" t="s">
        <v>35</v>
      </c>
      <c r="O229" s="1199">
        <v>63</v>
      </c>
      <c r="P229" s="49" t="s">
        <v>35</v>
      </c>
      <c r="Q229" s="1199">
        <v>83.4</v>
      </c>
      <c r="R229" s="49" t="s">
        <v>35</v>
      </c>
      <c r="S229" s="1199" t="s">
        <v>35</v>
      </c>
      <c r="T229" s="49" t="s">
        <v>35</v>
      </c>
      <c r="U229" s="1199" t="s">
        <v>35</v>
      </c>
      <c r="V229" s="62" t="s">
        <v>35</v>
      </c>
      <c r="W229" s="63">
        <v>28.3</v>
      </c>
      <c r="X229" s="67" t="s">
        <v>35</v>
      </c>
      <c r="Y229" s="68">
        <v>195</v>
      </c>
      <c r="Z229" s="1389" t="s">
        <v>35</v>
      </c>
      <c r="AA229" s="66">
        <v>0.21</v>
      </c>
      <c r="AB229" s="608" t="s">
        <v>35</v>
      </c>
      <c r="AC229" s="1666" t="s">
        <v>35</v>
      </c>
      <c r="AD229" s="6" t="s">
        <v>278</v>
      </c>
      <c r="AE229" s="17" t="s">
        <v>23</v>
      </c>
      <c r="AF229" s="23" t="s">
        <v>35</v>
      </c>
      <c r="AG229" s="43">
        <v>3.27</v>
      </c>
      <c r="AH229" s="41" t="s">
        <v>35</v>
      </c>
      <c r="AI229" s="95"/>
    </row>
    <row r="230" spans="1:35" x14ac:dyDescent="0.15">
      <c r="A230" s="1769"/>
      <c r="B230" s="366">
        <v>44489</v>
      </c>
      <c r="C230" s="1607" t="str">
        <f t="shared" si="24"/>
        <v>(水)</v>
      </c>
      <c r="D230" s="627" t="s">
        <v>566</v>
      </c>
      <c r="E230" s="58" t="s">
        <v>35</v>
      </c>
      <c r="F230" s="22">
        <v>21.6</v>
      </c>
      <c r="G230" s="61">
        <v>21.4</v>
      </c>
      <c r="H230" s="22">
        <v>4.7</v>
      </c>
      <c r="I230" s="61">
        <v>2.2999999999999998</v>
      </c>
      <c r="J230" s="22">
        <v>7.6</v>
      </c>
      <c r="K230" s="61">
        <v>7.6</v>
      </c>
      <c r="L230" s="22" t="s">
        <v>35</v>
      </c>
      <c r="M230" s="61">
        <v>26</v>
      </c>
      <c r="N230" s="49" t="s">
        <v>35</v>
      </c>
      <c r="O230" s="1199">
        <v>62.1</v>
      </c>
      <c r="P230" s="49" t="s">
        <v>35</v>
      </c>
      <c r="Q230" s="1199">
        <v>82.8</v>
      </c>
      <c r="R230" s="49" t="s">
        <v>35</v>
      </c>
      <c r="S230" s="1199" t="s">
        <v>35</v>
      </c>
      <c r="T230" s="49" t="s">
        <v>35</v>
      </c>
      <c r="U230" s="1199" t="s">
        <v>35</v>
      </c>
      <c r="V230" s="62" t="s">
        <v>35</v>
      </c>
      <c r="W230" s="63">
        <v>27.5</v>
      </c>
      <c r="X230" s="67" t="s">
        <v>35</v>
      </c>
      <c r="Y230" s="68">
        <v>193</v>
      </c>
      <c r="Z230" s="1389" t="s">
        <v>35</v>
      </c>
      <c r="AA230" s="66">
        <v>0.18</v>
      </c>
      <c r="AB230" s="608" t="s">
        <v>35</v>
      </c>
      <c r="AC230" s="1666" t="s">
        <v>35</v>
      </c>
      <c r="AD230" s="6" t="s">
        <v>279</v>
      </c>
      <c r="AE230" s="17" t="s">
        <v>23</v>
      </c>
      <c r="AF230" s="278" t="s">
        <v>35</v>
      </c>
      <c r="AG230" s="203">
        <v>0.13</v>
      </c>
      <c r="AH230" s="45" t="s">
        <v>35</v>
      </c>
      <c r="AI230" s="97"/>
    </row>
    <row r="231" spans="1:35" x14ac:dyDescent="0.15">
      <c r="A231" s="1769"/>
      <c r="B231" s="366">
        <v>44490</v>
      </c>
      <c r="C231" s="1607" t="str">
        <f t="shared" si="24"/>
        <v>(木)</v>
      </c>
      <c r="D231" s="627" t="s">
        <v>522</v>
      </c>
      <c r="E231" s="58" t="s">
        <v>35</v>
      </c>
      <c r="F231" s="22">
        <v>20.8</v>
      </c>
      <c r="G231" s="61">
        <v>21.4</v>
      </c>
      <c r="H231" s="22">
        <v>4.4000000000000004</v>
      </c>
      <c r="I231" s="61">
        <v>2.6</v>
      </c>
      <c r="J231" s="22">
        <v>7.6</v>
      </c>
      <c r="K231" s="61">
        <v>7.7</v>
      </c>
      <c r="L231" s="22" t="s">
        <v>35</v>
      </c>
      <c r="M231" s="61">
        <v>26</v>
      </c>
      <c r="N231" s="49" t="s">
        <v>35</v>
      </c>
      <c r="O231" s="1199">
        <v>63.2</v>
      </c>
      <c r="P231" s="49" t="s">
        <v>35</v>
      </c>
      <c r="Q231" s="1199">
        <v>85.2</v>
      </c>
      <c r="R231" s="49" t="s">
        <v>35</v>
      </c>
      <c r="S231" s="1199" t="s">
        <v>35</v>
      </c>
      <c r="T231" s="49" t="s">
        <v>35</v>
      </c>
      <c r="U231" s="1199" t="s">
        <v>35</v>
      </c>
      <c r="V231" s="62" t="s">
        <v>35</v>
      </c>
      <c r="W231" s="63">
        <v>28.1</v>
      </c>
      <c r="X231" s="67" t="s">
        <v>35</v>
      </c>
      <c r="Y231" s="68">
        <v>195</v>
      </c>
      <c r="Z231" s="1389" t="s">
        <v>35</v>
      </c>
      <c r="AA231" s="66">
        <v>0.2</v>
      </c>
      <c r="AB231" s="608" t="s">
        <v>35</v>
      </c>
      <c r="AC231" s="1666" t="s">
        <v>35</v>
      </c>
      <c r="AD231" s="6" t="s">
        <v>280</v>
      </c>
      <c r="AE231" s="17" t="s">
        <v>23</v>
      </c>
      <c r="AF231" s="23" t="s">
        <v>35</v>
      </c>
      <c r="AG231" s="203" t="s">
        <v>523</v>
      </c>
      <c r="AH231" s="41" t="s">
        <v>35</v>
      </c>
      <c r="AI231" s="95"/>
    </row>
    <row r="232" spans="1:35" x14ac:dyDescent="0.15">
      <c r="A232" s="1769"/>
      <c r="B232" s="366">
        <v>44491</v>
      </c>
      <c r="C232" s="1607" t="str">
        <f t="shared" si="24"/>
        <v>(金)</v>
      </c>
      <c r="D232" s="627" t="s">
        <v>579</v>
      </c>
      <c r="E232" s="58" t="s">
        <v>35</v>
      </c>
      <c r="F232" s="22">
        <v>19.2</v>
      </c>
      <c r="G232" s="61">
        <v>19.100000000000001</v>
      </c>
      <c r="H232" s="22">
        <v>4.3</v>
      </c>
      <c r="I232" s="61">
        <v>2.9</v>
      </c>
      <c r="J232" s="22">
        <v>7.6</v>
      </c>
      <c r="K232" s="61">
        <v>7.6</v>
      </c>
      <c r="L232" s="22" t="s">
        <v>35</v>
      </c>
      <c r="M232" s="61">
        <v>27.3</v>
      </c>
      <c r="N232" s="49" t="s">
        <v>35</v>
      </c>
      <c r="O232" s="1199">
        <v>64.2</v>
      </c>
      <c r="P232" s="49" t="s">
        <v>35</v>
      </c>
      <c r="Q232" s="1199">
        <v>90</v>
      </c>
      <c r="R232" s="49" t="s">
        <v>35</v>
      </c>
      <c r="S232" s="1199" t="s">
        <v>35</v>
      </c>
      <c r="T232" s="49" t="s">
        <v>35</v>
      </c>
      <c r="U232" s="1199" t="s">
        <v>35</v>
      </c>
      <c r="V232" s="62" t="s">
        <v>35</v>
      </c>
      <c r="W232" s="63">
        <v>27.5</v>
      </c>
      <c r="X232" s="67" t="s">
        <v>35</v>
      </c>
      <c r="Y232" s="68">
        <v>202</v>
      </c>
      <c r="Z232" s="1389" t="s">
        <v>35</v>
      </c>
      <c r="AA232" s="66">
        <v>0.15</v>
      </c>
      <c r="AB232" s="608" t="s">
        <v>35</v>
      </c>
      <c r="AC232" s="1666" t="s">
        <v>35</v>
      </c>
      <c r="AD232" s="6" t="s">
        <v>281</v>
      </c>
      <c r="AE232" s="17" t="s">
        <v>23</v>
      </c>
      <c r="AF232" s="22" t="s">
        <v>35</v>
      </c>
      <c r="AG232" s="46">
        <v>19.8</v>
      </c>
      <c r="AH232" s="35" t="s">
        <v>35</v>
      </c>
      <c r="AI232" s="96"/>
    </row>
    <row r="233" spans="1:35" x14ac:dyDescent="0.15">
      <c r="A233" s="1769"/>
      <c r="B233" s="366">
        <v>44492</v>
      </c>
      <c r="C233" s="1607" t="str">
        <f t="shared" si="24"/>
        <v>(土)</v>
      </c>
      <c r="D233" s="627" t="s">
        <v>566</v>
      </c>
      <c r="E233" s="58" t="s">
        <v>35</v>
      </c>
      <c r="F233" s="22">
        <v>19.600000000000001</v>
      </c>
      <c r="G233" s="61">
        <v>19.8</v>
      </c>
      <c r="H233" s="22">
        <v>4.5</v>
      </c>
      <c r="I233" s="61">
        <v>2.7</v>
      </c>
      <c r="J233" s="22">
        <v>7.6</v>
      </c>
      <c r="K233" s="61">
        <v>7.7</v>
      </c>
      <c r="L233" s="22" t="s">
        <v>35</v>
      </c>
      <c r="M233" s="61">
        <v>30.1</v>
      </c>
      <c r="N233" s="49" t="s">
        <v>35</v>
      </c>
      <c r="O233" s="1199" t="s">
        <v>35</v>
      </c>
      <c r="P233" s="49" t="s">
        <v>35</v>
      </c>
      <c r="Q233" s="1199" t="s">
        <v>35</v>
      </c>
      <c r="R233" s="49" t="s">
        <v>35</v>
      </c>
      <c r="S233" s="1199" t="s">
        <v>35</v>
      </c>
      <c r="T233" s="49" t="s">
        <v>35</v>
      </c>
      <c r="U233" s="1199" t="s">
        <v>35</v>
      </c>
      <c r="V233" s="62" t="s">
        <v>35</v>
      </c>
      <c r="W233" s="63" t="s">
        <v>35</v>
      </c>
      <c r="X233" s="67" t="s">
        <v>35</v>
      </c>
      <c r="Y233" s="68" t="s">
        <v>35</v>
      </c>
      <c r="Z233" s="1389" t="s">
        <v>35</v>
      </c>
      <c r="AA233" s="66" t="s">
        <v>35</v>
      </c>
      <c r="AB233" s="608" t="s">
        <v>35</v>
      </c>
      <c r="AC233" s="1666" t="s">
        <v>35</v>
      </c>
      <c r="AD233" s="6" t="s">
        <v>27</v>
      </c>
      <c r="AE233" s="17" t="s">
        <v>23</v>
      </c>
      <c r="AF233" s="22" t="s">
        <v>35</v>
      </c>
      <c r="AG233" s="46">
        <v>25.8</v>
      </c>
      <c r="AH233" s="35" t="s">
        <v>35</v>
      </c>
      <c r="AI233" s="96"/>
    </row>
    <row r="234" spans="1:35" x14ac:dyDescent="0.15">
      <c r="A234" s="1769"/>
      <c r="B234" s="366">
        <v>44493</v>
      </c>
      <c r="C234" s="1607" t="str">
        <f t="shared" si="24"/>
        <v>(日)</v>
      </c>
      <c r="D234" s="627" t="s">
        <v>566</v>
      </c>
      <c r="E234" s="58" t="s">
        <v>35</v>
      </c>
      <c r="F234" s="22">
        <v>19.899999999999999</v>
      </c>
      <c r="G234" s="61">
        <v>19.5</v>
      </c>
      <c r="H234" s="22">
        <v>5.0999999999999996</v>
      </c>
      <c r="I234" s="61">
        <v>2.7</v>
      </c>
      <c r="J234" s="22">
        <v>7.6</v>
      </c>
      <c r="K234" s="61">
        <v>7.7</v>
      </c>
      <c r="L234" s="22" t="s">
        <v>35</v>
      </c>
      <c r="M234" s="61">
        <v>29.6</v>
      </c>
      <c r="N234" s="49" t="s">
        <v>35</v>
      </c>
      <c r="O234" s="1199" t="s">
        <v>35</v>
      </c>
      <c r="P234" s="49" t="s">
        <v>35</v>
      </c>
      <c r="Q234" s="1199" t="s">
        <v>35</v>
      </c>
      <c r="R234" s="49" t="s">
        <v>35</v>
      </c>
      <c r="S234" s="1199" t="s">
        <v>35</v>
      </c>
      <c r="T234" s="49" t="s">
        <v>35</v>
      </c>
      <c r="U234" s="1199" t="s">
        <v>35</v>
      </c>
      <c r="V234" s="62" t="s">
        <v>35</v>
      </c>
      <c r="W234" s="63" t="s">
        <v>35</v>
      </c>
      <c r="X234" s="67" t="s">
        <v>35</v>
      </c>
      <c r="Y234" s="68" t="s">
        <v>35</v>
      </c>
      <c r="Z234" s="1389" t="s">
        <v>35</v>
      </c>
      <c r="AA234" s="66" t="s">
        <v>35</v>
      </c>
      <c r="AB234" s="608" t="s">
        <v>35</v>
      </c>
      <c r="AC234" s="1666" t="s">
        <v>35</v>
      </c>
      <c r="AD234" s="6" t="s">
        <v>282</v>
      </c>
      <c r="AE234" s="17" t="s">
        <v>267</v>
      </c>
      <c r="AF234" s="49" t="s">
        <v>35</v>
      </c>
      <c r="AG234" s="50">
        <v>8</v>
      </c>
      <c r="AH234" s="42" t="s">
        <v>35</v>
      </c>
      <c r="AI234" s="98"/>
    </row>
    <row r="235" spans="1:35" x14ac:dyDescent="0.15">
      <c r="A235" s="1769"/>
      <c r="B235" s="366">
        <v>44494</v>
      </c>
      <c r="C235" s="1607" t="str">
        <f t="shared" si="24"/>
        <v>(月)</v>
      </c>
      <c r="D235" s="627" t="s">
        <v>566</v>
      </c>
      <c r="E235" s="58" t="s">
        <v>35</v>
      </c>
      <c r="F235" s="22">
        <v>18.5</v>
      </c>
      <c r="G235" s="61">
        <v>19.5</v>
      </c>
      <c r="H235" s="22">
        <v>4.0999999999999996</v>
      </c>
      <c r="I235" s="61">
        <v>2.8</v>
      </c>
      <c r="J235" s="22">
        <v>7.6</v>
      </c>
      <c r="K235" s="61">
        <v>7.7</v>
      </c>
      <c r="L235" s="22" t="s">
        <v>35</v>
      </c>
      <c r="M235" s="61">
        <v>27.3</v>
      </c>
      <c r="N235" s="49" t="s">
        <v>35</v>
      </c>
      <c r="O235" s="1199">
        <v>64.900000000000006</v>
      </c>
      <c r="P235" s="49" t="s">
        <v>35</v>
      </c>
      <c r="Q235" s="1199">
        <v>90.2</v>
      </c>
      <c r="R235" s="49" t="s">
        <v>35</v>
      </c>
      <c r="S235" s="1199" t="s">
        <v>35</v>
      </c>
      <c r="T235" s="49" t="s">
        <v>35</v>
      </c>
      <c r="U235" s="1199" t="s">
        <v>35</v>
      </c>
      <c r="V235" s="62" t="s">
        <v>35</v>
      </c>
      <c r="W235" s="63">
        <v>28.1</v>
      </c>
      <c r="X235" s="67" t="s">
        <v>35</v>
      </c>
      <c r="Y235" s="68">
        <v>202</v>
      </c>
      <c r="Z235" s="1389" t="s">
        <v>35</v>
      </c>
      <c r="AA235" s="66">
        <v>0.25</v>
      </c>
      <c r="AB235" s="608" t="s">
        <v>35</v>
      </c>
      <c r="AC235" s="1666" t="s">
        <v>35</v>
      </c>
      <c r="AD235" s="6" t="s">
        <v>283</v>
      </c>
      <c r="AE235" s="17" t="s">
        <v>23</v>
      </c>
      <c r="AF235" s="49" t="s">
        <v>35</v>
      </c>
      <c r="AG235" s="50">
        <v>1</v>
      </c>
      <c r="AH235" s="42" t="s">
        <v>35</v>
      </c>
      <c r="AI235" s="98"/>
    </row>
    <row r="236" spans="1:35" x14ac:dyDescent="0.15">
      <c r="A236" s="1769"/>
      <c r="B236" s="366">
        <v>44495</v>
      </c>
      <c r="C236" s="1607" t="str">
        <f t="shared" si="24"/>
        <v>(火)</v>
      </c>
      <c r="D236" s="627" t="s">
        <v>579</v>
      </c>
      <c r="E236" s="58" t="s">
        <v>35</v>
      </c>
      <c r="F236" s="22">
        <v>18.100000000000001</v>
      </c>
      <c r="G236" s="61">
        <v>18.3</v>
      </c>
      <c r="H236" s="22">
        <v>3.5</v>
      </c>
      <c r="I236" s="61">
        <v>2.2000000000000002</v>
      </c>
      <c r="J236" s="22">
        <v>7.7</v>
      </c>
      <c r="K236" s="61">
        <v>7.8</v>
      </c>
      <c r="L236" s="22" t="s">
        <v>35</v>
      </c>
      <c r="M236" s="61">
        <v>27.7</v>
      </c>
      <c r="N236" s="49" t="s">
        <v>35</v>
      </c>
      <c r="O236" s="1199">
        <v>65.8</v>
      </c>
      <c r="P236" s="49" t="s">
        <v>35</v>
      </c>
      <c r="Q236" s="1199">
        <v>90.6</v>
      </c>
      <c r="R236" s="49" t="s">
        <v>35</v>
      </c>
      <c r="S236" s="1199" t="s">
        <v>35</v>
      </c>
      <c r="T236" s="49" t="s">
        <v>35</v>
      </c>
      <c r="U236" s="1199" t="s">
        <v>35</v>
      </c>
      <c r="V236" s="62" t="s">
        <v>35</v>
      </c>
      <c r="W236" s="63">
        <v>29.7</v>
      </c>
      <c r="X236" s="67" t="s">
        <v>35</v>
      </c>
      <c r="Y236" s="68">
        <v>189</v>
      </c>
      <c r="Z236" s="1389" t="s">
        <v>35</v>
      </c>
      <c r="AA236" s="66">
        <v>0.23</v>
      </c>
      <c r="AB236" s="608" t="s">
        <v>35</v>
      </c>
      <c r="AC236" s="1666" t="s">
        <v>35</v>
      </c>
      <c r="AD236" s="18"/>
      <c r="AE236" s="8"/>
      <c r="AF236" s="19"/>
      <c r="AG236" s="7"/>
      <c r="AH236" s="7"/>
      <c r="AI236" s="8"/>
    </row>
    <row r="237" spans="1:35" x14ac:dyDescent="0.15">
      <c r="A237" s="1769"/>
      <c r="B237" s="366">
        <v>44496</v>
      </c>
      <c r="C237" s="1607" t="str">
        <f t="shared" si="24"/>
        <v>(水)</v>
      </c>
      <c r="D237" s="627" t="s">
        <v>522</v>
      </c>
      <c r="E237" s="58" t="s">
        <v>35</v>
      </c>
      <c r="F237" s="22">
        <v>17.899999999999999</v>
      </c>
      <c r="G237" s="61">
        <v>18.5</v>
      </c>
      <c r="H237" s="22">
        <v>6.3</v>
      </c>
      <c r="I237" s="61">
        <v>3</v>
      </c>
      <c r="J237" s="22">
        <v>7.7</v>
      </c>
      <c r="K237" s="61">
        <v>7.7</v>
      </c>
      <c r="L237" s="22" t="s">
        <v>35</v>
      </c>
      <c r="M237" s="61">
        <v>27.3</v>
      </c>
      <c r="N237" s="49" t="s">
        <v>35</v>
      </c>
      <c r="O237" s="1199">
        <v>65.599999999999994</v>
      </c>
      <c r="P237" s="49" t="s">
        <v>35</v>
      </c>
      <c r="Q237" s="1199">
        <v>90.2</v>
      </c>
      <c r="R237" s="49" t="s">
        <v>35</v>
      </c>
      <c r="S237" s="1199" t="s">
        <v>35</v>
      </c>
      <c r="T237" s="49" t="s">
        <v>35</v>
      </c>
      <c r="U237" s="1199" t="s">
        <v>35</v>
      </c>
      <c r="V237" s="62" t="s">
        <v>35</v>
      </c>
      <c r="W237" s="63">
        <v>28.9</v>
      </c>
      <c r="X237" s="67" t="s">
        <v>35</v>
      </c>
      <c r="Y237" s="68">
        <v>176</v>
      </c>
      <c r="Z237" s="1389" t="s">
        <v>35</v>
      </c>
      <c r="AA237" s="66">
        <v>0.19</v>
      </c>
      <c r="AB237" s="608" t="s">
        <v>35</v>
      </c>
      <c r="AC237" s="1666" t="s">
        <v>35</v>
      </c>
      <c r="AD237" s="18"/>
      <c r="AE237" s="8"/>
      <c r="AF237" s="19"/>
      <c r="AG237" s="7"/>
      <c r="AH237" s="7"/>
      <c r="AI237" s="8"/>
    </row>
    <row r="238" spans="1:35" x14ac:dyDescent="0.15">
      <c r="A238" s="1769"/>
      <c r="B238" s="366">
        <v>44497</v>
      </c>
      <c r="C238" s="1607" t="str">
        <f t="shared" si="24"/>
        <v>(木)</v>
      </c>
      <c r="D238" s="627" t="s">
        <v>522</v>
      </c>
      <c r="E238" s="58" t="s">
        <v>35</v>
      </c>
      <c r="F238" s="22">
        <v>17.899999999999999</v>
      </c>
      <c r="G238" s="61">
        <v>19.2</v>
      </c>
      <c r="H238" s="22">
        <v>6.4</v>
      </c>
      <c r="I238" s="61">
        <v>3.7</v>
      </c>
      <c r="J238" s="22">
        <v>7.6</v>
      </c>
      <c r="K238" s="61">
        <v>7.6</v>
      </c>
      <c r="L238" s="22" t="s">
        <v>35</v>
      </c>
      <c r="M238" s="61">
        <v>25.9</v>
      </c>
      <c r="N238" s="49" t="s">
        <v>35</v>
      </c>
      <c r="O238" s="1199">
        <v>63.6</v>
      </c>
      <c r="P238" s="49" t="s">
        <v>35</v>
      </c>
      <c r="Q238" s="1199">
        <v>86.2</v>
      </c>
      <c r="R238" s="49" t="s">
        <v>35</v>
      </c>
      <c r="S238" s="1199" t="s">
        <v>35</v>
      </c>
      <c r="T238" s="49" t="s">
        <v>35</v>
      </c>
      <c r="U238" s="1199" t="s">
        <v>35</v>
      </c>
      <c r="V238" s="62" t="s">
        <v>35</v>
      </c>
      <c r="W238" s="63">
        <v>27.5</v>
      </c>
      <c r="X238" s="67" t="s">
        <v>35</v>
      </c>
      <c r="Y238" s="68">
        <v>183</v>
      </c>
      <c r="Z238" s="1389" t="s">
        <v>35</v>
      </c>
      <c r="AA238" s="66">
        <v>0.23</v>
      </c>
      <c r="AB238" s="608" t="s">
        <v>35</v>
      </c>
      <c r="AC238" s="1666" t="s">
        <v>35</v>
      </c>
      <c r="AD238" s="20"/>
      <c r="AE238" s="3"/>
      <c r="AF238" s="21"/>
      <c r="AG238" s="9"/>
      <c r="AH238" s="9"/>
      <c r="AI238" s="3"/>
    </row>
    <row r="239" spans="1:35" x14ac:dyDescent="0.15">
      <c r="A239" s="1769"/>
      <c r="B239" s="366">
        <v>44498</v>
      </c>
      <c r="C239" s="1607" t="str">
        <f t="shared" si="24"/>
        <v>(金)</v>
      </c>
      <c r="D239" s="627" t="s">
        <v>566</v>
      </c>
      <c r="E239" s="58" t="s">
        <v>35</v>
      </c>
      <c r="F239" s="22">
        <v>17.8</v>
      </c>
      <c r="G239" s="61">
        <v>17.8</v>
      </c>
      <c r="H239" s="22">
        <v>5</v>
      </c>
      <c r="I239" s="61">
        <v>3</v>
      </c>
      <c r="J239" s="22">
        <v>7.7</v>
      </c>
      <c r="K239" s="61">
        <v>7.6</v>
      </c>
      <c r="L239" s="22" t="s">
        <v>35</v>
      </c>
      <c r="M239" s="61">
        <v>26.6</v>
      </c>
      <c r="N239" s="49" t="s">
        <v>35</v>
      </c>
      <c r="O239" s="1199">
        <v>65</v>
      </c>
      <c r="P239" s="49" t="s">
        <v>35</v>
      </c>
      <c r="Q239" s="1199">
        <v>87</v>
      </c>
      <c r="R239" s="49" t="s">
        <v>35</v>
      </c>
      <c r="S239" s="1199" t="s">
        <v>35</v>
      </c>
      <c r="T239" s="49" t="s">
        <v>35</v>
      </c>
      <c r="U239" s="1199" t="s">
        <v>35</v>
      </c>
      <c r="V239" s="62" t="s">
        <v>35</v>
      </c>
      <c r="W239" s="63">
        <v>27.8</v>
      </c>
      <c r="X239" s="67" t="s">
        <v>35</v>
      </c>
      <c r="Y239" s="68">
        <v>175</v>
      </c>
      <c r="Z239" s="1389" t="s">
        <v>35</v>
      </c>
      <c r="AA239" s="66">
        <v>0.19</v>
      </c>
      <c r="AB239" s="608" t="s">
        <v>35</v>
      </c>
      <c r="AC239" s="1666" t="s">
        <v>35</v>
      </c>
      <c r="AD239" s="28" t="s">
        <v>34</v>
      </c>
      <c r="AE239" s="2" t="s">
        <v>35</v>
      </c>
      <c r="AF239" s="2" t="s">
        <v>35</v>
      </c>
      <c r="AG239" s="2" t="s">
        <v>35</v>
      </c>
      <c r="AH239" s="2" t="s">
        <v>35</v>
      </c>
      <c r="AI239" s="99" t="s">
        <v>35</v>
      </c>
    </row>
    <row r="240" spans="1:35" x14ac:dyDescent="0.15">
      <c r="A240" s="1769"/>
      <c r="B240" s="366">
        <v>44499</v>
      </c>
      <c r="C240" s="1607" t="str">
        <f t="shared" si="24"/>
        <v>(土)</v>
      </c>
      <c r="D240" s="627" t="s">
        <v>566</v>
      </c>
      <c r="E240" s="58" t="s">
        <v>35</v>
      </c>
      <c r="F240" s="22">
        <v>17.8</v>
      </c>
      <c r="G240" s="61">
        <v>18.7</v>
      </c>
      <c r="H240" s="22">
        <v>5.7</v>
      </c>
      <c r="I240" s="61">
        <v>2.4</v>
      </c>
      <c r="J240" s="22">
        <v>7.7</v>
      </c>
      <c r="K240" s="61">
        <v>7.7</v>
      </c>
      <c r="L240" s="22" t="s">
        <v>35</v>
      </c>
      <c r="M240" s="61">
        <v>29.2</v>
      </c>
      <c r="N240" s="49" t="s">
        <v>35</v>
      </c>
      <c r="O240" s="1199" t="s">
        <v>35</v>
      </c>
      <c r="P240" s="49" t="s">
        <v>35</v>
      </c>
      <c r="Q240" s="1199" t="s">
        <v>35</v>
      </c>
      <c r="R240" s="49" t="s">
        <v>35</v>
      </c>
      <c r="S240" s="1199" t="s">
        <v>35</v>
      </c>
      <c r="T240" s="49" t="s">
        <v>35</v>
      </c>
      <c r="U240" s="1199" t="s">
        <v>35</v>
      </c>
      <c r="V240" s="62" t="s">
        <v>35</v>
      </c>
      <c r="W240" s="63" t="s">
        <v>35</v>
      </c>
      <c r="X240" s="67" t="s">
        <v>35</v>
      </c>
      <c r="Y240" s="68" t="s">
        <v>35</v>
      </c>
      <c r="Z240" s="1389" t="s">
        <v>35</v>
      </c>
      <c r="AA240" s="66" t="s">
        <v>35</v>
      </c>
      <c r="AB240" s="608" t="s">
        <v>35</v>
      </c>
      <c r="AC240" s="1666" t="s">
        <v>35</v>
      </c>
      <c r="AD240" s="10" t="s">
        <v>35</v>
      </c>
      <c r="AE240" s="2" t="s">
        <v>35</v>
      </c>
      <c r="AF240" s="2" t="s">
        <v>35</v>
      </c>
      <c r="AG240" s="2" t="s">
        <v>35</v>
      </c>
      <c r="AH240" s="2" t="s">
        <v>35</v>
      </c>
      <c r="AI240" s="99" t="s">
        <v>35</v>
      </c>
    </row>
    <row r="241" spans="1:36" x14ac:dyDescent="0.15">
      <c r="A241" s="1769"/>
      <c r="B241" s="366">
        <v>44500</v>
      </c>
      <c r="C241" s="435" t="s">
        <v>36</v>
      </c>
      <c r="D241" s="201" t="s">
        <v>579</v>
      </c>
      <c r="E241" s="119" t="s">
        <v>35</v>
      </c>
      <c r="F241" s="120">
        <v>17.3</v>
      </c>
      <c r="G241" s="121">
        <v>17.899999999999999</v>
      </c>
      <c r="H241" s="120">
        <v>4.8</v>
      </c>
      <c r="I241" s="121">
        <v>3</v>
      </c>
      <c r="J241" s="120">
        <v>7.7</v>
      </c>
      <c r="K241" s="121">
        <v>7.7</v>
      </c>
      <c r="L241" s="120" t="s">
        <v>35</v>
      </c>
      <c r="M241" s="121">
        <v>30</v>
      </c>
      <c r="N241" s="632" t="s">
        <v>35</v>
      </c>
      <c r="O241" s="1213" t="s">
        <v>35</v>
      </c>
      <c r="P241" s="632" t="s">
        <v>35</v>
      </c>
      <c r="Q241" s="1213" t="s">
        <v>35</v>
      </c>
      <c r="R241" s="632" t="s">
        <v>35</v>
      </c>
      <c r="S241" s="1213" t="s">
        <v>35</v>
      </c>
      <c r="T241" s="632" t="s">
        <v>35</v>
      </c>
      <c r="U241" s="1213" t="s">
        <v>35</v>
      </c>
      <c r="V241" s="122" t="s">
        <v>35</v>
      </c>
      <c r="W241" s="123" t="s">
        <v>35</v>
      </c>
      <c r="X241" s="126" t="s">
        <v>35</v>
      </c>
      <c r="Y241" s="127" t="s">
        <v>35</v>
      </c>
      <c r="Z241" s="1394" t="s">
        <v>35</v>
      </c>
      <c r="AA241" s="125" t="s">
        <v>35</v>
      </c>
      <c r="AB241" s="694" t="s">
        <v>35</v>
      </c>
      <c r="AC241" s="1667" t="s">
        <v>35</v>
      </c>
      <c r="AD241" s="10" t="s">
        <v>35</v>
      </c>
      <c r="AE241" s="2" t="s">
        <v>35</v>
      </c>
      <c r="AF241" s="2" t="s">
        <v>35</v>
      </c>
      <c r="AG241" s="2" t="s">
        <v>35</v>
      </c>
      <c r="AH241" s="2" t="s">
        <v>35</v>
      </c>
      <c r="AI241" s="99" t="s">
        <v>35</v>
      </c>
    </row>
    <row r="242" spans="1:36" s="1" customFormat="1" ht="13.5" customHeight="1" x14ac:dyDescent="0.15">
      <c r="A242" s="1769"/>
      <c r="B242" s="1748" t="s">
        <v>388</v>
      </c>
      <c r="C242" s="1744"/>
      <c r="D242" s="374"/>
      <c r="E242" s="335">
        <f t="shared" ref="E242:AC242" si="25">IF(COUNT(E211:E241)=0,"",MAX(E211:E241))</f>
        <v>26</v>
      </c>
      <c r="F242" s="336">
        <f t="shared" si="25"/>
        <v>23.2</v>
      </c>
      <c r="G242" s="337">
        <f t="shared" si="25"/>
        <v>24.4</v>
      </c>
      <c r="H242" s="336">
        <f t="shared" si="25"/>
        <v>6.4</v>
      </c>
      <c r="I242" s="337">
        <f t="shared" si="25"/>
        <v>4.5</v>
      </c>
      <c r="J242" s="336">
        <f t="shared" si="25"/>
        <v>7.7</v>
      </c>
      <c r="K242" s="337">
        <f t="shared" si="25"/>
        <v>7.8</v>
      </c>
      <c r="L242" s="336" t="str">
        <f t="shared" si="25"/>
        <v/>
      </c>
      <c r="M242" s="337">
        <f t="shared" si="25"/>
        <v>30.1</v>
      </c>
      <c r="N242" s="1200" t="str">
        <f t="shared" si="25"/>
        <v/>
      </c>
      <c r="O242" s="1208">
        <f t="shared" si="25"/>
        <v>66.400000000000006</v>
      </c>
      <c r="P242" s="1200" t="str">
        <f t="shared" si="25"/>
        <v/>
      </c>
      <c r="Q242" s="1208">
        <f t="shared" si="25"/>
        <v>90.6</v>
      </c>
      <c r="R242" s="1200" t="str">
        <f t="shared" si="25"/>
        <v/>
      </c>
      <c r="S242" s="1208">
        <f t="shared" si="25"/>
        <v>49</v>
      </c>
      <c r="T242" s="1200" t="str">
        <f t="shared" si="25"/>
        <v/>
      </c>
      <c r="U242" s="1208">
        <f t="shared" si="25"/>
        <v>34.799999999999997</v>
      </c>
      <c r="V242" s="338" t="str">
        <f t="shared" si="25"/>
        <v/>
      </c>
      <c r="W242" s="540">
        <f t="shared" si="25"/>
        <v>29.7</v>
      </c>
      <c r="X242" s="596" t="str">
        <f t="shared" si="25"/>
        <v/>
      </c>
      <c r="Y242" s="597">
        <f t="shared" si="25"/>
        <v>202</v>
      </c>
      <c r="Z242" s="1385" t="str">
        <f t="shared" si="25"/>
        <v/>
      </c>
      <c r="AA242" s="1398">
        <f t="shared" si="25"/>
        <v>0.25</v>
      </c>
      <c r="AB242" s="651">
        <f t="shared" si="25"/>
        <v>8</v>
      </c>
      <c r="AC242" s="1456">
        <f t="shared" si="25"/>
        <v>2</v>
      </c>
      <c r="AD242" s="10"/>
      <c r="AE242" s="2"/>
      <c r="AF242" s="2"/>
      <c r="AG242" s="2"/>
      <c r="AH242" s="2"/>
      <c r="AI242" s="99"/>
    </row>
    <row r="243" spans="1:36" s="1" customFormat="1" ht="13.5" customHeight="1" x14ac:dyDescent="0.15">
      <c r="A243" s="1769"/>
      <c r="B243" s="1749" t="s">
        <v>389</v>
      </c>
      <c r="C243" s="1736"/>
      <c r="D243" s="376"/>
      <c r="E243" s="340">
        <f t="shared" ref="E243:AA243" si="26">IF(COUNT(E211:E241)=0,"",MIN(E211:E241))</f>
        <v>26</v>
      </c>
      <c r="F243" s="341">
        <f t="shared" si="26"/>
        <v>17.3</v>
      </c>
      <c r="G243" s="342">
        <f t="shared" si="26"/>
        <v>17.8</v>
      </c>
      <c r="H243" s="341">
        <f t="shared" si="26"/>
        <v>2.5</v>
      </c>
      <c r="I243" s="342">
        <f t="shared" si="26"/>
        <v>2.1</v>
      </c>
      <c r="J243" s="341">
        <f t="shared" si="26"/>
        <v>7.5</v>
      </c>
      <c r="K243" s="342">
        <f t="shared" si="26"/>
        <v>7.5</v>
      </c>
      <c r="L243" s="341" t="str">
        <f t="shared" si="26"/>
        <v/>
      </c>
      <c r="M243" s="342">
        <f t="shared" si="26"/>
        <v>24.6</v>
      </c>
      <c r="N243" s="1202" t="str">
        <f t="shared" si="26"/>
        <v/>
      </c>
      <c r="O243" s="1209">
        <f t="shared" si="26"/>
        <v>59.1</v>
      </c>
      <c r="P243" s="1202" t="str">
        <f t="shared" si="26"/>
        <v/>
      </c>
      <c r="Q243" s="1209">
        <f t="shared" si="26"/>
        <v>78.2</v>
      </c>
      <c r="R243" s="1202" t="str">
        <f t="shared" si="26"/>
        <v/>
      </c>
      <c r="S243" s="1209">
        <f t="shared" si="26"/>
        <v>49</v>
      </c>
      <c r="T243" s="1202" t="str">
        <f t="shared" si="26"/>
        <v/>
      </c>
      <c r="U243" s="1209">
        <f t="shared" si="26"/>
        <v>34.799999999999997</v>
      </c>
      <c r="V243" s="343" t="str">
        <f t="shared" si="26"/>
        <v/>
      </c>
      <c r="W243" s="653">
        <f t="shared" si="26"/>
        <v>26.6</v>
      </c>
      <c r="X243" s="600" t="str">
        <f t="shared" si="26"/>
        <v/>
      </c>
      <c r="Y243" s="601">
        <f t="shared" si="26"/>
        <v>175</v>
      </c>
      <c r="Z243" s="1386" t="str">
        <f t="shared" si="26"/>
        <v/>
      </c>
      <c r="AA243" s="666">
        <f t="shared" si="26"/>
        <v>7.0000000000000007E-2</v>
      </c>
      <c r="AB243" s="1620"/>
      <c r="AC243" s="1659"/>
      <c r="AD243" s="10"/>
      <c r="AE243" s="2"/>
      <c r="AF243" s="2"/>
      <c r="AG243" s="2"/>
      <c r="AH243" s="2"/>
      <c r="AI243" s="99"/>
    </row>
    <row r="244" spans="1:36" s="1" customFormat="1" ht="13.5" customHeight="1" x14ac:dyDescent="0.15">
      <c r="A244" s="1769"/>
      <c r="B244" s="1749" t="s">
        <v>390</v>
      </c>
      <c r="C244" s="1736"/>
      <c r="D244" s="376"/>
      <c r="E244" s="541">
        <f t="shared" ref="E244:AA244" si="27">IF(COUNT(E211:E241)=0,"",AVERAGE(E211:E241))</f>
        <v>26</v>
      </c>
      <c r="F244" s="542">
        <f t="shared" si="27"/>
        <v>21.270967741935479</v>
      </c>
      <c r="G244" s="543">
        <f t="shared" si="27"/>
        <v>21.696774193548386</v>
      </c>
      <c r="H244" s="542">
        <f t="shared" si="27"/>
        <v>3.9354838709677415</v>
      </c>
      <c r="I244" s="543">
        <f t="shared" si="27"/>
        <v>2.7129032258064525</v>
      </c>
      <c r="J244" s="542">
        <f t="shared" si="27"/>
        <v>7.6322580645161251</v>
      </c>
      <c r="K244" s="543">
        <f t="shared" si="27"/>
        <v>7.6258064516128998</v>
      </c>
      <c r="L244" s="542" t="str">
        <f t="shared" si="27"/>
        <v/>
      </c>
      <c r="M244" s="543">
        <f t="shared" si="27"/>
        <v>27.183870967741935</v>
      </c>
      <c r="N244" s="1210" t="str">
        <f t="shared" si="27"/>
        <v/>
      </c>
      <c r="O244" s="1211">
        <f t="shared" si="27"/>
        <v>63.342857142857142</v>
      </c>
      <c r="P244" s="1210" t="str">
        <f t="shared" si="27"/>
        <v/>
      </c>
      <c r="Q244" s="1211">
        <f t="shared" si="27"/>
        <v>85.13333333333334</v>
      </c>
      <c r="R244" s="1210" t="str">
        <f t="shared" si="27"/>
        <v/>
      </c>
      <c r="S244" s="1211">
        <f t="shared" si="27"/>
        <v>49</v>
      </c>
      <c r="T244" s="1210" t="str">
        <f t="shared" si="27"/>
        <v/>
      </c>
      <c r="U244" s="1211">
        <f t="shared" si="27"/>
        <v>34.799999999999997</v>
      </c>
      <c r="V244" s="1255" t="str">
        <f t="shared" si="27"/>
        <v/>
      </c>
      <c r="W244" s="658">
        <f t="shared" si="27"/>
        <v>28.042857142857148</v>
      </c>
      <c r="X244" s="643" t="str">
        <f t="shared" si="27"/>
        <v/>
      </c>
      <c r="Y244" s="644">
        <f t="shared" si="27"/>
        <v>189.38095238095238</v>
      </c>
      <c r="Z244" s="1391" t="str">
        <f t="shared" si="27"/>
        <v/>
      </c>
      <c r="AA244" s="696">
        <f t="shared" si="27"/>
        <v>0.15857142857142856</v>
      </c>
      <c r="AB244" s="1621"/>
      <c r="AC244" s="1660"/>
      <c r="AD244" s="10"/>
      <c r="AE244" s="2"/>
      <c r="AF244" s="2"/>
      <c r="AG244" s="2"/>
      <c r="AH244" s="2"/>
      <c r="AI244" s="99"/>
    </row>
    <row r="245" spans="1:36" s="1" customFormat="1" ht="13.5" customHeight="1" x14ac:dyDescent="0.15">
      <c r="A245" s="1770"/>
      <c r="B245" s="1737" t="s">
        <v>391</v>
      </c>
      <c r="C245" s="1738"/>
      <c r="D245" s="376"/>
      <c r="E245" s="563"/>
      <c r="F245" s="1341"/>
      <c r="G245" s="1342"/>
      <c r="H245" s="1341"/>
      <c r="I245" s="1342"/>
      <c r="J245" s="1241"/>
      <c r="K245" s="1242"/>
      <c r="L245" s="1341"/>
      <c r="M245" s="1342"/>
      <c r="N245" s="1205"/>
      <c r="O245" s="1212"/>
      <c r="P245" s="1223"/>
      <c r="Q245" s="1212"/>
      <c r="R245" s="1204"/>
      <c r="S245" s="1205"/>
      <c r="T245" s="1204"/>
      <c r="U245" s="1222"/>
      <c r="V245" s="1256"/>
      <c r="W245" s="1257"/>
      <c r="X245" s="592"/>
      <c r="Y245" s="657"/>
      <c r="Z245" s="1392"/>
      <c r="AA245" s="1400"/>
      <c r="AB245" s="648">
        <f>SUM(AB211:AB241)</f>
        <v>16</v>
      </c>
      <c r="AC245" s="1105">
        <f>SUM(AC211:AC241)</f>
        <v>2</v>
      </c>
      <c r="AD245" s="10"/>
      <c r="AE245" s="2"/>
      <c r="AF245" s="2"/>
      <c r="AG245" s="2"/>
      <c r="AH245" s="2"/>
      <c r="AI245" s="99"/>
      <c r="AJ245" s="388"/>
    </row>
    <row r="246" spans="1:36" ht="13.5" customHeight="1" x14ac:dyDescent="0.15">
      <c r="A246" s="1745" t="s">
        <v>347</v>
      </c>
      <c r="B246" s="677">
        <v>44501</v>
      </c>
      <c r="C246" s="856" t="str">
        <f>IF(B246="","",IF(WEEKDAY(B246)=1,"(日)",IF(WEEKDAY(B246)=2,"(月)",IF(WEEKDAY(B246)=3,"(火)",IF(WEEKDAY(B246)=4,"(水)",IF(WEEKDAY(B246)=5,"(木)",IF(WEEKDAY(B246)=6,"(金)","(土)")))))))</f>
        <v>(月)</v>
      </c>
      <c r="D246" s="626" t="s">
        <v>522</v>
      </c>
      <c r="E246" s="57" t="s">
        <v>35</v>
      </c>
      <c r="F246" s="59">
        <v>17.3</v>
      </c>
      <c r="G246" s="60">
        <v>18.600000000000001</v>
      </c>
      <c r="H246" s="59">
        <v>4.5</v>
      </c>
      <c r="I246" s="60">
        <v>2.5</v>
      </c>
      <c r="J246" s="59">
        <v>7.7</v>
      </c>
      <c r="K246" s="60">
        <v>7.7</v>
      </c>
      <c r="L246" s="59" t="s">
        <v>35</v>
      </c>
      <c r="M246" s="60">
        <v>27.5</v>
      </c>
      <c r="N246" s="1197" t="s">
        <v>35</v>
      </c>
      <c r="O246" s="1198">
        <v>65.400000000000006</v>
      </c>
      <c r="P246" s="1197" t="s">
        <v>35</v>
      </c>
      <c r="Q246" s="1198">
        <v>90.2</v>
      </c>
      <c r="R246" s="1197" t="s">
        <v>35</v>
      </c>
      <c r="S246" s="1198" t="s">
        <v>35</v>
      </c>
      <c r="T246" s="1197" t="s">
        <v>35</v>
      </c>
      <c r="U246" s="1198" t="s">
        <v>35</v>
      </c>
      <c r="V246" s="53" t="s">
        <v>35</v>
      </c>
      <c r="W246" s="54">
        <v>27.5</v>
      </c>
      <c r="X246" s="55" t="s">
        <v>35</v>
      </c>
      <c r="Y246" s="56">
        <v>235</v>
      </c>
      <c r="Z246" s="1388" t="s">
        <v>35</v>
      </c>
      <c r="AA246" s="65">
        <v>0.24</v>
      </c>
      <c r="AB246" s="606" t="s">
        <v>35</v>
      </c>
      <c r="AC246" s="1665" t="s">
        <v>35</v>
      </c>
      <c r="AD246" s="208">
        <v>44504</v>
      </c>
      <c r="AE246" s="128" t="s">
        <v>48</v>
      </c>
      <c r="AF246" s="129">
        <v>19.899999999999999</v>
      </c>
      <c r="AG246" s="130" t="s">
        <v>20</v>
      </c>
      <c r="AH246" s="131"/>
      <c r="AI246" s="132"/>
    </row>
    <row r="247" spans="1:36" x14ac:dyDescent="0.15">
      <c r="A247" s="1769"/>
      <c r="B247" s="366">
        <v>44502</v>
      </c>
      <c r="C247" s="1607" t="str">
        <f>IF(B247="","",IF(WEEKDAY(B247)=1,"(日)",IF(WEEKDAY(B247)=2,"(月)",IF(WEEKDAY(B247)=3,"(火)",IF(WEEKDAY(B247)=4,"(水)",IF(WEEKDAY(B247)=5,"(木)",IF(WEEKDAY(B247)=6,"(金)","(土)")))))))</f>
        <v>(火)</v>
      </c>
      <c r="D247" s="627" t="s">
        <v>522</v>
      </c>
      <c r="E247" s="58" t="s">
        <v>35</v>
      </c>
      <c r="F247" s="22">
        <v>17.2</v>
      </c>
      <c r="G247" s="61">
        <v>18.100000000000001</v>
      </c>
      <c r="H247" s="22">
        <v>4</v>
      </c>
      <c r="I247" s="61">
        <v>2.6</v>
      </c>
      <c r="J247" s="22">
        <v>7.6</v>
      </c>
      <c r="K247" s="61">
        <v>7.7</v>
      </c>
      <c r="L247" s="22" t="s">
        <v>35</v>
      </c>
      <c r="M247" s="61">
        <v>27.7</v>
      </c>
      <c r="N247" s="49" t="s">
        <v>35</v>
      </c>
      <c r="O247" s="1199">
        <v>68</v>
      </c>
      <c r="P247" s="49" t="s">
        <v>35</v>
      </c>
      <c r="Q247" s="1199">
        <v>93.8</v>
      </c>
      <c r="R247" s="49" t="s">
        <v>35</v>
      </c>
      <c r="S247" s="1199" t="s">
        <v>35</v>
      </c>
      <c r="T247" s="49" t="s">
        <v>35</v>
      </c>
      <c r="U247" s="1199" t="s">
        <v>35</v>
      </c>
      <c r="V247" s="62" t="s">
        <v>35</v>
      </c>
      <c r="W247" s="63">
        <v>28.9</v>
      </c>
      <c r="X247" s="67" t="s">
        <v>35</v>
      </c>
      <c r="Y247" s="68">
        <v>203</v>
      </c>
      <c r="Z247" s="1389" t="s">
        <v>35</v>
      </c>
      <c r="AA247" s="66">
        <v>0.23</v>
      </c>
      <c r="AB247" s="608" t="s">
        <v>35</v>
      </c>
      <c r="AC247" s="1666" t="s">
        <v>35</v>
      </c>
      <c r="AD247" s="11" t="s">
        <v>43</v>
      </c>
      <c r="AE247" s="12" t="s">
        <v>449</v>
      </c>
      <c r="AF247" s="13" t="s">
        <v>450</v>
      </c>
      <c r="AG247" s="14" t="s">
        <v>451</v>
      </c>
      <c r="AH247" s="15" t="s">
        <v>35</v>
      </c>
      <c r="AI247" s="92"/>
    </row>
    <row r="248" spans="1:36" ht="13.5" customHeight="1" x14ac:dyDescent="0.15">
      <c r="A248" s="1769"/>
      <c r="B248" s="366">
        <v>44503</v>
      </c>
      <c r="C248" s="1607" t="str">
        <f t="shared" ref="C248:C275" si="28">IF(B248="","",IF(WEEKDAY(B248)=1,"(日)",IF(WEEKDAY(B248)=2,"(月)",IF(WEEKDAY(B248)=3,"(火)",IF(WEEKDAY(B248)=4,"(水)",IF(WEEKDAY(B248)=5,"(木)",IF(WEEKDAY(B248)=6,"(金)","(土)")))))))</f>
        <v>(水)</v>
      </c>
      <c r="D248" s="627" t="s">
        <v>566</v>
      </c>
      <c r="E248" s="58" t="s">
        <v>35</v>
      </c>
      <c r="F248" s="22">
        <v>17.5</v>
      </c>
      <c r="G248" s="61">
        <v>18.7</v>
      </c>
      <c r="H248" s="22">
        <v>4.3</v>
      </c>
      <c r="I248" s="61">
        <v>2.2999999999999998</v>
      </c>
      <c r="J248" s="22">
        <v>7.7</v>
      </c>
      <c r="K248" s="61">
        <v>7.7</v>
      </c>
      <c r="L248" s="22" t="s">
        <v>35</v>
      </c>
      <c r="M248" s="61">
        <v>30.3</v>
      </c>
      <c r="N248" s="49" t="s">
        <v>35</v>
      </c>
      <c r="O248" s="1199" t="s">
        <v>35</v>
      </c>
      <c r="P248" s="49" t="s">
        <v>35</v>
      </c>
      <c r="Q248" s="1199" t="s">
        <v>35</v>
      </c>
      <c r="R248" s="49" t="s">
        <v>35</v>
      </c>
      <c r="S248" s="1199" t="s">
        <v>35</v>
      </c>
      <c r="T248" s="49" t="s">
        <v>35</v>
      </c>
      <c r="U248" s="1199" t="s">
        <v>35</v>
      </c>
      <c r="V248" s="62" t="s">
        <v>35</v>
      </c>
      <c r="W248" s="63" t="s">
        <v>35</v>
      </c>
      <c r="X248" s="67" t="s">
        <v>35</v>
      </c>
      <c r="Y248" s="68" t="s">
        <v>35</v>
      </c>
      <c r="Z248" s="1389" t="s">
        <v>35</v>
      </c>
      <c r="AA248" s="66" t="s">
        <v>35</v>
      </c>
      <c r="AB248" s="608" t="s">
        <v>35</v>
      </c>
      <c r="AC248" s="1666" t="s">
        <v>35</v>
      </c>
      <c r="AD248" s="5" t="s">
        <v>49</v>
      </c>
      <c r="AE248" s="16" t="s">
        <v>20</v>
      </c>
      <c r="AF248" s="30">
        <v>17.399999999999999</v>
      </c>
      <c r="AG248" s="31">
        <v>18.3</v>
      </c>
      <c r="AH248" s="32" t="s">
        <v>35</v>
      </c>
      <c r="AI248" s="93"/>
    </row>
    <row r="249" spans="1:36" x14ac:dyDescent="0.15">
      <c r="A249" s="1769"/>
      <c r="B249" s="366">
        <v>44504</v>
      </c>
      <c r="C249" s="1607" t="str">
        <f t="shared" si="28"/>
        <v>(木)</v>
      </c>
      <c r="D249" s="627" t="s">
        <v>566</v>
      </c>
      <c r="E249" s="58">
        <v>19.899999999999999</v>
      </c>
      <c r="F249" s="22">
        <v>17.399999999999999</v>
      </c>
      <c r="G249" s="61">
        <v>18.3</v>
      </c>
      <c r="H249" s="22">
        <v>3.7</v>
      </c>
      <c r="I249" s="61">
        <v>2</v>
      </c>
      <c r="J249" s="22">
        <v>7.7</v>
      </c>
      <c r="K249" s="61">
        <v>7.7</v>
      </c>
      <c r="L249" s="22" t="s">
        <v>35</v>
      </c>
      <c r="M249" s="61">
        <v>27.7</v>
      </c>
      <c r="N249" s="49" t="s">
        <v>35</v>
      </c>
      <c r="O249" s="1199">
        <v>67.5</v>
      </c>
      <c r="P249" s="49" t="s">
        <v>35</v>
      </c>
      <c r="Q249" s="1199">
        <v>92.2</v>
      </c>
      <c r="R249" s="49" t="s">
        <v>35</v>
      </c>
      <c r="S249" s="1199">
        <v>53.8</v>
      </c>
      <c r="T249" s="49" t="s">
        <v>35</v>
      </c>
      <c r="U249" s="1199">
        <v>38.4</v>
      </c>
      <c r="V249" s="62" t="s">
        <v>35</v>
      </c>
      <c r="W249" s="63">
        <v>28.9</v>
      </c>
      <c r="X249" s="67" t="s">
        <v>35</v>
      </c>
      <c r="Y249" s="68">
        <v>186</v>
      </c>
      <c r="Z249" s="1389" t="s">
        <v>35</v>
      </c>
      <c r="AA249" s="66">
        <v>0.23</v>
      </c>
      <c r="AB249" s="608" t="s">
        <v>35</v>
      </c>
      <c r="AC249" s="1666" t="s">
        <v>35</v>
      </c>
      <c r="AD249" s="6" t="s">
        <v>51</v>
      </c>
      <c r="AE249" s="17" t="s">
        <v>452</v>
      </c>
      <c r="AF249" s="36">
        <v>3.7</v>
      </c>
      <c r="AG249" s="34">
        <v>2</v>
      </c>
      <c r="AH249" s="38" t="s">
        <v>35</v>
      </c>
      <c r="AI249" s="94"/>
    </row>
    <row r="250" spans="1:36" x14ac:dyDescent="0.15">
      <c r="A250" s="1769"/>
      <c r="B250" s="366">
        <v>44505</v>
      </c>
      <c r="C250" s="1607" t="str">
        <f t="shared" si="28"/>
        <v>(金)</v>
      </c>
      <c r="D250" s="627" t="s">
        <v>566</v>
      </c>
      <c r="E250" s="58" t="s">
        <v>35</v>
      </c>
      <c r="F250" s="22">
        <v>17.3</v>
      </c>
      <c r="G250" s="61">
        <v>18.399999999999999</v>
      </c>
      <c r="H250" s="22">
        <v>3.5</v>
      </c>
      <c r="I250" s="61">
        <v>2</v>
      </c>
      <c r="J250" s="22">
        <v>7.7</v>
      </c>
      <c r="K250" s="61">
        <v>7.7</v>
      </c>
      <c r="L250" s="22" t="s">
        <v>35</v>
      </c>
      <c r="M250" s="61">
        <v>28</v>
      </c>
      <c r="N250" s="49" t="s">
        <v>35</v>
      </c>
      <c r="O250" s="1199">
        <v>68</v>
      </c>
      <c r="P250" s="49" t="s">
        <v>35</v>
      </c>
      <c r="Q250" s="1199">
        <v>92.2</v>
      </c>
      <c r="R250" s="49" t="s">
        <v>35</v>
      </c>
      <c r="S250" s="1199" t="s">
        <v>35</v>
      </c>
      <c r="T250" s="49" t="s">
        <v>35</v>
      </c>
      <c r="U250" s="1199" t="s">
        <v>35</v>
      </c>
      <c r="V250" s="62" t="s">
        <v>35</v>
      </c>
      <c r="W250" s="63">
        <v>30</v>
      </c>
      <c r="X250" s="67" t="s">
        <v>35</v>
      </c>
      <c r="Y250" s="68">
        <v>233</v>
      </c>
      <c r="Z250" s="1389" t="s">
        <v>35</v>
      </c>
      <c r="AA250" s="66">
        <v>0.14000000000000001</v>
      </c>
      <c r="AB250" s="608" t="s">
        <v>35</v>
      </c>
      <c r="AC250" s="1666" t="s">
        <v>35</v>
      </c>
      <c r="AD250" s="6" t="s">
        <v>21</v>
      </c>
      <c r="AE250" s="17"/>
      <c r="AF250" s="39">
        <v>7.7</v>
      </c>
      <c r="AG250" s="34">
        <v>7.7</v>
      </c>
      <c r="AH250" s="41" t="s">
        <v>35</v>
      </c>
      <c r="AI250" s="95"/>
    </row>
    <row r="251" spans="1:36" x14ac:dyDescent="0.15">
      <c r="A251" s="1769"/>
      <c r="B251" s="366">
        <v>44506</v>
      </c>
      <c r="C251" s="1607" t="str">
        <f t="shared" si="28"/>
        <v>(土)</v>
      </c>
      <c r="D251" s="627" t="s">
        <v>566</v>
      </c>
      <c r="E251" s="58" t="s">
        <v>35</v>
      </c>
      <c r="F251" s="22">
        <v>17.100000000000001</v>
      </c>
      <c r="G251" s="61">
        <v>17.899999999999999</v>
      </c>
      <c r="H251" s="22">
        <v>3.2</v>
      </c>
      <c r="I251" s="61">
        <v>2</v>
      </c>
      <c r="J251" s="22">
        <v>7.7</v>
      </c>
      <c r="K251" s="61">
        <v>7.8</v>
      </c>
      <c r="L251" s="22" t="s">
        <v>35</v>
      </c>
      <c r="M251" s="61">
        <v>31.3</v>
      </c>
      <c r="N251" s="49" t="s">
        <v>35</v>
      </c>
      <c r="O251" s="1199" t="s">
        <v>35</v>
      </c>
      <c r="P251" s="49" t="s">
        <v>35</v>
      </c>
      <c r="Q251" s="1199" t="s">
        <v>35</v>
      </c>
      <c r="R251" s="49" t="s">
        <v>35</v>
      </c>
      <c r="S251" s="1199" t="s">
        <v>35</v>
      </c>
      <c r="T251" s="49" t="s">
        <v>35</v>
      </c>
      <c r="U251" s="1199" t="s">
        <v>35</v>
      </c>
      <c r="V251" s="62" t="s">
        <v>35</v>
      </c>
      <c r="W251" s="63" t="s">
        <v>35</v>
      </c>
      <c r="X251" s="67" t="s">
        <v>35</v>
      </c>
      <c r="Y251" s="68" t="s">
        <v>35</v>
      </c>
      <c r="Z251" s="1389" t="s">
        <v>35</v>
      </c>
      <c r="AA251" s="66" t="s">
        <v>35</v>
      </c>
      <c r="AB251" s="608" t="s">
        <v>35</v>
      </c>
      <c r="AC251" s="1666" t="s">
        <v>35</v>
      </c>
      <c r="AD251" s="6" t="s">
        <v>453</v>
      </c>
      <c r="AE251" s="17" t="s">
        <v>22</v>
      </c>
      <c r="AF251" s="33" t="s">
        <v>35</v>
      </c>
      <c r="AG251" s="34">
        <v>27.7</v>
      </c>
      <c r="AH251" s="35" t="s">
        <v>35</v>
      </c>
      <c r="AI251" s="96"/>
    </row>
    <row r="252" spans="1:36" x14ac:dyDescent="0.15">
      <c r="A252" s="1769"/>
      <c r="B252" s="366">
        <v>44507</v>
      </c>
      <c r="C252" s="1607" t="str">
        <f t="shared" si="28"/>
        <v>(日)</v>
      </c>
      <c r="D252" s="627" t="s">
        <v>522</v>
      </c>
      <c r="E252" s="58" t="s">
        <v>35</v>
      </c>
      <c r="F252" s="22">
        <v>16.8</v>
      </c>
      <c r="G252" s="61">
        <v>17.399999999999999</v>
      </c>
      <c r="H252" s="22">
        <v>3.4</v>
      </c>
      <c r="I252" s="61">
        <v>1.9</v>
      </c>
      <c r="J252" s="22">
        <v>7.8</v>
      </c>
      <c r="K252" s="61">
        <v>7.8</v>
      </c>
      <c r="L252" s="22" t="s">
        <v>35</v>
      </c>
      <c r="M252" s="61">
        <v>31.9</v>
      </c>
      <c r="N252" s="49" t="s">
        <v>35</v>
      </c>
      <c r="O252" s="1199" t="s">
        <v>35</v>
      </c>
      <c r="P252" s="49" t="s">
        <v>35</v>
      </c>
      <c r="Q252" s="1199" t="s">
        <v>35</v>
      </c>
      <c r="R252" s="49" t="s">
        <v>35</v>
      </c>
      <c r="S252" s="1199" t="s">
        <v>35</v>
      </c>
      <c r="T252" s="49" t="s">
        <v>35</v>
      </c>
      <c r="U252" s="1199" t="s">
        <v>35</v>
      </c>
      <c r="V252" s="62" t="s">
        <v>35</v>
      </c>
      <c r="W252" s="63" t="s">
        <v>35</v>
      </c>
      <c r="X252" s="67" t="s">
        <v>35</v>
      </c>
      <c r="Y252" s="68" t="s">
        <v>35</v>
      </c>
      <c r="Z252" s="1389" t="s">
        <v>35</v>
      </c>
      <c r="AA252" s="66" t="s">
        <v>35</v>
      </c>
      <c r="AB252" s="608" t="s">
        <v>35</v>
      </c>
      <c r="AC252" s="1666" t="s">
        <v>35</v>
      </c>
      <c r="AD252" s="6" t="s">
        <v>454</v>
      </c>
      <c r="AE252" s="17" t="s">
        <v>23</v>
      </c>
      <c r="AF252" s="33" t="s">
        <v>35</v>
      </c>
      <c r="AG252" s="613">
        <v>67.5</v>
      </c>
      <c r="AH252" s="35" t="s">
        <v>35</v>
      </c>
      <c r="AI252" s="96"/>
    </row>
    <row r="253" spans="1:36" x14ac:dyDescent="0.15">
      <c r="A253" s="1769"/>
      <c r="B253" s="366">
        <v>44508</v>
      </c>
      <c r="C253" s="1607" t="str">
        <f t="shared" si="28"/>
        <v>(月)</v>
      </c>
      <c r="D253" s="627" t="s">
        <v>522</v>
      </c>
      <c r="E253" s="58" t="s">
        <v>35</v>
      </c>
      <c r="F253" s="22">
        <v>16.899999999999999</v>
      </c>
      <c r="G253" s="61">
        <v>17.7</v>
      </c>
      <c r="H253" s="22">
        <v>2.4</v>
      </c>
      <c r="I253" s="61">
        <v>2.4</v>
      </c>
      <c r="J253" s="22">
        <v>7.8</v>
      </c>
      <c r="K253" s="61">
        <v>7.7</v>
      </c>
      <c r="L253" s="22" t="s">
        <v>35</v>
      </c>
      <c r="M253" s="61">
        <v>29.3</v>
      </c>
      <c r="N253" s="49" t="s">
        <v>35</v>
      </c>
      <c r="O253" s="1199">
        <v>68.900000000000006</v>
      </c>
      <c r="P253" s="49" t="s">
        <v>35</v>
      </c>
      <c r="Q253" s="1199">
        <v>96.2</v>
      </c>
      <c r="R253" s="49" t="s">
        <v>35</v>
      </c>
      <c r="S253" s="1199" t="s">
        <v>35</v>
      </c>
      <c r="T253" s="49" t="s">
        <v>35</v>
      </c>
      <c r="U253" s="1199" t="s">
        <v>35</v>
      </c>
      <c r="V253" s="62" t="s">
        <v>35</v>
      </c>
      <c r="W253" s="63">
        <v>30.8</v>
      </c>
      <c r="X253" s="67" t="s">
        <v>35</v>
      </c>
      <c r="Y253" s="68">
        <v>197</v>
      </c>
      <c r="Z253" s="1389" t="s">
        <v>35</v>
      </c>
      <c r="AA253" s="66">
        <v>0.22</v>
      </c>
      <c r="AB253" s="608" t="s">
        <v>35</v>
      </c>
      <c r="AC253" s="1666" t="s">
        <v>35</v>
      </c>
      <c r="AD253" s="6" t="s">
        <v>455</v>
      </c>
      <c r="AE253" s="17" t="s">
        <v>23</v>
      </c>
      <c r="AF253" s="33" t="s">
        <v>35</v>
      </c>
      <c r="AG253" s="613">
        <v>92.2</v>
      </c>
      <c r="AH253" s="35" t="s">
        <v>35</v>
      </c>
      <c r="AI253" s="96"/>
    </row>
    <row r="254" spans="1:36" x14ac:dyDescent="0.15">
      <c r="A254" s="1769"/>
      <c r="B254" s="366">
        <v>44509</v>
      </c>
      <c r="C254" s="1607" t="str">
        <f t="shared" si="28"/>
        <v>(火)</v>
      </c>
      <c r="D254" s="627" t="s">
        <v>579</v>
      </c>
      <c r="E254" s="58" t="s">
        <v>35</v>
      </c>
      <c r="F254" s="22">
        <v>16.899999999999999</v>
      </c>
      <c r="G254" s="61">
        <v>18.2</v>
      </c>
      <c r="H254" s="22">
        <v>2.9</v>
      </c>
      <c r="I254" s="61">
        <v>2.2999999999999998</v>
      </c>
      <c r="J254" s="22">
        <v>7.7</v>
      </c>
      <c r="K254" s="61">
        <v>7.8</v>
      </c>
      <c r="L254" s="22" t="s">
        <v>35</v>
      </c>
      <c r="M254" s="61">
        <v>29.4</v>
      </c>
      <c r="N254" s="49" t="s">
        <v>35</v>
      </c>
      <c r="O254" s="1199">
        <v>69.7</v>
      </c>
      <c r="P254" s="49" t="s">
        <v>35</v>
      </c>
      <c r="Q254" s="1199">
        <v>95.8</v>
      </c>
      <c r="R254" s="49" t="s">
        <v>35</v>
      </c>
      <c r="S254" s="1199" t="s">
        <v>35</v>
      </c>
      <c r="T254" s="49" t="s">
        <v>35</v>
      </c>
      <c r="U254" s="1199" t="s">
        <v>35</v>
      </c>
      <c r="V254" s="62" t="s">
        <v>35</v>
      </c>
      <c r="W254" s="63">
        <v>31.1</v>
      </c>
      <c r="X254" s="67" t="s">
        <v>35</v>
      </c>
      <c r="Y254" s="68">
        <v>252</v>
      </c>
      <c r="Z254" s="1389" t="s">
        <v>35</v>
      </c>
      <c r="AA254" s="66">
        <v>0.26</v>
      </c>
      <c r="AB254" s="608" t="s">
        <v>35</v>
      </c>
      <c r="AC254" s="1666" t="s">
        <v>35</v>
      </c>
      <c r="AD254" s="6" t="s">
        <v>456</v>
      </c>
      <c r="AE254" s="17" t="s">
        <v>23</v>
      </c>
      <c r="AF254" s="33" t="s">
        <v>35</v>
      </c>
      <c r="AG254" s="613">
        <v>53.8</v>
      </c>
      <c r="AH254" s="35" t="s">
        <v>35</v>
      </c>
      <c r="AI254" s="96"/>
    </row>
    <row r="255" spans="1:36" x14ac:dyDescent="0.15">
      <c r="A255" s="1769"/>
      <c r="B255" s="366">
        <v>44510</v>
      </c>
      <c r="C255" s="1607" t="str">
        <f t="shared" si="28"/>
        <v>(水)</v>
      </c>
      <c r="D255" s="627" t="s">
        <v>566</v>
      </c>
      <c r="E255" s="58" t="s">
        <v>35</v>
      </c>
      <c r="F255" s="22">
        <v>16.899999999999999</v>
      </c>
      <c r="G255" s="61">
        <v>17.8</v>
      </c>
      <c r="H255" s="22">
        <v>3.1</v>
      </c>
      <c r="I255" s="61">
        <v>2.1</v>
      </c>
      <c r="J255" s="22">
        <v>7.8</v>
      </c>
      <c r="K255" s="61">
        <v>7.8</v>
      </c>
      <c r="L255" s="22" t="s">
        <v>35</v>
      </c>
      <c r="M255" s="61">
        <v>29</v>
      </c>
      <c r="N255" s="49" t="s">
        <v>35</v>
      </c>
      <c r="O255" s="1199">
        <v>69.099999999999994</v>
      </c>
      <c r="P255" s="49" t="s">
        <v>35</v>
      </c>
      <c r="Q255" s="1199">
        <v>95.4</v>
      </c>
      <c r="R255" s="49" t="s">
        <v>35</v>
      </c>
      <c r="S255" s="1199" t="s">
        <v>35</v>
      </c>
      <c r="T255" s="49" t="s">
        <v>35</v>
      </c>
      <c r="U255" s="1199" t="s">
        <v>35</v>
      </c>
      <c r="V255" s="62" t="s">
        <v>35</v>
      </c>
      <c r="W255" s="63">
        <v>30</v>
      </c>
      <c r="X255" s="67" t="s">
        <v>35</v>
      </c>
      <c r="Y255" s="68">
        <v>237</v>
      </c>
      <c r="Z255" s="1389" t="s">
        <v>35</v>
      </c>
      <c r="AA255" s="66">
        <v>0.23</v>
      </c>
      <c r="AB255" s="608" t="s">
        <v>35</v>
      </c>
      <c r="AC255" s="1666" t="s">
        <v>35</v>
      </c>
      <c r="AD255" s="6" t="s">
        <v>457</v>
      </c>
      <c r="AE255" s="17" t="s">
        <v>23</v>
      </c>
      <c r="AF255" s="33" t="s">
        <v>35</v>
      </c>
      <c r="AG255" s="613">
        <v>38.4</v>
      </c>
      <c r="AH255" s="35" t="s">
        <v>35</v>
      </c>
      <c r="AI255" s="96"/>
    </row>
    <row r="256" spans="1:36" x14ac:dyDescent="0.15">
      <c r="A256" s="1769"/>
      <c r="B256" s="366">
        <v>44511</v>
      </c>
      <c r="C256" s="1607" t="str">
        <f t="shared" si="28"/>
        <v>(木)</v>
      </c>
      <c r="D256" s="627" t="s">
        <v>566</v>
      </c>
      <c r="E256" s="58" t="s">
        <v>35</v>
      </c>
      <c r="F256" s="22">
        <v>16.899999999999999</v>
      </c>
      <c r="G256" s="61">
        <v>18.3</v>
      </c>
      <c r="H256" s="22">
        <v>2.9</v>
      </c>
      <c r="I256" s="61">
        <v>2</v>
      </c>
      <c r="J256" s="22">
        <v>7.8</v>
      </c>
      <c r="K256" s="61">
        <v>7.8</v>
      </c>
      <c r="L256" s="22" t="s">
        <v>35</v>
      </c>
      <c r="M256" s="61">
        <v>28.5</v>
      </c>
      <c r="N256" s="49" t="s">
        <v>35</v>
      </c>
      <c r="O256" s="1199">
        <v>68</v>
      </c>
      <c r="P256" s="49" t="s">
        <v>35</v>
      </c>
      <c r="Q256" s="1199">
        <v>93</v>
      </c>
      <c r="R256" s="49" t="s">
        <v>35</v>
      </c>
      <c r="S256" s="1199" t="s">
        <v>35</v>
      </c>
      <c r="T256" s="49" t="s">
        <v>35</v>
      </c>
      <c r="U256" s="1199" t="s">
        <v>35</v>
      </c>
      <c r="V256" s="62" t="s">
        <v>35</v>
      </c>
      <c r="W256" s="63">
        <v>30</v>
      </c>
      <c r="X256" s="67" t="s">
        <v>35</v>
      </c>
      <c r="Y256" s="68">
        <v>211</v>
      </c>
      <c r="Z256" s="1389" t="s">
        <v>35</v>
      </c>
      <c r="AA256" s="66">
        <v>0.17</v>
      </c>
      <c r="AB256" s="608" t="s">
        <v>35</v>
      </c>
      <c r="AC256" s="1666" t="s">
        <v>35</v>
      </c>
      <c r="AD256" s="6" t="s">
        <v>458</v>
      </c>
      <c r="AE256" s="17" t="s">
        <v>23</v>
      </c>
      <c r="AF256" s="36" t="s">
        <v>35</v>
      </c>
      <c r="AG256" s="37">
        <v>28.9</v>
      </c>
      <c r="AH256" s="38" t="s">
        <v>35</v>
      </c>
      <c r="AI256" s="94"/>
    </row>
    <row r="257" spans="1:35" x14ac:dyDescent="0.15">
      <c r="A257" s="1769"/>
      <c r="B257" s="366">
        <v>44512</v>
      </c>
      <c r="C257" s="1607" t="str">
        <f t="shared" si="28"/>
        <v>(金)</v>
      </c>
      <c r="D257" s="627" t="s">
        <v>566</v>
      </c>
      <c r="E257" s="58" t="s">
        <v>35</v>
      </c>
      <c r="F257" s="22">
        <v>16.7</v>
      </c>
      <c r="G257" s="61">
        <v>17.899999999999999</v>
      </c>
      <c r="H257" s="22">
        <v>3.6</v>
      </c>
      <c r="I257" s="61">
        <v>2.2000000000000002</v>
      </c>
      <c r="J257" s="22">
        <v>7.7</v>
      </c>
      <c r="K257" s="61">
        <v>7.8</v>
      </c>
      <c r="L257" s="22" t="s">
        <v>35</v>
      </c>
      <c r="M257" s="61">
        <v>27.9</v>
      </c>
      <c r="N257" s="49" t="s">
        <v>35</v>
      </c>
      <c r="O257" s="1199">
        <v>66.900000000000006</v>
      </c>
      <c r="P257" s="49" t="s">
        <v>35</v>
      </c>
      <c r="Q257" s="1199">
        <v>91.6</v>
      </c>
      <c r="R257" s="49" t="s">
        <v>35</v>
      </c>
      <c r="S257" s="1199" t="s">
        <v>35</v>
      </c>
      <c r="T257" s="49" t="s">
        <v>35</v>
      </c>
      <c r="U257" s="1199" t="s">
        <v>35</v>
      </c>
      <c r="V257" s="62" t="s">
        <v>35</v>
      </c>
      <c r="W257" s="63">
        <v>29.6</v>
      </c>
      <c r="X257" s="67" t="s">
        <v>35</v>
      </c>
      <c r="Y257" s="68">
        <v>206</v>
      </c>
      <c r="Z257" s="1389" t="s">
        <v>35</v>
      </c>
      <c r="AA257" s="66">
        <v>0.23</v>
      </c>
      <c r="AB257" s="608" t="s">
        <v>35</v>
      </c>
      <c r="AC257" s="1666" t="s">
        <v>35</v>
      </c>
      <c r="AD257" s="6" t="s">
        <v>459</v>
      </c>
      <c r="AE257" s="17" t="s">
        <v>23</v>
      </c>
      <c r="AF257" s="47" t="s">
        <v>35</v>
      </c>
      <c r="AG257" s="48">
        <v>186</v>
      </c>
      <c r="AH257" s="24" t="s">
        <v>35</v>
      </c>
      <c r="AI257" s="25"/>
    </row>
    <row r="258" spans="1:35" x14ac:dyDescent="0.15">
      <c r="A258" s="1769"/>
      <c r="B258" s="366">
        <v>44513</v>
      </c>
      <c r="C258" s="1607" t="str">
        <f t="shared" si="28"/>
        <v>(土)</v>
      </c>
      <c r="D258" s="627" t="s">
        <v>566</v>
      </c>
      <c r="E258" s="58" t="s">
        <v>35</v>
      </c>
      <c r="F258" s="22">
        <v>16.5</v>
      </c>
      <c r="G258" s="61">
        <v>17.2</v>
      </c>
      <c r="H258" s="22">
        <v>2.7</v>
      </c>
      <c r="I258" s="61">
        <v>2.1</v>
      </c>
      <c r="J258" s="22">
        <v>7.8</v>
      </c>
      <c r="K258" s="61">
        <v>7.8</v>
      </c>
      <c r="L258" s="22" t="s">
        <v>35</v>
      </c>
      <c r="M258" s="61">
        <v>30.3</v>
      </c>
      <c r="N258" s="49" t="s">
        <v>35</v>
      </c>
      <c r="O258" s="1199" t="s">
        <v>35</v>
      </c>
      <c r="P258" s="49" t="s">
        <v>35</v>
      </c>
      <c r="Q258" s="1199" t="s">
        <v>35</v>
      </c>
      <c r="R258" s="49" t="s">
        <v>35</v>
      </c>
      <c r="S258" s="1199" t="s">
        <v>35</v>
      </c>
      <c r="T258" s="49" t="s">
        <v>35</v>
      </c>
      <c r="U258" s="1199" t="s">
        <v>35</v>
      </c>
      <c r="V258" s="62" t="s">
        <v>35</v>
      </c>
      <c r="W258" s="63" t="s">
        <v>35</v>
      </c>
      <c r="X258" s="67" t="s">
        <v>35</v>
      </c>
      <c r="Y258" s="68" t="s">
        <v>35</v>
      </c>
      <c r="Z258" s="1389" t="s">
        <v>35</v>
      </c>
      <c r="AA258" s="66" t="s">
        <v>35</v>
      </c>
      <c r="AB258" s="608" t="s">
        <v>35</v>
      </c>
      <c r="AC258" s="1666" t="s">
        <v>35</v>
      </c>
      <c r="AD258" s="6" t="s">
        <v>61</v>
      </c>
      <c r="AE258" s="17" t="s">
        <v>23</v>
      </c>
      <c r="AF258" s="39" t="s">
        <v>35</v>
      </c>
      <c r="AG258" s="40">
        <v>0.23</v>
      </c>
      <c r="AH258" s="41" t="s">
        <v>35</v>
      </c>
      <c r="AI258" s="95"/>
    </row>
    <row r="259" spans="1:35" x14ac:dyDescent="0.15">
      <c r="A259" s="1769"/>
      <c r="B259" s="366">
        <v>44514</v>
      </c>
      <c r="C259" s="1607" t="str">
        <f t="shared" si="28"/>
        <v>(日)</v>
      </c>
      <c r="D259" s="627" t="s">
        <v>566</v>
      </c>
      <c r="E259" s="58" t="s">
        <v>35</v>
      </c>
      <c r="F259" s="22">
        <v>16.3</v>
      </c>
      <c r="G259" s="61">
        <v>17.600000000000001</v>
      </c>
      <c r="H259" s="22">
        <v>2.7</v>
      </c>
      <c r="I259" s="61">
        <v>2.1</v>
      </c>
      <c r="J259" s="22">
        <v>7.7</v>
      </c>
      <c r="K259" s="61">
        <v>7.7</v>
      </c>
      <c r="L259" s="22" t="s">
        <v>35</v>
      </c>
      <c r="M259" s="61">
        <v>30.4</v>
      </c>
      <c r="N259" s="49" t="s">
        <v>35</v>
      </c>
      <c r="O259" s="1199" t="s">
        <v>35</v>
      </c>
      <c r="P259" s="49" t="s">
        <v>35</v>
      </c>
      <c r="Q259" s="1199" t="s">
        <v>35</v>
      </c>
      <c r="R259" s="49" t="s">
        <v>35</v>
      </c>
      <c r="S259" s="1199" t="s">
        <v>35</v>
      </c>
      <c r="T259" s="49" t="s">
        <v>35</v>
      </c>
      <c r="U259" s="1199" t="s">
        <v>35</v>
      </c>
      <c r="V259" s="62" t="s">
        <v>35</v>
      </c>
      <c r="W259" s="63" t="s">
        <v>35</v>
      </c>
      <c r="X259" s="67" t="s">
        <v>35</v>
      </c>
      <c r="Y259" s="68" t="s">
        <v>35</v>
      </c>
      <c r="Z259" s="1389" t="s">
        <v>35</v>
      </c>
      <c r="AA259" s="66" t="s">
        <v>35</v>
      </c>
      <c r="AB259" s="608" t="s">
        <v>35</v>
      </c>
      <c r="AC259" s="1666" t="s">
        <v>35</v>
      </c>
      <c r="AD259" s="6" t="s">
        <v>24</v>
      </c>
      <c r="AE259" s="17" t="s">
        <v>23</v>
      </c>
      <c r="AF259" s="22" t="s">
        <v>35</v>
      </c>
      <c r="AG259" s="46">
        <v>2</v>
      </c>
      <c r="AH259" s="35" t="s">
        <v>35</v>
      </c>
      <c r="AI259" s="95"/>
    </row>
    <row r="260" spans="1:35" x14ac:dyDescent="0.15">
      <c r="A260" s="1769"/>
      <c r="B260" s="366">
        <v>44515</v>
      </c>
      <c r="C260" s="1607" t="str">
        <f t="shared" si="28"/>
        <v>(月)</v>
      </c>
      <c r="D260" s="627" t="s">
        <v>566</v>
      </c>
      <c r="E260" s="58" t="s">
        <v>35</v>
      </c>
      <c r="F260" s="22">
        <v>16.100000000000001</v>
      </c>
      <c r="G260" s="61">
        <v>16.899999999999999</v>
      </c>
      <c r="H260" s="22">
        <v>2.4</v>
      </c>
      <c r="I260" s="61">
        <v>2</v>
      </c>
      <c r="J260" s="22">
        <v>7.7</v>
      </c>
      <c r="K260" s="61">
        <v>7.7</v>
      </c>
      <c r="L260" s="22" t="s">
        <v>35</v>
      </c>
      <c r="M260" s="61">
        <v>28.3</v>
      </c>
      <c r="N260" s="49" t="s">
        <v>35</v>
      </c>
      <c r="O260" s="1199">
        <v>67.3</v>
      </c>
      <c r="P260" s="49" t="s">
        <v>35</v>
      </c>
      <c r="Q260" s="1199">
        <v>93</v>
      </c>
      <c r="R260" s="49" t="s">
        <v>35</v>
      </c>
      <c r="S260" s="1199" t="s">
        <v>35</v>
      </c>
      <c r="T260" s="49" t="s">
        <v>35</v>
      </c>
      <c r="U260" s="1199" t="s">
        <v>35</v>
      </c>
      <c r="V260" s="62" t="s">
        <v>35</v>
      </c>
      <c r="W260" s="63">
        <v>29.1</v>
      </c>
      <c r="X260" s="67" t="s">
        <v>35</v>
      </c>
      <c r="Y260" s="68">
        <v>212</v>
      </c>
      <c r="Z260" s="1389" t="s">
        <v>35</v>
      </c>
      <c r="AA260" s="66">
        <v>0.16</v>
      </c>
      <c r="AB260" s="608" t="s">
        <v>35</v>
      </c>
      <c r="AC260" s="1666" t="s">
        <v>35</v>
      </c>
      <c r="AD260" s="6" t="s">
        <v>25</v>
      </c>
      <c r="AE260" s="17" t="s">
        <v>23</v>
      </c>
      <c r="AF260" s="22" t="s">
        <v>35</v>
      </c>
      <c r="AG260" s="46">
        <v>1.5</v>
      </c>
      <c r="AH260" s="35" t="s">
        <v>35</v>
      </c>
      <c r="AI260" s="95"/>
    </row>
    <row r="261" spans="1:35" x14ac:dyDescent="0.15">
      <c r="A261" s="1769"/>
      <c r="B261" s="366">
        <v>44516</v>
      </c>
      <c r="C261" s="1607" t="str">
        <f t="shared" si="28"/>
        <v>(火)</v>
      </c>
      <c r="D261" s="627" t="s">
        <v>566</v>
      </c>
      <c r="E261" s="58" t="s">
        <v>35</v>
      </c>
      <c r="F261" s="22">
        <v>15.8</v>
      </c>
      <c r="G261" s="61">
        <v>16.7</v>
      </c>
      <c r="H261" s="22">
        <v>3</v>
      </c>
      <c r="I261" s="61">
        <v>2.1</v>
      </c>
      <c r="J261" s="22">
        <v>7.7</v>
      </c>
      <c r="K261" s="61">
        <v>7.8</v>
      </c>
      <c r="L261" s="22" t="s">
        <v>35</v>
      </c>
      <c r="M261" s="61">
        <v>28.4</v>
      </c>
      <c r="N261" s="49" t="s">
        <v>35</v>
      </c>
      <c r="O261" s="1199">
        <v>68.599999999999994</v>
      </c>
      <c r="P261" s="49" t="s">
        <v>35</v>
      </c>
      <c r="Q261" s="1199">
        <v>93.8</v>
      </c>
      <c r="R261" s="49" t="s">
        <v>35</v>
      </c>
      <c r="S261" s="1199" t="s">
        <v>35</v>
      </c>
      <c r="T261" s="49" t="s">
        <v>35</v>
      </c>
      <c r="U261" s="1199" t="s">
        <v>35</v>
      </c>
      <c r="V261" s="62" t="s">
        <v>35</v>
      </c>
      <c r="W261" s="63">
        <v>28.7</v>
      </c>
      <c r="X261" s="67" t="s">
        <v>35</v>
      </c>
      <c r="Y261" s="68">
        <v>191</v>
      </c>
      <c r="Z261" s="1389" t="s">
        <v>35</v>
      </c>
      <c r="AA261" s="66">
        <v>0.17</v>
      </c>
      <c r="AB261" s="608">
        <v>8</v>
      </c>
      <c r="AC261" s="1666" t="s">
        <v>35</v>
      </c>
      <c r="AD261" s="6" t="s">
        <v>460</v>
      </c>
      <c r="AE261" s="17" t="s">
        <v>23</v>
      </c>
      <c r="AF261" s="22" t="s">
        <v>35</v>
      </c>
      <c r="AG261" s="46">
        <v>9.1</v>
      </c>
      <c r="AH261" s="35" t="s">
        <v>35</v>
      </c>
      <c r="AI261" s="95"/>
    </row>
    <row r="262" spans="1:35" x14ac:dyDescent="0.15">
      <c r="A262" s="1769"/>
      <c r="B262" s="366">
        <v>44517</v>
      </c>
      <c r="C262" s="1607" t="str">
        <f t="shared" si="28"/>
        <v>(水)</v>
      </c>
      <c r="D262" s="627" t="s">
        <v>566</v>
      </c>
      <c r="E262" s="58" t="s">
        <v>35</v>
      </c>
      <c r="F262" s="22">
        <v>15.8</v>
      </c>
      <c r="G262" s="61">
        <v>16.5</v>
      </c>
      <c r="H262" s="22">
        <v>3.5</v>
      </c>
      <c r="I262" s="61">
        <v>2.2999999999999998</v>
      </c>
      <c r="J262" s="22">
        <v>7.7</v>
      </c>
      <c r="K262" s="61">
        <v>7.8</v>
      </c>
      <c r="L262" s="22" t="s">
        <v>35</v>
      </c>
      <c r="M262" s="61">
        <v>28.3</v>
      </c>
      <c r="N262" s="49" t="s">
        <v>35</v>
      </c>
      <c r="O262" s="1199">
        <v>67.7</v>
      </c>
      <c r="P262" s="49" t="s">
        <v>35</v>
      </c>
      <c r="Q262" s="1199">
        <v>92.8</v>
      </c>
      <c r="R262" s="49" t="s">
        <v>35</v>
      </c>
      <c r="S262" s="1199" t="s">
        <v>35</v>
      </c>
      <c r="T262" s="49" t="s">
        <v>35</v>
      </c>
      <c r="U262" s="1199" t="s">
        <v>35</v>
      </c>
      <c r="V262" s="62" t="s">
        <v>35</v>
      </c>
      <c r="W262" s="63">
        <v>29.7</v>
      </c>
      <c r="X262" s="67" t="s">
        <v>35</v>
      </c>
      <c r="Y262" s="68">
        <v>218</v>
      </c>
      <c r="Z262" s="1389" t="s">
        <v>35</v>
      </c>
      <c r="AA262" s="66">
        <v>0.2</v>
      </c>
      <c r="AB262" s="608" t="s">
        <v>35</v>
      </c>
      <c r="AC262" s="1666" t="s">
        <v>35</v>
      </c>
      <c r="AD262" s="6" t="s">
        <v>461</v>
      </c>
      <c r="AE262" s="17" t="s">
        <v>23</v>
      </c>
      <c r="AF262" s="44" t="s">
        <v>35</v>
      </c>
      <c r="AG262" s="1403">
        <v>0.01</v>
      </c>
      <c r="AH262" s="45" t="s">
        <v>35</v>
      </c>
      <c r="AI262" s="97"/>
    </row>
    <row r="263" spans="1:35" x14ac:dyDescent="0.15">
      <c r="A263" s="1769"/>
      <c r="B263" s="366">
        <v>44518</v>
      </c>
      <c r="C263" s="1607" t="str">
        <f t="shared" si="28"/>
        <v>(木)</v>
      </c>
      <c r="D263" s="627" t="s">
        <v>566</v>
      </c>
      <c r="E263" s="58" t="s">
        <v>35</v>
      </c>
      <c r="F263" s="22">
        <v>15.7</v>
      </c>
      <c r="G263" s="61">
        <v>16.399999999999999</v>
      </c>
      <c r="H263" s="22">
        <v>3.1</v>
      </c>
      <c r="I263" s="61">
        <v>2.1</v>
      </c>
      <c r="J263" s="22">
        <v>7.6</v>
      </c>
      <c r="K263" s="61">
        <v>7.7</v>
      </c>
      <c r="L263" s="22" t="s">
        <v>35</v>
      </c>
      <c r="M263" s="61">
        <v>28.3</v>
      </c>
      <c r="N263" s="49" t="s">
        <v>35</v>
      </c>
      <c r="O263" s="1199">
        <v>68.7</v>
      </c>
      <c r="P263" s="49" t="s">
        <v>35</v>
      </c>
      <c r="Q263" s="1199">
        <v>93.2</v>
      </c>
      <c r="R263" s="49" t="s">
        <v>35</v>
      </c>
      <c r="S263" s="1199" t="s">
        <v>35</v>
      </c>
      <c r="T263" s="49" t="s">
        <v>35</v>
      </c>
      <c r="U263" s="1199" t="s">
        <v>35</v>
      </c>
      <c r="V263" s="62" t="s">
        <v>35</v>
      </c>
      <c r="W263" s="63">
        <v>28.7</v>
      </c>
      <c r="X263" s="67" t="s">
        <v>35</v>
      </c>
      <c r="Y263" s="68">
        <v>211</v>
      </c>
      <c r="Z263" s="1389" t="s">
        <v>35</v>
      </c>
      <c r="AA263" s="66">
        <v>0.16</v>
      </c>
      <c r="AB263" s="608" t="s">
        <v>35</v>
      </c>
      <c r="AC263" s="1666" t="s">
        <v>35</v>
      </c>
      <c r="AD263" s="6" t="s">
        <v>284</v>
      </c>
      <c r="AE263" s="17" t="s">
        <v>23</v>
      </c>
      <c r="AF263" s="23" t="s">
        <v>35</v>
      </c>
      <c r="AG263" s="43">
        <v>2.69</v>
      </c>
      <c r="AH263" s="41" t="s">
        <v>35</v>
      </c>
      <c r="AI263" s="95"/>
    </row>
    <row r="264" spans="1:35" x14ac:dyDescent="0.15">
      <c r="A264" s="1769"/>
      <c r="B264" s="366">
        <v>44519</v>
      </c>
      <c r="C264" s="1607" t="str">
        <f t="shared" si="28"/>
        <v>(金)</v>
      </c>
      <c r="D264" s="627" t="s">
        <v>566</v>
      </c>
      <c r="E264" s="58" t="s">
        <v>35</v>
      </c>
      <c r="F264" s="22">
        <v>15.5</v>
      </c>
      <c r="G264" s="61">
        <v>15.9</v>
      </c>
      <c r="H264" s="22">
        <v>2.7</v>
      </c>
      <c r="I264" s="61">
        <v>2.2000000000000002</v>
      </c>
      <c r="J264" s="22">
        <v>7.5</v>
      </c>
      <c r="K264" s="61">
        <v>7.7</v>
      </c>
      <c r="L264" s="22" t="s">
        <v>35</v>
      </c>
      <c r="M264" s="61">
        <v>28.3</v>
      </c>
      <c r="N264" s="49" t="s">
        <v>35</v>
      </c>
      <c r="O264" s="1199">
        <v>66.900000000000006</v>
      </c>
      <c r="P264" s="49" t="s">
        <v>35</v>
      </c>
      <c r="Q264" s="1199">
        <v>94.2</v>
      </c>
      <c r="R264" s="49" t="s">
        <v>35</v>
      </c>
      <c r="S264" s="1199" t="s">
        <v>35</v>
      </c>
      <c r="T264" s="49" t="s">
        <v>35</v>
      </c>
      <c r="U264" s="1199" t="s">
        <v>35</v>
      </c>
      <c r="V264" s="62" t="s">
        <v>35</v>
      </c>
      <c r="W264" s="63">
        <v>28.8</v>
      </c>
      <c r="X264" s="67" t="s">
        <v>35</v>
      </c>
      <c r="Y264" s="68">
        <v>200</v>
      </c>
      <c r="Z264" s="1389" t="s">
        <v>35</v>
      </c>
      <c r="AA264" s="66">
        <v>0.18</v>
      </c>
      <c r="AB264" s="608" t="s">
        <v>35</v>
      </c>
      <c r="AC264" s="1666" t="s">
        <v>35</v>
      </c>
      <c r="AD264" s="6" t="s">
        <v>462</v>
      </c>
      <c r="AE264" s="17" t="s">
        <v>23</v>
      </c>
      <c r="AF264" s="23" t="s">
        <v>35</v>
      </c>
      <c r="AG264" s="43">
        <v>2.98</v>
      </c>
      <c r="AH264" s="41" t="s">
        <v>35</v>
      </c>
      <c r="AI264" s="95"/>
    </row>
    <row r="265" spans="1:35" x14ac:dyDescent="0.15">
      <c r="A265" s="1769"/>
      <c r="B265" s="366">
        <v>44520</v>
      </c>
      <c r="C265" s="1607" t="str">
        <f t="shared" si="28"/>
        <v>(土)</v>
      </c>
      <c r="D265" s="627" t="s">
        <v>566</v>
      </c>
      <c r="E265" s="58" t="s">
        <v>35</v>
      </c>
      <c r="F265" s="22">
        <v>15.3</v>
      </c>
      <c r="G265" s="61">
        <v>15.9</v>
      </c>
      <c r="H265" s="22">
        <v>3.5</v>
      </c>
      <c r="I265" s="61">
        <v>2.2999999999999998</v>
      </c>
      <c r="J265" s="22">
        <v>7.6</v>
      </c>
      <c r="K265" s="61">
        <v>7.7</v>
      </c>
      <c r="L265" s="22" t="s">
        <v>35</v>
      </c>
      <c r="M265" s="61">
        <v>31.3</v>
      </c>
      <c r="N265" s="49" t="s">
        <v>35</v>
      </c>
      <c r="O265" s="1199" t="s">
        <v>35</v>
      </c>
      <c r="P265" s="49" t="s">
        <v>35</v>
      </c>
      <c r="Q265" s="1199" t="s">
        <v>35</v>
      </c>
      <c r="R265" s="49" t="s">
        <v>35</v>
      </c>
      <c r="S265" s="1199" t="s">
        <v>35</v>
      </c>
      <c r="T265" s="49" t="s">
        <v>35</v>
      </c>
      <c r="U265" s="1199" t="s">
        <v>35</v>
      </c>
      <c r="V265" s="62" t="s">
        <v>35</v>
      </c>
      <c r="W265" s="63" t="s">
        <v>35</v>
      </c>
      <c r="X265" s="67" t="s">
        <v>35</v>
      </c>
      <c r="Y265" s="68" t="s">
        <v>35</v>
      </c>
      <c r="Z265" s="1389" t="s">
        <v>35</v>
      </c>
      <c r="AA265" s="66" t="s">
        <v>35</v>
      </c>
      <c r="AB265" s="608" t="s">
        <v>35</v>
      </c>
      <c r="AC265" s="1666" t="s">
        <v>35</v>
      </c>
      <c r="AD265" s="6" t="s">
        <v>463</v>
      </c>
      <c r="AE265" s="17" t="s">
        <v>23</v>
      </c>
      <c r="AF265" s="278" t="s">
        <v>35</v>
      </c>
      <c r="AG265" s="203">
        <v>0.121</v>
      </c>
      <c r="AH265" s="45" t="s">
        <v>35</v>
      </c>
      <c r="AI265" s="97"/>
    </row>
    <row r="266" spans="1:35" x14ac:dyDescent="0.15">
      <c r="A266" s="1769"/>
      <c r="B266" s="366">
        <v>44521</v>
      </c>
      <c r="C266" s="1607" t="str">
        <f t="shared" si="28"/>
        <v>(日)</v>
      </c>
      <c r="D266" s="627" t="s">
        <v>522</v>
      </c>
      <c r="E266" s="58" t="s">
        <v>35</v>
      </c>
      <c r="F266" s="22">
        <v>15</v>
      </c>
      <c r="G266" s="61">
        <v>15.5</v>
      </c>
      <c r="H266" s="22">
        <v>2.9</v>
      </c>
      <c r="I266" s="61">
        <v>2</v>
      </c>
      <c r="J266" s="22">
        <v>7.6</v>
      </c>
      <c r="K266" s="61">
        <v>7.7</v>
      </c>
      <c r="L266" s="22" t="s">
        <v>35</v>
      </c>
      <c r="M266" s="61">
        <v>31.6</v>
      </c>
      <c r="N266" s="49" t="s">
        <v>35</v>
      </c>
      <c r="O266" s="1199" t="s">
        <v>35</v>
      </c>
      <c r="P266" s="49" t="s">
        <v>35</v>
      </c>
      <c r="Q266" s="1199" t="s">
        <v>35</v>
      </c>
      <c r="R266" s="49" t="s">
        <v>35</v>
      </c>
      <c r="S266" s="1199" t="s">
        <v>35</v>
      </c>
      <c r="T266" s="49" t="s">
        <v>35</v>
      </c>
      <c r="U266" s="1199" t="s">
        <v>35</v>
      </c>
      <c r="V266" s="62" t="s">
        <v>35</v>
      </c>
      <c r="W266" s="63" t="s">
        <v>35</v>
      </c>
      <c r="X266" s="67" t="s">
        <v>35</v>
      </c>
      <c r="Y266" s="68" t="s">
        <v>35</v>
      </c>
      <c r="Z266" s="1389" t="s">
        <v>35</v>
      </c>
      <c r="AA266" s="66" t="s">
        <v>35</v>
      </c>
      <c r="AB266" s="608" t="s">
        <v>35</v>
      </c>
      <c r="AC266" s="1666" t="s">
        <v>35</v>
      </c>
      <c r="AD266" s="6" t="s">
        <v>464</v>
      </c>
      <c r="AE266" s="17" t="s">
        <v>23</v>
      </c>
      <c r="AF266" s="23" t="s">
        <v>35</v>
      </c>
      <c r="AG266" s="203" t="s">
        <v>523</v>
      </c>
      <c r="AH266" s="41" t="s">
        <v>35</v>
      </c>
      <c r="AI266" s="95"/>
    </row>
    <row r="267" spans="1:35" x14ac:dyDescent="0.15">
      <c r="A267" s="1769"/>
      <c r="B267" s="366">
        <v>44522</v>
      </c>
      <c r="C267" s="1607" t="str">
        <f t="shared" si="28"/>
        <v>(月)</v>
      </c>
      <c r="D267" s="627" t="s">
        <v>579</v>
      </c>
      <c r="E267" s="58" t="s">
        <v>35</v>
      </c>
      <c r="F267" s="22">
        <v>14.8</v>
      </c>
      <c r="G267" s="61">
        <v>15.5</v>
      </c>
      <c r="H267" s="22">
        <v>2.5</v>
      </c>
      <c r="I267" s="61">
        <v>1.8</v>
      </c>
      <c r="J267" s="22">
        <v>7.7</v>
      </c>
      <c r="K267" s="61">
        <v>7.8</v>
      </c>
      <c r="L267" s="22" t="s">
        <v>35</v>
      </c>
      <c r="M267" s="61">
        <v>28.8</v>
      </c>
      <c r="N267" s="49" t="s">
        <v>35</v>
      </c>
      <c r="O267" s="1199">
        <v>69.099999999999994</v>
      </c>
      <c r="P267" s="49" t="s">
        <v>35</v>
      </c>
      <c r="Q267" s="1199">
        <v>98</v>
      </c>
      <c r="R267" s="49" t="s">
        <v>35</v>
      </c>
      <c r="S267" s="1199" t="s">
        <v>35</v>
      </c>
      <c r="T267" s="49" t="s">
        <v>35</v>
      </c>
      <c r="U267" s="1199" t="s">
        <v>35</v>
      </c>
      <c r="V267" s="62" t="s">
        <v>35</v>
      </c>
      <c r="W267" s="63">
        <v>30.1</v>
      </c>
      <c r="X267" s="67" t="s">
        <v>35</v>
      </c>
      <c r="Y267" s="68">
        <v>194</v>
      </c>
      <c r="Z267" s="1389" t="s">
        <v>35</v>
      </c>
      <c r="AA267" s="66">
        <v>0.13</v>
      </c>
      <c r="AB267" s="608" t="s">
        <v>35</v>
      </c>
      <c r="AC267" s="1666" t="s">
        <v>35</v>
      </c>
      <c r="AD267" s="6" t="s">
        <v>465</v>
      </c>
      <c r="AE267" s="17" t="s">
        <v>23</v>
      </c>
      <c r="AF267" s="22" t="s">
        <v>35</v>
      </c>
      <c r="AG267" s="46">
        <v>20.6</v>
      </c>
      <c r="AH267" s="35" t="s">
        <v>35</v>
      </c>
      <c r="AI267" s="96"/>
    </row>
    <row r="268" spans="1:35" x14ac:dyDescent="0.15">
      <c r="A268" s="1769"/>
      <c r="B268" s="366">
        <v>44523</v>
      </c>
      <c r="C268" s="1607" t="str">
        <f t="shared" si="28"/>
        <v>(火)</v>
      </c>
      <c r="D268" s="627" t="s">
        <v>522</v>
      </c>
      <c r="E268" s="58" t="s">
        <v>35</v>
      </c>
      <c r="F268" s="22">
        <v>14.8</v>
      </c>
      <c r="G268" s="61">
        <v>15.5</v>
      </c>
      <c r="H268" s="22">
        <v>3</v>
      </c>
      <c r="I268" s="61">
        <v>1.9</v>
      </c>
      <c r="J268" s="22">
        <v>7.6</v>
      </c>
      <c r="K268" s="61">
        <v>7.8</v>
      </c>
      <c r="L268" s="22" t="s">
        <v>35</v>
      </c>
      <c r="M268" s="61">
        <v>32.1</v>
      </c>
      <c r="N268" s="49" t="s">
        <v>35</v>
      </c>
      <c r="O268" s="1199" t="s">
        <v>35</v>
      </c>
      <c r="P268" s="49" t="s">
        <v>35</v>
      </c>
      <c r="Q268" s="1199" t="s">
        <v>35</v>
      </c>
      <c r="R268" s="49" t="s">
        <v>35</v>
      </c>
      <c r="S268" s="1199" t="s">
        <v>35</v>
      </c>
      <c r="T268" s="49" t="s">
        <v>35</v>
      </c>
      <c r="U268" s="1199" t="s">
        <v>35</v>
      </c>
      <c r="V268" s="62" t="s">
        <v>35</v>
      </c>
      <c r="W268" s="63" t="s">
        <v>35</v>
      </c>
      <c r="X268" s="67" t="s">
        <v>35</v>
      </c>
      <c r="Y268" s="68" t="s">
        <v>35</v>
      </c>
      <c r="Z268" s="1389" t="s">
        <v>35</v>
      </c>
      <c r="AA268" s="66" t="s">
        <v>35</v>
      </c>
      <c r="AB268" s="608" t="s">
        <v>35</v>
      </c>
      <c r="AC268" s="1666" t="s">
        <v>35</v>
      </c>
      <c r="AD268" s="6" t="s">
        <v>27</v>
      </c>
      <c r="AE268" s="17" t="s">
        <v>23</v>
      </c>
      <c r="AF268" s="22" t="s">
        <v>35</v>
      </c>
      <c r="AG268" s="46">
        <v>27.9</v>
      </c>
      <c r="AH268" s="35" t="s">
        <v>35</v>
      </c>
      <c r="AI268" s="96"/>
    </row>
    <row r="269" spans="1:35" x14ac:dyDescent="0.15">
      <c r="A269" s="1769"/>
      <c r="B269" s="366">
        <v>44524</v>
      </c>
      <c r="C269" s="1607" t="str">
        <f t="shared" si="28"/>
        <v>(水)</v>
      </c>
      <c r="D269" s="627" t="s">
        <v>566</v>
      </c>
      <c r="E269" s="58" t="s">
        <v>35</v>
      </c>
      <c r="F269" s="22">
        <v>15</v>
      </c>
      <c r="G269" s="61">
        <v>15.3</v>
      </c>
      <c r="H269" s="22">
        <v>2.7</v>
      </c>
      <c r="I269" s="61">
        <v>1.9</v>
      </c>
      <c r="J269" s="22">
        <v>7.7</v>
      </c>
      <c r="K269" s="61">
        <v>7.8</v>
      </c>
      <c r="L269" s="22" t="s">
        <v>35</v>
      </c>
      <c r="M269" s="61">
        <v>29</v>
      </c>
      <c r="N269" s="49" t="s">
        <v>35</v>
      </c>
      <c r="O269" s="1199">
        <v>69.900000000000006</v>
      </c>
      <c r="P269" s="49" t="s">
        <v>35</v>
      </c>
      <c r="Q269" s="1199">
        <v>96.2</v>
      </c>
      <c r="R269" s="49" t="s">
        <v>35</v>
      </c>
      <c r="S269" s="1199" t="s">
        <v>35</v>
      </c>
      <c r="T269" s="49" t="s">
        <v>35</v>
      </c>
      <c r="U269" s="1199" t="s">
        <v>35</v>
      </c>
      <c r="V269" s="62" t="s">
        <v>35</v>
      </c>
      <c r="W269" s="63">
        <v>29.4</v>
      </c>
      <c r="X269" s="67" t="s">
        <v>35</v>
      </c>
      <c r="Y269" s="68">
        <v>180</v>
      </c>
      <c r="Z269" s="1389" t="s">
        <v>35</v>
      </c>
      <c r="AA269" s="66">
        <v>0.18</v>
      </c>
      <c r="AB269" s="608">
        <v>2</v>
      </c>
      <c r="AC269" s="1666">
        <v>3</v>
      </c>
      <c r="AD269" s="6" t="s">
        <v>52</v>
      </c>
      <c r="AE269" s="17" t="s">
        <v>452</v>
      </c>
      <c r="AF269" s="49" t="s">
        <v>35</v>
      </c>
      <c r="AG269" s="50">
        <v>5</v>
      </c>
      <c r="AH269" s="42" t="s">
        <v>35</v>
      </c>
      <c r="AI269" s="98"/>
    </row>
    <row r="270" spans="1:35" x14ac:dyDescent="0.15">
      <c r="A270" s="1769"/>
      <c r="B270" s="366">
        <v>44525</v>
      </c>
      <c r="C270" s="1607" t="str">
        <f t="shared" si="28"/>
        <v>(木)</v>
      </c>
      <c r="D270" s="627" t="s">
        <v>566</v>
      </c>
      <c r="E270" s="58" t="s">
        <v>35</v>
      </c>
      <c r="F270" s="22">
        <v>15.1</v>
      </c>
      <c r="G270" s="61">
        <v>15.6</v>
      </c>
      <c r="H270" s="22">
        <v>2.5</v>
      </c>
      <c r="I270" s="61">
        <v>1.9</v>
      </c>
      <c r="J270" s="22">
        <v>7.6</v>
      </c>
      <c r="K270" s="61">
        <v>7.8</v>
      </c>
      <c r="L270" s="22" t="s">
        <v>35</v>
      </c>
      <c r="M270" s="61">
        <v>28.3</v>
      </c>
      <c r="N270" s="49" t="s">
        <v>35</v>
      </c>
      <c r="O270" s="1199">
        <v>68.5</v>
      </c>
      <c r="P270" s="49" t="s">
        <v>35</v>
      </c>
      <c r="Q270" s="1199">
        <v>93</v>
      </c>
      <c r="R270" s="49" t="s">
        <v>35</v>
      </c>
      <c r="S270" s="1199" t="s">
        <v>35</v>
      </c>
      <c r="T270" s="49" t="s">
        <v>35</v>
      </c>
      <c r="U270" s="1199" t="s">
        <v>35</v>
      </c>
      <c r="V270" s="62" t="s">
        <v>35</v>
      </c>
      <c r="W270" s="63">
        <v>28.4</v>
      </c>
      <c r="X270" s="67" t="s">
        <v>35</v>
      </c>
      <c r="Y270" s="68">
        <v>187</v>
      </c>
      <c r="Z270" s="1389" t="s">
        <v>35</v>
      </c>
      <c r="AA270" s="66">
        <v>0.14000000000000001</v>
      </c>
      <c r="AB270" s="608" t="s">
        <v>35</v>
      </c>
      <c r="AC270" s="1666" t="s">
        <v>35</v>
      </c>
      <c r="AD270" s="6" t="s">
        <v>466</v>
      </c>
      <c r="AE270" s="17" t="s">
        <v>23</v>
      </c>
      <c r="AF270" s="49" t="s">
        <v>35</v>
      </c>
      <c r="AG270" s="50">
        <v>2</v>
      </c>
      <c r="AH270" s="42" t="s">
        <v>35</v>
      </c>
      <c r="AI270" s="98"/>
    </row>
    <row r="271" spans="1:35" x14ac:dyDescent="0.15">
      <c r="A271" s="1769"/>
      <c r="B271" s="366">
        <v>44526</v>
      </c>
      <c r="C271" s="1607" t="str">
        <f t="shared" si="28"/>
        <v>(金)</v>
      </c>
      <c r="D271" s="627" t="s">
        <v>566</v>
      </c>
      <c r="E271" s="58" t="s">
        <v>35</v>
      </c>
      <c r="F271" s="22">
        <v>14.8</v>
      </c>
      <c r="G271" s="61">
        <v>15.5</v>
      </c>
      <c r="H271" s="22">
        <v>3.2</v>
      </c>
      <c r="I271" s="61">
        <v>2.2000000000000002</v>
      </c>
      <c r="J271" s="22">
        <v>7.8</v>
      </c>
      <c r="K271" s="61">
        <v>7.8</v>
      </c>
      <c r="L271" s="22" t="s">
        <v>35</v>
      </c>
      <c r="M271" s="61">
        <v>29.2</v>
      </c>
      <c r="N271" s="49" t="s">
        <v>35</v>
      </c>
      <c r="O271" s="1199">
        <v>68</v>
      </c>
      <c r="P271" s="49" t="s">
        <v>35</v>
      </c>
      <c r="Q271" s="1199">
        <v>93</v>
      </c>
      <c r="R271" s="49" t="s">
        <v>35</v>
      </c>
      <c r="S271" s="1199" t="s">
        <v>35</v>
      </c>
      <c r="T271" s="49" t="s">
        <v>35</v>
      </c>
      <c r="U271" s="1199" t="s">
        <v>35</v>
      </c>
      <c r="V271" s="62" t="s">
        <v>35</v>
      </c>
      <c r="W271" s="63">
        <v>28.1</v>
      </c>
      <c r="X271" s="67" t="s">
        <v>35</v>
      </c>
      <c r="Y271" s="68">
        <v>183</v>
      </c>
      <c r="Z271" s="1389" t="s">
        <v>35</v>
      </c>
      <c r="AA271" s="66">
        <v>0.16</v>
      </c>
      <c r="AB271" s="608" t="s">
        <v>35</v>
      </c>
      <c r="AC271" s="1666" t="s">
        <v>35</v>
      </c>
      <c r="AD271" s="18"/>
      <c r="AE271" s="8"/>
      <c r="AF271" s="19"/>
      <c r="AG271" s="7"/>
      <c r="AH271" s="7"/>
      <c r="AI271" s="8"/>
    </row>
    <row r="272" spans="1:35" x14ac:dyDescent="0.15">
      <c r="A272" s="1769"/>
      <c r="B272" s="366">
        <v>44527</v>
      </c>
      <c r="C272" s="1607" t="str">
        <f t="shared" si="28"/>
        <v>(土)</v>
      </c>
      <c r="D272" s="627" t="s">
        <v>566</v>
      </c>
      <c r="E272" s="58" t="s">
        <v>35</v>
      </c>
      <c r="F272" s="22">
        <v>14.2</v>
      </c>
      <c r="G272" s="61">
        <v>14.6</v>
      </c>
      <c r="H272" s="22">
        <v>3.5</v>
      </c>
      <c r="I272" s="61">
        <v>2.2999999999999998</v>
      </c>
      <c r="J272" s="22">
        <v>7.8</v>
      </c>
      <c r="K272" s="61">
        <v>7.8</v>
      </c>
      <c r="L272" s="22" t="s">
        <v>35</v>
      </c>
      <c r="M272" s="61">
        <v>32.4</v>
      </c>
      <c r="N272" s="49" t="s">
        <v>35</v>
      </c>
      <c r="O272" s="1199" t="s">
        <v>35</v>
      </c>
      <c r="P272" s="49" t="s">
        <v>35</v>
      </c>
      <c r="Q272" s="1199" t="s">
        <v>35</v>
      </c>
      <c r="R272" s="49" t="s">
        <v>35</v>
      </c>
      <c r="S272" s="1199" t="s">
        <v>35</v>
      </c>
      <c r="T272" s="49" t="s">
        <v>35</v>
      </c>
      <c r="U272" s="1199" t="s">
        <v>35</v>
      </c>
      <c r="V272" s="62" t="s">
        <v>35</v>
      </c>
      <c r="W272" s="63" t="s">
        <v>35</v>
      </c>
      <c r="X272" s="67" t="s">
        <v>35</v>
      </c>
      <c r="Y272" s="68" t="s">
        <v>35</v>
      </c>
      <c r="Z272" s="1389" t="s">
        <v>35</v>
      </c>
      <c r="AA272" s="66" t="s">
        <v>35</v>
      </c>
      <c r="AB272" s="608" t="s">
        <v>35</v>
      </c>
      <c r="AC272" s="1666" t="s">
        <v>35</v>
      </c>
      <c r="AD272" s="18"/>
      <c r="AE272" s="8"/>
      <c r="AF272" s="19"/>
      <c r="AG272" s="7"/>
      <c r="AH272" s="7"/>
      <c r="AI272" s="8"/>
    </row>
    <row r="273" spans="1:36" x14ac:dyDescent="0.15">
      <c r="A273" s="1769"/>
      <c r="B273" s="366">
        <v>44528</v>
      </c>
      <c r="C273" s="1607" t="str">
        <f t="shared" si="28"/>
        <v>(日)</v>
      </c>
      <c r="D273" s="627" t="s">
        <v>566</v>
      </c>
      <c r="E273" s="58" t="s">
        <v>35</v>
      </c>
      <c r="F273" s="22">
        <v>14.2</v>
      </c>
      <c r="G273" s="61">
        <v>14.4</v>
      </c>
      <c r="H273" s="22">
        <v>2.7</v>
      </c>
      <c r="I273" s="61">
        <v>2.1</v>
      </c>
      <c r="J273" s="22">
        <v>7.8</v>
      </c>
      <c r="K273" s="61">
        <v>7.8</v>
      </c>
      <c r="L273" s="22" t="s">
        <v>35</v>
      </c>
      <c r="M273" s="61">
        <v>32.4</v>
      </c>
      <c r="N273" s="49" t="s">
        <v>35</v>
      </c>
      <c r="O273" s="1199" t="s">
        <v>35</v>
      </c>
      <c r="P273" s="49" t="s">
        <v>35</v>
      </c>
      <c r="Q273" s="1199" t="s">
        <v>35</v>
      </c>
      <c r="R273" s="49" t="s">
        <v>35</v>
      </c>
      <c r="S273" s="1199" t="s">
        <v>35</v>
      </c>
      <c r="T273" s="49" t="s">
        <v>35</v>
      </c>
      <c r="U273" s="1199" t="s">
        <v>35</v>
      </c>
      <c r="V273" s="62" t="s">
        <v>35</v>
      </c>
      <c r="W273" s="63" t="s">
        <v>35</v>
      </c>
      <c r="X273" s="67" t="s">
        <v>35</v>
      </c>
      <c r="Y273" s="68" t="s">
        <v>35</v>
      </c>
      <c r="Z273" s="1389" t="s">
        <v>35</v>
      </c>
      <c r="AA273" s="66" t="s">
        <v>35</v>
      </c>
      <c r="AB273" s="608" t="s">
        <v>35</v>
      </c>
      <c r="AC273" s="1666" t="s">
        <v>35</v>
      </c>
      <c r="AD273" s="20"/>
      <c r="AE273" s="3"/>
      <c r="AF273" s="21"/>
      <c r="AG273" s="9"/>
      <c r="AH273" s="9"/>
      <c r="AI273" s="3"/>
    </row>
    <row r="274" spans="1:36" x14ac:dyDescent="0.15">
      <c r="A274" s="1769"/>
      <c r="B274" s="366">
        <v>44529</v>
      </c>
      <c r="C274" s="1607" t="str">
        <f t="shared" si="28"/>
        <v>(月)</v>
      </c>
      <c r="D274" s="627" t="s">
        <v>566</v>
      </c>
      <c r="E274" s="58" t="s">
        <v>35</v>
      </c>
      <c r="F274" s="22">
        <v>13.8</v>
      </c>
      <c r="G274" s="61">
        <v>14.1</v>
      </c>
      <c r="H274" s="22">
        <v>2.5</v>
      </c>
      <c r="I274" s="61">
        <v>1.9</v>
      </c>
      <c r="J274" s="22">
        <v>7.9</v>
      </c>
      <c r="K274" s="61">
        <v>7.8</v>
      </c>
      <c r="L274" s="22" t="s">
        <v>35</v>
      </c>
      <c r="M274" s="61">
        <v>29.2</v>
      </c>
      <c r="N274" s="49" t="s">
        <v>35</v>
      </c>
      <c r="O274" s="1199">
        <v>69.8</v>
      </c>
      <c r="P274" s="49" t="s">
        <v>35</v>
      </c>
      <c r="Q274" s="1199">
        <v>95.6</v>
      </c>
      <c r="R274" s="49" t="s">
        <v>35</v>
      </c>
      <c r="S274" s="1199" t="s">
        <v>35</v>
      </c>
      <c r="T274" s="49" t="s">
        <v>35</v>
      </c>
      <c r="U274" s="1199" t="s">
        <v>35</v>
      </c>
      <c r="V274" s="62" t="s">
        <v>35</v>
      </c>
      <c r="W274" s="63">
        <v>29.9</v>
      </c>
      <c r="X274" s="67" t="s">
        <v>35</v>
      </c>
      <c r="Y274" s="68">
        <v>182</v>
      </c>
      <c r="Z274" s="1389" t="s">
        <v>35</v>
      </c>
      <c r="AA274" s="66">
        <v>0.15</v>
      </c>
      <c r="AB274" s="608" t="s">
        <v>35</v>
      </c>
      <c r="AC274" s="1666" t="s">
        <v>35</v>
      </c>
      <c r="AD274" s="28" t="s">
        <v>137</v>
      </c>
      <c r="AE274" s="2" t="s">
        <v>35</v>
      </c>
      <c r="AF274" s="2" t="s">
        <v>35</v>
      </c>
      <c r="AG274" s="2" t="s">
        <v>35</v>
      </c>
      <c r="AH274" s="2" t="s">
        <v>35</v>
      </c>
      <c r="AI274" s="99" t="s">
        <v>35</v>
      </c>
    </row>
    <row r="275" spans="1:36" x14ac:dyDescent="0.15">
      <c r="A275" s="1769"/>
      <c r="B275" s="366">
        <v>44530</v>
      </c>
      <c r="C275" s="1607" t="str">
        <f t="shared" si="28"/>
        <v>(火)</v>
      </c>
      <c r="D275" s="628" t="s">
        <v>566</v>
      </c>
      <c r="E275" s="119" t="s">
        <v>35</v>
      </c>
      <c r="F275" s="120">
        <v>13.2</v>
      </c>
      <c r="G275" s="121">
        <v>13.7</v>
      </c>
      <c r="H275" s="120">
        <v>2.8</v>
      </c>
      <c r="I275" s="121">
        <v>2</v>
      </c>
      <c r="J275" s="120">
        <v>7.9</v>
      </c>
      <c r="K275" s="121">
        <v>7.9</v>
      </c>
      <c r="L275" s="120" t="s">
        <v>35</v>
      </c>
      <c r="M275" s="121">
        <v>29.3</v>
      </c>
      <c r="N275" s="632" t="s">
        <v>35</v>
      </c>
      <c r="O275" s="1213">
        <v>71.2</v>
      </c>
      <c r="P275" s="632" t="s">
        <v>35</v>
      </c>
      <c r="Q275" s="1213">
        <v>96</v>
      </c>
      <c r="R275" s="632" t="s">
        <v>35</v>
      </c>
      <c r="S275" s="1213" t="s">
        <v>35</v>
      </c>
      <c r="T275" s="632" t="s">
        <v>35</v>
      </c>
      <c r="U275" s="1213" t="s">
        <v>35</v>
      </c>
      <c r="V275" s="122" t="s">
        <v>35</v>
      </c>
      <c r="W275" s="123">
        <v>29.5</v>
      </c>
      <c r="X275" s="126" t="s">
        <v>35</v>
      </c>
      <c r="Y275" s="127">
        <v>193</v>
      </c>
      <c r="Z275" s="1394" t="s">
        <v>35</v>
      </c>
      <c r="AA275" s="125">
        <v>0.16</v>
      </c>
      <c r="AB275" s="629" t="s">
        <v>35</v>
      </c>
      <c r="AC275" s="1668" t="s">
        <v>35</v>
      </c>
      <c r="AD275" s="10" t="s">
        <v>35</v>
      </c>
      <c r="AE275" s="2" t="s">
        <v>35</v>
      </c>
      <c r="AF275" s="2" t="s">
        <v>35</v>
      </c>
      <c r="AG275" s="2" t="s">
        <v>35</v>
      </c>
      <c r="AH275" s="2" t="s">
        <v>35</v>
      </c>
      <c r="AI275" s="99" t="s">
        <v>35</v>
      </c>
    </row>
    <row r="276" spans="1:36" s="1" customFormat="1" ht="13.5" customHeight="1" x14ac:dyDescent="0.15">
      <c r="A276" s="1769"/>
      <c r="B276" s="1748" t="s">
        <v>388</v>
      </c>
      <c r="C276" s="1744"/>
      <c r="D276" s="374"/>
      <c r="E276" s="335">
        <f t="shared" ref="E276:AC276" si="29">IF(COUNT(E246:E275)=0,"",MAX(E246:E275))</f>
        <v>19.899999999999999</v>
      </c>
      <c r="F276" s="336">
        <f t="shared" si="29"/>
        <v>17.5</v>
      </c>
      <c r="G276" s="337">
        <f t="shared" si="29"/>
        <v>18.7</v>
      </c>
      <c r="H276" s="336">
        <f t="shared" si="29"/>
        <v>4.5</v>
      </c>
      <c r="I276" s="337">
        <f t="shared" si="29"/>
        <v>2.6</v>
      </c>
      <c r="J276" s="336">
        <f t="shared" si="29"/>
        <v>7.9</v>
      </c>
      <c r="K276" s="337">
        <f t="shared" si="29"/>
        <v>7.9</v>
      </c>
      <c r="L276" s="336" t="str">
        <f t="shared" si="29"/>
        <v/>
      </c>
      <c r="M276" s="337">
        <f t="shared" si="29"/>
        <v>32.4</v>
      </c>
      <c r="N276" s="1200" t="str">
        <f t="shared" si="29"/>
        <v/>
      </c>
      <c r="O276" s="1201">
        <f t="shared" si="29"/>
        <v>71.2</v>
      </c>
      <c r="P276" s="1200" t="str">
        <f t="shared" si="29"/>
        <v/>
      </c>
      <c r="Q276" s="1201">
        <f t="shared" si="29"/>
        <v>98</v>
      </c>
      <c r="R276" s="1200" t="str">
        <f t="shared" si="29"/>
        <v/>
      </c>
      <c r="S276" s="1208">
        <f t="shared" si="29"/>
        <v>53.8</v>
      </c>
      <c r="T276" s="1200" t="str">
        <f t="shared" si="29"/>
        <v/>
      </c>
      <c r="U276" s="1208">
        <f t="shared" si="29"/>
        <v>38.4</v>
      </c>
      <c r="V276" s="338" t="str">
        <f t="shared" si="29"/>
        <v/>
      </c>
      <c r="W276" s="540">
        <f t="shared" si="29"/>
        <v>31.1</v>
      </c>
      <c r="X276" s="596" t="str">
        <f t="shared" si="29"/>
        <v/>
      </c>
      <c r="Y276" s="597">
        <f t="shared" si="29"/>
        <v>252</v>
      </c>
      <c r="Z276" s="1385" t="str">
        <f t="shared" si="29"/>
        <v/>
      </c>
      <c r="AA276" s="1398">
        <f t="shared" si="29"/>
        <v>0.26</v>
      </c>
      <c r="AB276" s="794">
        <f t="shared" si="29"/>
        <v>8</v>
      </c>
      <c r="AC276" s="1456">
        <f t="shared" si="29"/>
        <v>3</v>
      </c>
      <c r="AD276" s="10"/>
      <c r="AE276" s="2"/>
      <c r="AF276" s="2"/>
      <c r="AG276" s="2"/>
      <c r="AH276" s="2"/>
      <c r="AI276" s="99"/>
    </row>
    <row r="277" spans="1:36" s="1" customFormat="1" ht="13.5" customHeight="1" x14ac:dyDescent="0.15">
      <c r="A277" s="1769"/>
      <c r="B277" s="1749" t="s">
        <v>389</v>
      </c>
      <c r="C277" s="1736"/>
      <c r="D277" s="376"/>
      <c r="E277" s="340">
        <f t="shared" ref="E277:AA277" si="30">IF(COUNT(E246:E275)=0,"",MIN(E246:E275))</f>
        <v>19.899999999999999</v>
      </c>
      <c r="F277" s="341">
        <f t="shared" si="30"/>
        <v>13.2</v>
      </c>
      <c r="G277" s="342">
        <f t="shared" si="30"/>
        <v>13.7</v>
      </c>
      <c r="H277" s="341">
        <f t="shared" si="30"/>
        <v>2.4</v>
      </c>
      <c r="I277" s="340">
        <f t="shared" si="30"/>
        <v>1.8</v>
      </c>
      <c r="J277" s="341">
        <f t="shared" si="30"/>
        <v>7.5</v>
      </c>
      <c r="K277" s="340">
        <f t="shared" si="30"/>
        <v>7.7</v>
      </c>
      <c r="L277" s="341" t="str">
        <f t="shared" si="30"/>
        <v/>
      </c>
      <c r="M277" s="340">
        <f t="shared" si="30"/>
        <v>27.5</v>
      </c>
      <c r="N277" s="1202" t="str">
        <f t="shared" si="30"/>
        <v/>
      </c>
      <c r="O277" s="1203">
        <f t="shared" si="30"/>
        <v>65.400000000000006</v>
      </c>
      <c r="P277" s="1202" t="str">
        <f t="shared" si="30"/>
        <v/>
      </c>
      <c r="Q277" s="1203">
        <f t="shared" si="30"/>
        <v>90.2</v>
      </c>
      <c r="R277" s="1202" t="str">
        <f t="shared" si="30"/>
        <v/>
      </c>
      <c r="S277" s="1203">
        <f t="shared" si="30"/>
        <v>53.8</v>
      </c>
      <c r="T277" s="1202" t="str">
        <f t="shared" si="30"/>
        <v/>
      </c>
      <c r="U277" s="1209">
        <f t="shared" si="30"/>
        <v>38.4</v>
      </c>
      <c r="V277" s="343" t="str">
        <f t="shared" si="30"/>
        <v/>
      </c>
      <c r="W277" s="653">
        <f t="shared" si="30"/>
        <v>27.5</v>
      </c>
      <c r="X277" s="602" t="str">
        <f t="shared" si="30"/>
        <v/>
      </c>
      <c r="Y277" s="599">
        <f t="shared" si="30"/>
        <v>180</v>
      </c>
      <c r="Z277" s="1386" t="str">
        <f t="shared" si="30"/>
        <v/>
      </c>
      <c r="AA277" s="666">
        <f t="shared" si="30"/>
        <v>0.13</v>
      </c>
      <c r="AB277" s="1620"/>
      <c r="AC277" s="1659"/>
      <c r="AD277" s="10"/>
      <c r="AE277" s="2"/>
      <c r="AF277" s="2"/>
      <c r="AG277" s="2"/>
      <c r="AH277" s="2"/>
      <c r="AI277" s="99"/>
    </row>
    <row r="278" spans="1:36" s="1" customFormat="1" ht="13.5" customHeight="1" x14ac:dyDescent="0.15">
      <c r="A278" s="1769"/>
      <c r="B278" s="1749" t="s">
        <v>390</v>
      </c>
      <c r="C278" s="1736"/>
      <c r="D278" s="376"/>
      <c r="E278" s="541">
        <f t="shared" ref="E278:AA278" si="31">IF(COUNT(E246:E275)=0,"",AVERAGE(E246:E275))</f>
        <v>19.899999999999999</v>
      </c>
      <c r="F278" s="341">
        <f t="shared" si="31"/>
        <v>15.893333333333336</v>
      </c>
      <c r="G278" s="340">
        <f t="shared" si="31"/>
        <v>16.669999999999998</v>
      </c>
      <c r="H278" s="341">
        <f t="shared" si="31"/>
        <v>3.1133333333333337</v>
      </c>
      <c r="I278" s="340">
        <f t="shared" si="31"/>
        <v>2.1166666666666663</v>
      </c>
      <c r="J278" s="341">
        <f t="shared" si="31"/>
        <v>7.7133333333333329</v>
      </c>
      <c r="K278" s="340">
        <f t="shared" si="31"/>
        <v>7.7633333333333345</v>
      </c>
      <c r="L278" s="341" t="str">
        <f t="shared" si="31"/>
        <v/>
      </c>
      <c r="M278" s="340">
        <f t="shared" si="31"/>
        <v>29.479999999999997</v>
      </c>
      <c r="N278" s="1202" t="str">
        <f t="shared" si="31"/>
        <v/>
      </c>
      <c r="O278" s="1203">
        <f t="shared" si="31"/>
        <v>68.36</v>
      </c>
      <c r="P278" s="1202" t="str">
        <f t="shared" si="31"/>
        <v/>
      </c>
      <c r="Q278" s="1203">
        <f t="shared" si="31"/>
        <v>93.960000000000008</v>
      </c>
      <c r="R278" s="1202" t="str">
        <f t="shared" si="31"/>
        <v/>
      </c>
      <c r="S278" s="1203">
        <f t="shared" si="31"/>
        <v>53.8</v>
      </c>
      <c r="T278" s="1202" t="str">
        <f t="shared" si="31"/>
        <v/>
      </c>
      <c r="U278" s="1203">
        <f t="shared" si="31"/>
        <v>38.4</v>
      </c>
      <c r="V278" s="1252" t="str">
        <f t="shared" si="31"/>
        <v/>
      </c>
      <c r="W278" s="653">
        <f t="shared" si="31"/>
        <v>29.359999999999996</v>
      </c>
      <c r="X278" s="602" t="str">
        <f t="shared" si="31"/>
        <v/>
      </c>
      <c r="Y278" s="665">
        <f t="shared" si="31"/>
        <v>205.55</v>
      </c>
      <c r="Z278" s="1386" t="str">
        <f t="shared" si="31"/>
        <v/>
      </c>
      <c r="AA278" s="666">
        <f t="shared" si="31"/>
        <v>0.18700000000000003</v>
      </c>
      <c r="AB278" s="1620"/>
      <c r="AC278" s="1659"/>
      <c r="AD278" s="10"/>
      <c r="AE278" s="2"/>
      <c r="AF278" s="2"/>
      <c r="AG278" s="2"/>
      <c r="AH278" s="2"/>
      <c r="AI278" s="99"/>
    </row>
    <row r="279" spans="1:36" s="1" customFormat="1" ht="13.5" customHeight="1" x14ac:dyDescent="0.15">
      <c r="A279" s="1770"/>
      <c r="B279" s="1737" t="s">
        <v>391</v>
      </c>
      <c r="C279" s="1738"/>
      <c r="D279" s="376"/>
      <c r="E279" s="563"/>
      <c r="F279" s="1241"/>
      <c r="G279" s="1340"/>
      <c r="H279" s="1241"/>
      <c r="I279" s="1340"/>
      <c r="J279" s="1241"/>
      <c r="K279" s="1242"/>
      <c r="L279" s="1241"/>
      <c r="M279" s="1340"/>
      <c r="N279" s="1204"/>
      <c r="O279" s="1205"/>
      <c r="P279" s="1204"/>
      <c r="Q279" s="1222"/>
      <c r="R279" s="1204"/>
      <c r="S279" s="1205"/>
      <c r="T279" s="1204"/>
      <c r="U279" s="1222"/>
      <c r="V279" s="1253"/>
      <c r="W279" s="1254"/>
      <c r="X279" s="662"/>
      <c r="Y279" s="592"/>
      <c r="Z279" s="1387"/>
      <c r="AA279" s="1399"/>
      <c r="AB279" s="1663">
        <f>SUM(AB246:AB275)</f>
        <v>10</v>
      </c>
      <c r="AC279" s="1460">
        <f>SUM(AC246:AC275)</f>
        <v>3</v>
      </c>
      <c r="AD279" s="10"/>
      <c r="AE279" s="2"/>
      <c r="AF279" s="2"/>
      <c r="AG279" s="2"/>
      <c r="AH279" s="2"/>
      <c r="AI279" s="99"/>
      <c r="AJ279" s="388"/>
    </row>
    <row r="280" spans="1:36" ht="13.5" customHeight="1" x14ac:dyDescent="0.15">
      <c r="A280" s="1745" t="s">
        <v>348</v>
      </c>
      <c r="B280" s="1610">
        <v>44531</v>
      </c>
      <c r="C280" s="856" t="str">
        <f>IF(B280="","",IF(WEEKDAY(B280)=1,"(日)",IF(WEEKDAY(B280)=2,"(月)",IF(WEEKDAY(B280)=3,"(火)",IF(WEEKDAY(B280)=4,"(水)",IF(WEEKDAY(B280)=5,"(木)",IF(WEEKDAY(B280)=6,"(金)","(土)")))))))</f>
        <v>(水)</v>
      </c>
      <c r="D280" s="626" t="s">
        <v>579</v>
      </c>
      <c r="E280" s="57" t="s">
        <v>35</v>
      </c>
      <c r="F280" s="59">
        <v>13.3</v>
      </c>
      <c r="G280" s="60">
        <v>14.3</v>
      </c>
      <c r="H280" s="59">
        <v>2.8</v>
      </c>
      <c r="I280" s="60">
        <v>1.9</v>
      </c>
      <c r="J280" s="59">
        <v>7.8</v>
      </c>
      <c r="K280" s="60">
        <v>7.8</v>
      </c>
      <c r="L280" s="59" t="s">
        <v>35</v>
      </c>
      <c r="M280" s="60">
        <v>29.4</v>
      </c>
      <c r="N280" s="1197" t="s">
        <v>35</v>
      </c>
      <c r="O280" s="1198">
        <v>72.5</v>
      </c>
      <c r="P280" s="1197" t="s">
        <v>35</v>
      </c>
      <c r="Q280" s="1198">
        <v>96</v>
      </c>
      <c r="R280" s="1197" t="s">
        <v>35</v>
      </c>
      <c r="S280" s="1198" t="s">
        <v>35</v>
      </c>
      <c r="T280" s="1197" t="s">
        <v>35</v>
      </c>
      <c r="U280" s="1198" t="s">
        <v>35</v>
      </c>
      <c r="V280" s="53" t="s">
        <v>35</v>
      </c>
      <c r="W280" s="54">
        <v>31.6</v>
      </c>
      <c r="X280" s="55" t="s">
        <v>35</v>
      </c>
      <c r="Y280" s="56">
        <v>197</v>
      </c>
      <c r="Z280" s="1388" t="s">
        <v>35</v>
      </c>
      <c r="AA280" s="65">
        <v>0.1</v>
      </c>
      <c r="AB280" s="606" t="s">
        <v>35</v>
      </c>
      <c r="AC280" s="1665" t="s">
        <v>35</v>
      </c>
      <c r="AD280" s="208">
        <v>44539</v>
      </c>
      <c r="AE280" s="128" t="s">
        <v>48</v>
      </c>
      <c r="AF280" s="630">
        <v>13</v>
      </c>
      <c r="AG280" s="130" t="s">
        <v>20</v>
      </c>
      <c r="AH280" s="131"/>
      <c r="AI280" s="132"/>
    </row>
    <row r="281" spans="1:36" x14ac:dyDescent="0.15">
      <c r="A281" s="1769"/>
      <c r="B281" s="1610">
        <v>44532</v>
      </c>
      <c r="C281" s="1607" t="str">
        <f>IF(B281="","",IF(WEEKDAY(B281)=1,"(日)",IF(WEEKDAY(B281)=2,"(月)",IF(WEEKDAY(B281)=3,"(火)",IF(WEEKDAY(B281)=4,"(水)",IF(WEEKDAY(B281)=5,"(木)",IF(WEEKDAY(B281)=6,"(金)","(土)")))))))</f>
        <v>(木)</v>
      </c>
      <c r="D281" s="627" t="s">
        <v>566</v>
      </c>
      <c r="E281" s="58" t="s">
        <v>35</v>
      </c>
      <c r="F281" s="22">
        <v>13.4</v>
      </c>
      <c r="G281" s="61">
        <v>13.6</v>
      </c>
      <c r="H281" s="22">
        <v>2.5</v>
      </c>
      <c r="I281" s="61">
        <v>1.8</v>
      </c>
      <c r="J281" s="22">
        <v>7.8</v>
      </c>
      <c r="K281" s="61">
        <v>7.9</v>
      </c>
      <c r="L281" s="22" t="s">
        <v>35</v>
      </c>
      <c r="M281" s="61">
        <v>29.2</v>
      </c>
      <c r="N281" s="49" t="s">
        <v>35</v>
      </c>
      <c r="O281" s="1199">
        <v>70.400000000000006</v>
      </c>
      <c r="P281" s="49" t="s">
        <v>35</v>
      </c>
      <c r="Q281" s="1199">
        <v>96.2</v>
      </c>
      <c r="R281" s="49" t="s">
        <v>35</v>
      </c>
      <c r="S281" s="1199" t="s">
        <v>35</v>
      </c>
      <c r="T281" s="49" t="s">
        <v>35</v>
      </c>
      <c r="U281" s="1199" t="s">
        <v>35</v>
      </c>
      <c r="V281" s="62" t="s">
        <v>35</v>
      </c>
      <c r="W281" s="63">
        <v>31</v>
      </c>
      <c r="X281" s="67" t="s">
        <v>35</v>
      </c>
      <c r="Y281" s="68">
        <v>199</v>
      </c>
      <c r="Z281" s="1389" t="s">
        <v>35</v>
      </c>
      <c r="AA281" s="66">
        <v>0.1</v>
      </c>
      <c r="AB281" s="745" t="s">
        <v>35</v>
      </c>
      <c r="AC281" s="1669" t="s">
        <v>35</v>
      </c>
      <c r="AD281" s="583" t="s">
        <v>489</v>
      </c>
      <c r="AE281" s="575" t="s">
        <v>490</v>
      </c>
      <c r="AF281" s="576" t="s">
        <v>491</v>
      </c>
      <c r="AG281" s="577" t="s">
        <v>492</v>
      </c>
      <c r="AH281" s="578"/>
      <c r="AI281" s="579"/>
    </row>
    <row r="282" spans="1:36" ht="13.5" customHeight="1" x14ac:dyDescent="0.15">
      <c r="A282" s="1769"/>
      <c r="B282" s="1610">
        <v>44533</v>
      </c>
      <c r="C282" s="1607" t="str">
        <f t="shared" ref="C282:C310" si="32">IF(B282="","",IF(WEEKDAY(B282)=1,"(日)",IF(WEEKDAY(B282)=2,"(月)",IF(WEEKDAY(B282)=3,"(火)",IF(WEEKDAY(B282)=4,"(水)",IF(WEEKDAY(B282)=5,"(木)",IF(WEEKDAY(B282)=6,"(金)","(土)")))))))</f>
        <v>(金)</v>
      </c>
      <c r="D282" s="627" t="s">
        <v>566</v>
      </c>
      <c r="E282" s="58" t="s">
        <v>35</v>
      </c>
      <c r="F282" s="22">
        <v>13.6</v>
      </c>
      <c r="G282" s="61">
        <v>14</v>
      </c>
      <c r="H282" s="22">
        <v>1.8</v>
      </c>
      <c r="I282" s="61">
        <v>1.5</v>
      </c>
      <c r="J282" s="22">
        <v>7.8</v>
      </c>
      <c r="K282" s="61">
        <v>7.8</v>
      </c>
      <c r="L282" s="22" t="s">
        <v>35</v>
      </c>
      <c r="M282" s="61">
        <v>29.1</v>
      </c>
      <c r="N282" s="49" t="s">
        <v>35</v>
      </c>
      <c r="O282" s="1199">
        <v>70.3</v>
      </c>
      <c r="P282" s="49" t="s">
        <v>35</v>
      </c>
      <c r="Q282" s="1199">
        <v>96</v>
      </c>
      <c r="R282" s="49" t="s">
        <v>35</v>
      </c>
      <c r="S282" s="1199" t="s">
        <v>35</v>
      </c>
      <c r="T282" s="49" t="s">
        <v>35</v>
      </c>
      <c r="U282" s="1199" t="s">
        <v>35</v>
      </c>
      <c r="V282" s="62" t="s">
        <v>35</v>
      </c>
      <c r="W282" s="63">
        <v>31.4</v>
      </c>
      <c r="X282" s="67" t="s">
        <v>35</v>
      </c>
      <c r="Y282" s="68">
        <v>197</v>
      </c>
      <c r="Z282" s="1389" t="s">
        <v>35</v>
      </c>
      <c r="AA282" s="66">
        <v>0.09</v>
      </c>
      <c r="AB282" s="608" t="s">
        <v>35</v>
      </c>
      <c r="AC282" s="1666" t="s">
        <v>35</v>
      </c>
      <c r="AD282" s="6" t="s">
        <v>468</v>
      </c>
      <c r="AE282" s="17" t="s">
        <v>20</v>
      </c>
      <c r="AF282" s="39">
        <v>12.7</v>
      </c>
      <c r="AG282" s="34">
        <v>13.5</v>
      </c>
      <c r="AH282" s="41"/>
      <c r="AI282" s="95"/>
    </row>
    <row r="283" spans="1:36" x14ac:dyDescent="0.15">
      <c r="A283" s="1769"/>
      <c r="B283" s="1610">
        <v>44534</v>
      </c>
      <c r="C283" s="1607" t="str">
        <f t="shared" si="32"/>
        <v>(土)</v>
      </c>
      <c r="D283" s="627" t="s">
        <v>566</v>
      </c>
      <c r="E283" s="58" t="s">
        <v>35</v>
      </c>
      <c r="F283" s="22">
        <v>13.6</v>
      </c>
      <c r="G283" s="61">
        <v>14.2</v>
      </c>
      <c r="H283" s="22">
        <v>3</v>
      </c>
      <c r="I283" s="61">
        <v>2.2999999999999998</v>
      </c>
      <c r="J283" s="22">
        <v>7.6</v>
      </c>
      <c r="K283" s="61">
        <v>7.8</v>
      </c>
      <c r="L283" s="22" t="s">
        <v>35</v>
      </c>
      <c r="M283" s="61">
        <v>30.7</v>
      </c>
      <c r="N283" s="49" t="s">
        <v>35</v>
      </c>
      <c r="O283" s="1199" t="s">
        <v>35</v>
      </c>
      <c r="P283" s="49" t="s">
        <v>35</v>
      </c>
      <c r="Q283" s="1199" t="s">
        <v>35</v>
      </c>
      <c r="R283" s="49" t="s">
        <v>35</v>
      </c>
      <c r="S283" s="1199" t="s">
        <v>35</v>
      </c>
      <c r="T283" s="49" t="s">
        <v>35</v>
      </c>
      <c r="U283" s="1199" t="s">
        <v>35</v>
      </c>
      <c r="V283" s="62" t="s">
        <v>35</v>
      </c>
      <c r="W283" s="63" t="s">
        <v>35</v>
      </c>
      <c r="X283" s="67" t="s">
        <v>35</v>
      </c>
      <c r="Y283" s="68" t="s">
        <v>35</v>
      </c>
      <c r="Z283" s="1389" t="s">
        <v>35</v>
      </c>
      <c r="AA283" s="66" t="s">
        <v>35</v>
      </c>
      <c r="AB283" s="608" t="s">
        <v>35</v>
      </c>
      <c r="AC283" s="1666" t="s">
        <v>35</v>
      </c>
      <c r="AD283" s="6" t="s">
        <v>469</v>
      </c>
      <c r="AE283" s="17" t="s">
        <v>470</v>
      </c>
      <c r="AF283" s="33">
        <v>1.8</v>
      </c>
      <c r="AG283" s="34">
        <v>1.4</v>
      </c>
      <c r="AH283" s="35"/>
      <c r="AI283" s="96"/>
    </row>
    <row r="284" spans="1:36" x14ac:dyDescent="0.15">
      <c r="A284" s="1769"/>
      <c r="B284" s="1610">
        <v>44535</v>
      </c>
      <c r="C284" s="1607" t="str">
        <f t="shared" si="32"/>
        <v>(日)</v>
      </c>
      <c r="D284" s="627" t="s">
        <v>566</v>
      </c>
      <c r="E284" s="58" t="s">
        <v>35</v>
      </c>
      <c r="F284" s="22">
        <v>13.3</v>
      </c>
      <c r="G284" s="61">
        <v>13.4</v>
      </c>
      <c r="H284" s="22">
        <v>2.7</v>
      </c>
      <c r="I284" s="61">
        <v>2.2000000000000002</v>
      </c>
      <c r="J284" s="22">
        <v>7.6</v>
      </c>
      <c r="K284" s="61">
        <v>7.8</v>
      </c>
      <c r="L284" s="22" t="s">
        <v>35</v>
      </c>
      <c r="M284" s="61">
        <v>31.6</v>
      </c>
      <c r="N284" s="49" t="s">
        <v>35</v>
      </c>
      <c r="O284" s="1199" t="s">
        <v>35</v>
      </c>
      <c r="P284" s="49" t="s">
        <v>35</v>
      </c>
      <c r="Q284" s="1199" t="s">
        <v>35</v>
      </c>
      <c r="R284" s="49" t="s">
        <v>35</v>
      </c>
      <c r="S284" s="1199" t="s">
        <v>35</v>
      </c>
      <c r="T284" s="49" t="s">
        <v>35</v>
      </c>
      <c r="U284" s="1199" t="s">
        <v>35</v>
      </c>
      <c r="V284" s="62" t="s">
        <v>35</v>
      </c>
      <c r="W284" s="63" t="s">
        <v>35</v>
      </c>
      <c r="X284" s="67" t="s">
        <v>35</v>
      </c>
      <c r="Y284" s="68" t="s">
        <v>35</v>
      </c>
      <c r="Z284" s="1389" t="s">
        <v>35</v>
      </c>
      <c r="AA284" s="66" t="s">
        <v>35</v>
      </c>
      <c r="AB284" s="608" t="s">
        <v>35</v>
      </c>
      <c r="AC284" s="1666" t="s">
        <v>35</v>
      </c>
      <c r="AD284" s="6" t="s">
        <v>21</v>
      </c>
      <c r="AE284" s="17"/>
      <c r="AF284" s="33">
        <v>7.8</v>
      </c>
      <c r="AG284" s="34">
        <v>7.9</v>
      </c>
      <c r="AH284" s="35"/>
      <c r="AI284" s="96"/>
    </row>
    <row r="285" spans="1:36" x14ac:dyDescent="0.15">
      <c r="A285" s="1769"/>
      <c r="B285" s="1610">
        <v>44536</v>
      </c>
      <c r="C285" s="1607" t="str">
        <f t="shared" si="32"/>
        <v>(月)</v>
      </c>
      <c r="D285" s="627" t="s">
        <v>566</v>
      </c>
      <c r="E285" s="58" t="s">
        <v>35</v>
      </c>
      <c r="F285" s="22">
        <v>13</v>
      </c>
      <c r="G285" s="61">
        <v>13.3</v>
      </c>
      <c r="H285" s="22">
        <v>2.5</v>
      </c>
      <c r="I285" s="61">
        <v>2.1</v>
      </c>
      <c r="J285" s="22">
        <v>7.7</v>
      </c>
      <c r="K285" s="61">
        <v>7.7</v>
      </c>
      <c r="L285" s="22" t="s">
        <v>35</v>
      </c>
      <c r="M285" s="61">
        <v>28.1</v>
      </c>
      <c r="N285" s="49" t="s">
        <v>35</v>
      </c>
      <c r="O285" s="1199">
        <v>67.8</v>
      </c>
      <c r="P285" s="49" t="s">
        <v>35</v>
      </c>
      <c r="Q285" s="1199">
        <v>92.2</v>
      </c>
      <c r="R285" s="49" t="s">
        <v>35</v>
      </c>
      <c r="S285" s="1199" t="s">
        <v>35</v>
      </c>
      <c r="T285" s="49" t="s">
        <v>35</v>
      </c>
      <c r="U285" s="1199" t="s">
        <v>35</v>
      </c>
      <c r="V285" s="62" t="s">
        <v>35</v>
      </c>
      <c r="W285" s="63">
        <v>32.700000000000003</v>
      </c>
      <c r="X285" s="67" t="s">
        <v>35</v>
      </c>
      <c r="Y285" s="68">
        <v>202</v>
      </c>
      <c r="Z285" s="1389" t="s">
        <v>35</v>
      </c>
      <c r="AA285" s="66">
        <v>0.15</v>
      </c>
      <c r="AB285" s="608" t="s">
        <v>35</v>
      </c>
      <c r="AC285" s="1666" t="s">
        <v>35</v>
      </c>
      <c r="AD285" s="6" t="s">
        <v>471</v>
      </c>
      <c r="AE285" s="17" t="s">
        <v>22</v>
      </c>
      <c r="AF285" s="33" t="s">
        <v>35</v>
      </c>
      <c r="AG285" s="34">
        <v>28.6</v>
      </c>
      <c r="AH285" s="35"/>
      <c r="AI285" s="96"/>
    </row>
    <row r="286" spans="1:36" x14ac:dyDescent="0.15">
      <c r="A286" s="1769"/>
      <c r="B286" s="1610">
        <v>44537</v>
      </c>
      <c r="C286" s="1607" t="str">
        <f t="shared" si="32"/>
        <v>(火)</v>
      </c>
      <c r="D286" s="627" t="s">
        <v>522</v>
      </c>
      <c r="E286" s="58" t="s">
        <v>35</v>
      </c>
      <c r="F286" s="22">
        <v>12.8</v>
      </c>
      <c r="G286" s="61">
        <v>13.3</v>
      </c>
      <c r="H286" s="22">
        <v>3</v>
      </c>
      <c r="I286" s="61">
        <v>2.1</v>
      </c>
      <c r="J286" s="22">
        <v>7.7</v>
      </c>
      <c r="K286" s="61">
        <v>7.8</v>
      </c>
      <c r="L286" s="22" t="s">
        <v>35</v>
      </c>
      <c r="M286" s="61">
        <v>29.4</v>
      </c>
      <c r="N286" s="49" t="s">
        <v>35</v>
      </c>
      <c r="O286" s="1199">
        <v>70.3</v>
      </c>
      <c r="P286" s="49" t="s">
        <v>35</v>
      </c>
      <c r="Q286" s="1199">
        <v>95.4</v>
      </c>
      <c r="R286" s="49" t="s">
        <v>35</v>
      </c>
      <c r="S286" s="1199" t="s">
        <v>35</v>
      </c>
      <c r="T286" s="49" t="s">
        <v>35</v>
      </c>
      <c r="U286" s="1199" t="s">
        <v>35</v>
      </c>
      <c r="V286" s="62" t="s">
        <v>35</v>
      </c>
      <c r="W286" s="63">
        <v>31.5</v>
      </c>
      <c r="X286" s="67" t="s">
        <v>35</v>
      </c>
      <c r="Y286" s="68">
        <v>195</v>
      </c>
      <c r="Z286" s="1389" t="s">
        <v>35</v>
      </c>
      <c r="AA286" s="66">
        <v>0.12</v>
      </c>
      <c r="AB286" s="608" t="s">
        <v>35</v>
      </c>
      <c r="AC286" s="1666" t="s">
        <v>35</v>
      </c>
      <c r="AD286" s="6" t="s">
        <v>472</v>
      </c>
      <c r="AE286" s="17" t="s">
        <v>23</v>
      </c>
      <c r="AF286" s="33" t="s">
        <v>35</v>
      </c>
      <c r="AG286" s="613">
        <v>69.5</v>
      </c>
      <c r="AH286" s="35"/>
      <c r="AI286" s="96"/>
    </row>
    <row r="287" spans="1:36" x14ac:dyDescent="0.15">
      <c r="A287" s="1769"/>
      <c r="B287" s="1610">
        <v>44538</v>
      </c>
      <c r="C287" s="1607" t="str">
        <f t="shared" si="32"/>
        <v>(水)</v>
      </c>
      <c r="D287" s="627" t="s">
        <v>579</v>
      </c>
      <c r="E287" s="58" t="s">
        <v>35</v>
      </c>
      <c r="F287" s="22">
        <v>12.7</v>
      </c>
      <c r="G287" s="61">
        <v>12.8</v>
      </c>
      <c r="H287" s="22">
        <v>2.2000000000000002</v>
      </c>
      <c r="I287" s="61">
        <v>2</v>
      </c>
      <c r="J287" s="22">
        <v>7.7</v>
      </c>
      <c r="K287" s="61">
        <v>7.8</v>
      </c>
      <c r="L287" s="22" t="s">
        <v>35</v>
      </c>
      <c r="M287" s="61">
        <v>28.9</v>
      </c>
      <c r="N287" s="49" t="s">
        <v>35</v>
      </c>
      <c r="O287" s="1199">
        <v>70.2</v>
      </c>
      <c r="P287" s="49" t="s">
        <v>35</v>
      </c>
      <c r="Q287" s="1199">
        <v>95</v>
      </c>
      <c r="R287" s="49" t="s">
        <v>35</v>
      </c>
      <c r="S287" s="1199" t="s">
        <v>35</v>
      </c>
      <c r="T287" s="49" t="s">
        <v>35</v>
      </c>
      <c r="U287" s="1199" t="s">
        <v>35</v>
      </c>
      <c r="V287" s="62" t="s">
        <v>35</v>
      </c>
      <c r="W287" s="63">
        <v>32.700000000000003</v>
      </c>
      <c r="X287" s="67" t="s">
        <v>35</v>
      </c>
      <c r="Y287" s="68">
        <v>187</v>
      </c>
      <c r="Z287" s="1389" t="s">
        <v>35</v>
      </c>
      <c r="AA287" s="66">
        <v>0.13</v>
      </c>
      <c r="AB287" s="608" t="s">
        <v>35</v>
      </c>
      <c r="AC287" s="1666" t="s">
        <v>35</v>
      </c>
      <c r="AD287" s="6" t="s">
        <v>473</v>
      </c>
      <c r="AE287" s="17" t="s">
        <v>23</v>
      </c>
      <c r="AF287" s="33" t="s">
        <v>35</v>
      </c>
      <c r="AG287" s="613">
        <v>92.2</v>
      </c>
      <c r="AH287" s="35"/>
      <c r="AI287" s="96"/>
    </row>
    <row r="288" spans="1:36" x14ac:dyDescent="0.15">
      <c r="A288" s="1769"/>
      <c r="B288" s="1610">
        <v>44539</v>
      </c>
      <c r="C288" s="1607" t="str">
        <f t="shared" si="32"/>
        <v>(木)</v>
      </c>
      <c r="D288" s="627" t="s">
        <v>566</v>
      </c>
      <c r="E288" s="58">
        <v>13</v>
      </c>
      <c r="F288" s="22">
        <v>12.7</v>
      </c>
      <c r="G288" s="61">
        <v>13.5</v>
      </c>
      <c r="H288" s="22">
        <v>1.8</v>
      </c>
      <c r="I288" s="61">
        <v>1.4</v>
      </c>
      <c r="J288" s="22">
        <v>7.8</v>
      </c>
      <c r="K288" s="61">
        <v>7.9</v>
      </c>
      <c r="L288" s="22" t="s">
        <v>35</v>
      </c>
      <c r="M288" s="61">
        <v>28.6</v>
      </c>
      <c r="N288" s="49" t="s">
        <v>35</v>
      </c>
      <c r="O288" s="1199">
        <v>69.5</v>
      </c>
      <c r="P288" s="49" t="s">
        <v>35</v>
      </c>
      <c r="Q288" s="1199">
        <v>92.2</v>
      </c>
      <c r="R288" s="49" t="s">
        <v>35</v>
      </c>
      <c r="S288" s="1199">
        <v>56.2</v>
      </c>
      <c r="T288" s="49" t="s">
        <v>35</v>
      </c>
      <c r="U288" s="1199">
        <v>36</v>
      </c>
      <c r="V288" s="62" t="s">
        <v>35</v>
      </c>
      <c r="W288" s="63">
        <v>31.4</v>
      </c>
      <c r="X288" s="67" t="s">
        <v>35</v>
      </c>
      <c r="Y288" s="68">
        <v>191</v>
      </c>
      <c r="Z288" s="1389" t="s">
        <v>35</v>
      </c>
      <c r="AA288" s="66">
        <v>0.09</v>
      </c>
      <c r="AB288" s="608" t="s">
        <v>35</v>
      </c>
      <c r="AC288" s="1666" t="s">
        <v>35</v>
      </c>
      <c r="AD288" s="6" t="s">
        <v>474</v>
      </c>
      <c r="AE288" s="17" t="s">
        <v>23</v>
      </c>
      <c r="AF288" s="36" t="s">
        <v>35</v>
      </c>
      <c r="AG288" s="613">
        <v>56.2</v>
      </c>
      <c r="AH288" s="38"/>
      <c r="AI288" s="94"/>
    </row>
    <row r="289" spans="1:35" x14ac:dyDescent="0.15">
      <c r="A289" s="1769"/>
      <c r="B289" s="1610">
        <v>44540</v>
      </c>
      <c r="C289" s="1607" t="str">
        <f t="shared" si="32"/>
        <v>(金)</v>
      </c>
      <c r="D289" s="627" t="s">
        <v>566</v>
      </c>
      <c r="E289" s="58" t="s">
        <v>35</v>
      </c>
      <c r="F289" s="22">
        <v>12.6</v>
      </c>
      <c r="G289" s="61">
        <v>12.9</v>
      </c>
      <c r="H289" s="22">
        <v>1.9</v>
      </c>
      <c r="I289" s="61">
        <v>1.5</v>
      </c>
      <c r="J289" s="22">
        <v>7.8</v>
      </c>
      <c r="K289" s="61">
        <v>7.8</v>
      </c>
      <c r="L289" s="22" t="s">
        <v>35</v>
      </c>
      <c r="M289" s="61">
        <v>28.3</v>
      </c>
      <c r="N289" s="49" t="s">
        <v>35</v>
      </c>
      <c r="O289" s="1199">
        <v>67.400000000000006</v>
      </c>
      <c r="P289" s="49" t="s">
        <v>35</v>
      </c>
      <c r="Q289" s="1199">
        <v>93.2</v>
      </c>
      <c r="R289" s="49" t="s">
        <v>35</v>
      </c>
      <c r="S289" s="1199" t="s">
        <v>35</v>
      </c>
      <c r="T289" s="49" t="s">
        <v>35</v>
      </c>
      <c r="U289" s="1199" t="s">
        <v>35</v>
      </c>
      <c r="V289" s="62" t="s">
        <v>35</v>
      </c>
      <c r="W289" s="63">
        <v>29.7</v>
      </c>
      <c r="X289" s="67" t="s">
        <v>35</v>
      </c>
      <c r="Y289" s="68">
        <v>213</v>
      </c>
      <c r="Z289" s="1389" t="s">
        <v>35</v>
      </c>
      <c r="AA289" s="66">
        <v>0.16</v>
      </c>
      <c r="AB289" s="608" t="s">
        <v>35</v>
      </c>
      <c r="AC289" s="1666" t="s">
        <v>35</v>
      </c>
      <c r="AD289" s="6" t="s">
        <v>475</v>
      </c>
      <c r="AE289" s="17" t="s">
        <v>23</v>
      </c>
      <c r="AF289" s="47" t="s">
        <v>35</v>
      </c>
      <c r="AG289" s="613">
        <v>36</v>
      </c>
      <c r="AH289" s="24"/>
      <c r="AI289" s="25"/>
    </row>
    <row r="290" spans="1:35" x14ac:dyDescent="0.15">
      <c r="A290" s="1769"/>
      <c r="B290" s="1610">
        <v>44541</v>
      </c>
      <c r="C290" s="1607" t="str">
        <f t="shared" si="32"/>
        <v>(土)</v>
      </c>
      <c r="D290" s="627" t="s">
        <v>566</v>
      </c>
      <c r="E290" s="58" t="s">
        <v>35</v>
      </c>
      <c r="F290" s="22">
        <v>12.5</v>
      </c>
      <c r="G290" s="61">
        <v>12.8</v>
      </c>
      <c r="H290" s="22">
        <v>2.7</v>
      </c>
      <c r="I290" s="61">
        <v>2.6</v>
      </c>
      <c r="J290" s="22">
        <v>7.8</v>
      </c>
      <c r="K290" s="61">
        <v>7.8</v>
      </c>
      <c r="L290" s="22" t="s">
        <v>35</v>
      </c>
      <c r="M290" s="61">
        <v>29.7</v>
      </c>
      <c r="N290" s="49" t="s">
        <v>35</v>
      </c>
      <c r="O290" s="1199" t="s">
        <v>35</v>
      </c>
      <c r="P290" s="49" t="s">
        <v>35</v>
      </c>
      <c r="Q290" s="1199" t="s">
        <v>35</v>
      </c>
      <c r="R290" s="49" t="s">
        <v>35</v>
      </c>
      <c r="S290" s="1199" t="s">
        <v>35</v>
      </c>
      <c r="T290" s="49" t="s">
        <v>35</v>
      </c>
      <c r="U290" s="1199" t="s">
        <v>35</v>
      </c>
      <c r="V290" s="62" t="s">
        <v>35</v>
      </c>
      <c r="W290" s="63" t="s">
        <v>35</v>
      </c>
      <c r="X290" s="67" t="s">
        <v>35</v>
      </c>
      <c r="Y290" s="68" t="s">
        <v>35</v>
      </c>
      <c r="Z290" s="1389" t="s">
        <v>35</v>
      </c>
      <c r="AA290" s="66" t="s">
        <v>35</v>
      </c>
      <c r="AB290" s="608" t="s">
        <v>35</v>
      </c>
      <c r="AC290" s="1666" t="s">
        <v>35</v>
      </c>
      <c r="AD290" s="6" t="s">
        <v>476</v>
      </c>
      <c r="AE290" s="17" t="s">
        <v>23</v>
      </c>
      <c r="AF290" s="39" t="s">
        <v>35</v>
      </c>
      <c r="AG290" s="37">
        <v>31.4</v>
      </c>
      <c r="AH290" s="41"/>
      <c r="AI290" s="95"/>
    </row>
    <row r="291" spans="1:35" x14ac:dyDescent="0.15">
      <c r="A291" s="1769"/>
      <c r="B291" s="1610">
        <v>44542</v>
      </c>
      <c r="C291" s="1607" t="str">
        <f t="shared" si="32"/>
        <v>(日)</v>
      </c>
      <c r="D291" s="627" t="s">
        <v>566</v>
      </c>
      <c r="E291" s="58" t="s">
        <v>35</v>
      </c>
      <c r="F291" s="22">
        <v>12.4</v>
      </c>
      <c r="G291" s="61">
        <v>12.9</v>
      </c>
      <c r="H291" s="22">
        <v>4</v>
      </c>
      <c r="I291" s="61">
        <v>2.2999999999999998</v>
      </c>
      <c r="J291" s="22">
        <v>7.8</v>
      </c>
      <c r="K291" s="61">
        <v>7.8</v>
      </c>
      <c r="L291" s="22" t="s">
        <v>35</v>
      </c>
      <c r="M291" s="61">
        <v>30.4</v>
      </c>
      <c r="N291" s="49" t="s">
        <v>35</v>
      </c>
      <c r="O291" s="1199" t="s">
        <v>35</v>
      </c>
      <c r="P291" s="49" t="s">
        <v>35</v>
      </c>
      <c r="Q291" s="1199" t="s">
        <v>35</v>
      </c>
      <c r="R291" s="49" t="s">
        <v>35</v>
      </c>
      <c r="S291" s="1199" t="s">
        <v>35</v>
      </c>
      <c r="T291" s="49" t="s">
        <v>35</v>
      </c>
      <c r="U291" s="1199" t="s">
        <v>35</v>
      </c>
      <c r="V291" s="62" t="s">
        <v>35</v>
      </c>
      <c r="W291" s="63" t="s">
        <v>35</v>
      </c>
      <c r="X291" s="67" t="s">
        <v>35</v>
      </c>
      <c r="Y291" s="68" t="s">
        <v>35</v>
      </c>
      <c r="Z291" s="1389" t="s">
        <v>35</v>
      </c>
      <c r="AA291" s="66" t="s">
        <v>35</v>
      </c>
      <c r="AB291" s="608" t="s">
        <v>35</v>
      </c>
      <c r="AC291" s="1666" t="s">
        <v>35</v>
      </c>
      <c r="AD291" s="6" t="s">
        <v>477</v>
      </c>
      <c r="AE291" s="17" t="s">
        <v>23</v>
      </c>
      <c r="AF291" s="22" t="s">
        <v>35</v>
      </c>
      <c r="AG291" s="748">
        <v>191</v>
      </c>
      <c r="AH291" s="35"/>
      <c r="AI291" s="95"/>
    </row>
    <row r="292" spans="1:35" x14ac:dyDescent="0.15">
      <c r="A292" s="1769"/>
      <c r="B292" s="1610">
        <v>44543</v>
      </c>
      <c r="C292" s="1607" t="str">
        <f t="shared" si="32"/>
        <v>(月)</v>
      </c>
      <c r="D292" s="627" t="s">
        <v>566</v>
      </c>
      <c r="E292" s="58" t="s">
        <v>35</v>
      </c>
      <c r="F292" s="22">
        <v>12.3</v>
      </c>
      <c r="G292" s="61">
        <v>12.7</v>
      </c>
      <c r="H292" s="22">
        <v>3.5</v>
      </c>
      <c r="I292" s="61">
        <v>2.1</v>
      </c>
      <c r="J292" s="22">
        <v>7.7</v>
      </c>
      <c r="K292" s="61">
        <v>7.8</v>
      </c>
      <c r="L292" s="22" t="s">
        <v>35</v>
      </c>
      <c r="M292" s="61">
        <v>28</v>
      </c>
      <c r="N292" s="49" t="s">
        <v>35</v>
      </c>
      <c r="O292" s="1199">
        <v>68.599999999999994</v>
      </c>
      <c r="P292" s="49" t="s">
        <v>35</v>
      </c>
      <c r="Q292" s="1199">
        <v>92.2</v>
      </c>
      <c r="R292" s="49" t="s">
        <v>35</v>
      </c>
      <c r="S292" s="1199" t="s">
        <v>35</v>
      </c>
      <c r="T292" s="49" t="s">
        <v>35</v>
      </c>
      <c r="U292" s="1199" t="s">
        <v>35</v>
      </c>
      <c r="V292" s="62" t="s">
        <v>35</v>
      </c>
      <c r="W292" s="63">
        <v>27.9</v>
      </c>
      <c r="X292" s="67" t="s">
        <v>35</v>
      </c>
      <c r="Y292" s="68">
        <v>205</v>
      </c>
      <c r="Z292" s="1389" t="s">
        <v>35</v>
      </c>
      <c r="AA292" s="66">
        <v>0.23</v>
      </c>
      <c r="AB292" s="608" t="s">
        <v>35</v>
      </c>
      <c r="AC292" s="1666" t="s">
        <v>35</v>
      </c>
      <c r="AD292" s="6" t="s">
        <v>478</v>
      </c>
      <c r="AE292" s="17" t="s">
        <v>23</v>
      </c>
      <c r="AF292" s="22" t="s">
        <v>35</v>
      </c>
      <c r="AG292" s="43">
        <v>0.09</v>
      </c>
      <c r="AH292" s="35"/>
      <c r="AI292" s="95"/>
    </row>
    <row r="293" spans="1:35" x14ac:dyDescent="0.15">
      <c r="A293" s="1769"/>
      <c r="B293" s="1610">
        <v>44544</v>
      </c>
      <c r="C293" s="1607" t="str">
        <f t="shared" si="32"/>
        <v>(火)</v>
      </c>
      <c r="D293" s="627" t="s">
        <v>522</v>
      </c>
      <c r="E293" s="58" t="s">
        <v>35</v>
      </c>
      <c r="F293" s="22">
        <v>12</v>
      </c>
      <c r="G293" s="61">
        <v>12.3</v>
      </c>
      <c r="H293" s="22">
        <v>1.8</v>
      </c>
      <c r="I293" s="61">
        <v>1.5</v>
      </c>
      <c r="J293" s="22">
        <v>7.8</v>
      </c>
      <c r="K293" s="61">
        <v>7.9</v>
      </c>
      <c r="L293" s="22" t="s">
        <v>35</v>
      </c>
      <c r="M293" s="61">
        <v>27.9</v>
      </c>
      <c r="N293" s="49" t="s">
        <v>35</v>
      </c>
      <c r="O293" s="1199">
        <v>68.5</v>
      </c>
      <c r="P293" s="49" t="s">
        <v>35</v>
      </c>
      <c r="Q293" s="1199">
        <v>94.2</v>
      </c>
      <c r="R293" s="49" t="s">
        <v>35</v>
      </c>
      <c r="S293" s="1199" t="s">
        <v>35</v>
      </c>
      <c r="T293" s="49" t="s">
        <v>35</v>
      </c>
      <c r="U293" s="1199" t="s">
        <v>35</v>
      </c>
      <c r="V293" s="62" t="s">
        <v>35</v>
      </c>
      <c r="W293" s="63">
        <v>27.6</v>
      </c>
      <c r="X293" s="67" t="s">
        <v>35</v>
      </c>
      <c r="Y293" s="68">
        <v>198</v>
      </c>
      <c r="Z293" s="1389" t="s">
        <v>35</v>
      </c>
      <c r="AA293" s="66">
        <v>0.19</v>
      </c>
      <c r="AB293" s="608">
        <v>17</v>
      </c>
      <c r="AC293" s="1666" t="s">
        <v>35</v>
      </c>
      <c r="AD293" s="6" t="s">
        <v>24</v>
      </c>
      <c r="AE293" s="17" t="s">
        <v>23</v>
      </c>
      <c r="AF293" s="22" t="s">
        <v>35</v>
      </c>
      <c r="AG293" s="46">
        <v>2.1</v>
      </c>
      <c r="AH293" s="35"/>
      <c r="AI293" s="95"/>
    </row>
    <row r="294" spans="1:35" x14ac:dyDescent="0.15">
      <c r="A294" s="1769"/>
      <c r="B294" s="1610">
        <v>44545</v>
      </c>
      <c r="C294" s="1607" t="str">
        <f t="shared" si="32"/>
        <v>(水)</v>
      </c>
      <c r="D294" s="627" t="s">
        <v>566</v>
      </c>
      <c r="E294" s="58" t="s">
        <v>35</v>
      </c>
      <c r="F294" s="22">
        <v>11.9</v>
      </c>
      <c r="G294" s="61">
        <v>12.2</v>
      </c>
      <c r="H294" s="22">
        <v>2.2999999999999998</v>
      </c>
      <c r="I294" s="61">
        <v>1.6</v>
      </c>
      <c r="J294" s="22">
        <v>7.8</v>
      </c>
      <c r="K294" s="61">
        <v>7.9</v>
      </c>
      <c r="L294" s="22" t="s">
        <v>35</v>
      </c>
      <c r="M294" s="61">
        <v>28.6</v>
      </c>
      <c r="N294" s="49" t="s">
        <v>35</v>
      </c>
      <c r="O294" s="1199">
        <v>68.400000000000006</v>
      </c>
      <c r="P294" s="49" t="s">
        <v>35</v>
      </c>
      <c r="Q294" s="1199">
        <v>94.8</v>
      </c>
      <c r="R294" s="49" t="s">
        <v>35</v>
      </c>
      <c r="S294" s="1199" t="s">
        <v>35</v>
      </c>
      <c r="T294" s="49" t="s">
        <v>35</v>
      </c>
      <c r="U294" s="1199" t="s">
        <v>35</v>
      </c>
      <c r="V294" s="62" t="s">
        <v>35</v>
      </c>
      <c r="W294" s="63">
        <v>28.5</v>
      </c>
      <c r="X294" s="67" t="s">
        <v>35</v>
      </c>
      <c r="Y294" s="68">
        <v>202</v>
      </c>
      <c r="Z294" s="1389" t="s">
        <v>35</v>
      </c>
      <c r="AA294" s="66">
        <v>0.15</v>
      </c>
      <c r="AB294" s="608" t="s">
        <v>35</v>
      </c>
      <c r="AC294" s="1666" t="s">
        <v>35</v>
      </c>
      <c r="AD294" s="6" t="s">
        <v>25</v>
      </c>
      <c r="AE294" s="17" t="s">
        <v>23</v>
      </c>
      <c r="AF294" s="44" t="s">
        <v>35</v>
      </c>
      <c r="AG294" s="46">
        <v>0.7</v>
      </c>
      <c r="AH294" s="45"/>
      <c r="AI294" s="97"/>
    </row>
    <row r="295" spans="1:35" x14ac:dyDescent="0.15">
      <c r="A295" s="1769"/>
      <c r="B295" s="1610">
        <v>44546</v>
      </c>
      <c r="C295" s="1607" t="str">
        <f t="shared" si="32"/>
        <v>(木)</v>
      </c>
      <c r="D295" s="627" t="s">
        <v>566</v>
      </c>
      <c r="E295" s="58" t="s">
        <v>35</v>
      </c>
      <c r="F295" s="22">
        <v>11.6</v>
      </c>
      <c r="G295" s="61">
        <v>12</v>
      </c>
      <c r="H295" s="22">
        <v>3.2</v>
      </c>
      <c r="I295" s="61">
        <v>2</v>
      </c>
      <c r="J295" s="22">
        <v>7.7</v>
      </c>
      <c r="K295" s="61">
        <v>7.8</v>
      </c>
      <c r="L295" s="22" t="s">
        <v>35</v>
      </c>
      <c r="M295" s="61">
        <v>29</v>
      </c>
      <c r="N295" s="49" t="s">
        <v>35</v>
      </c>
      <c r="O295" s="1199">
        <v>69.8</v>
      </c>
      <c r="P295" s="49" t="s">
        <v>35</v>
      </c>
      <c r="Q295" s="1199">
        <v>97.8</v>
      </c>
      <c r="R295" s="49" t="s">
        <v>35</v>
      </c>
      <c r="S295" s="1199" t="s">
        <v>35</v>
      </c>
      <c r="T295" s="49" t="s">
        <v>35</v>
      </c>
      <c r="U295" s="1199" t="s">
        <v>35</v>
      </c>
      <c r="V295" s="62" t="s">
        <v>35</v>
      </c>
      <c r="W295" s="63">
        <v>29.8</v>
      </c>
      <c r="X295" s="67" t="s">
        <v>35</v>
      </c>
      <c r="Y295" s="68">
        <v>215</v>
      </c>
      <c r="Z295" s="1389" t="s">
        <v>35</v>
      </c>
      <c r="AA295" s="66">
        <v>0.22</v>
      </c>
      <c r="AB295" s="608" t="s">
        <v>35</v>
      </c>
      <c r="AC295" s="1666" t="s">
        <v>35</v>
      </c>
      <c r="AD295" s="6" t="s">
        <v>479</v>
      </c>
      <c r="AE295" s="17" t="s">
        <v>23</v>
      </c>
      <c r="AF295" s="23" t="s">
        <v>35</v>
      </c>
      <c r="AG295" s="46">
        <v>9.8000000000000007</v>
      </c>
      <c r="AH295" s="41"/>
      <c r="AI295" s="95"/>
    </row>
    <row r="296" spans="1:35" x14ac:dyDescent="0.15">
      <c r="A296" s="1769"/>
      <c r="B296" s="1610">
        <v>44547</v>
      </c>
      <c r="C296" s="1607" t="str">
        <f t="shared" si="32"/>
        <v>(金)</v>
      </c>
      <c r="D296" s="627" t="s">
        <v>579</v>
      </c>
      <c r="E296" s="58" t="s">
        <v>35</v>
      </c>
      <c r="F296" s="22">
        <v>11.4</v>
      </c>
      <c r="G296" s="61">
        <v>11.7</v>
      </c>
      <c r="H296" s="22">
        <v>2.9</v>
      </c>
      <c r="I296" s="61">
        <v>1.9</v>
      </c>
      <c r="J296" s="22">
        <v>7.8</v>
      </c>
      <c r="K296" s="61">
        <v>7.8</v>
      </c>
      <c r="L296" s="22" t="s">
        <v>35</v>
      </c>
      <c r="M296" s="61">
        <v>28.5</v>
      </c>
      <c r="N296" s="49" t="s">
        <v>35</v>
      </c>
      <c r="O296" s="1199">
        <v>70.400000000000006</v>
      </c>
      <c r="P296" s="49" t="s">
        <v>35</v>
      </c>
      <c r="Q296" s="1199">
        <v>96.2</v>
      </c>
      <c r="R296" s="49" t="s">
        <v>35</v>
      </c>
      <c r="S296" s="1199" t="s">
        <v>35</v>
      </c>
      <c r="T296" s="49" t="s">
        <v>35</v>
      </c>
      <c r="U296" s="1199" t="s">
        <v>35</v>
      </c>
      <c r="V296" s="62" t="s">
        <v>35</v>
      </c>
      <c r="W296" s="63">
        <v>30.1</v>
      </c>
      <c r="X296" s="67" t="s">
        <v>35</v>
      </c>
      <c r="Y296" s="68">
        <v>204</v>
      </c>
      <c r="Z296" s="1389" t="s">
        <v>35</v>
      </c>
      <c r="AA296" s="66">
        <v>0.26</v>
      </c>
      <c r="AB296" s="608">
        <v>4</v>
      </c>
      <c r="AC296" s="1666">
        <v>2</v>
      </c>
      <c r="AD296" s="6" t="s">
        <v>480</v>
      </c>
      <c r="AE296" s="17" t="s">
        <v>23</v>
      </c>
      <c r="AF296" s="23" t="s">
        <v>35</v>
      </c>
      <c r="AG296" s="43">
        <v>0.01</v>
      </c>
      <c r="AH296" s="41"/>
      <c r="AI296" s="95"/>
    </row>
    <row r="297" spans="1:35" x14ac:dyDescent="0.15">
      <c r="A297" s="1769"/>
      <c r="B297" s="1610">
        <v>44548</v>
      </c>
      <c r="C297" s="1607" t="str">
        <f t="shared" si="32"/>
        <v>(土)</v>
      </c>
      <c r="D297" s="627" t="s">
        <v>566</v>
      </c>
      <c r="E297" s="58" t="s">
        <v>35</v>
      </c>
      <c r="F297" s="22">
        <v>11.3</v>
      </c>
      <c r="G297" s="61">
        <v>11.6</v>
      </c>
      <c r="H297" s="22">
        <v>2</v>
      </c>
      <c r="I297" s="61">
        <v>1.8</v>
      </c>
      <c r="J297" s="22">
        <v>7.8</v>
      </c>
      <c r="K297" s="61">
        <v>7.8</v>
      </c>
      <c r="L297" s="22" t="s">
        <v>35</v>
      </c>
      <c r="M297" s="61">
        <v>31.6</v>
      </c>
      <c r="N297" s="49" t="s">
        <v>35</v>
      </c>
      <c r="O297" s="1199" t="s">
        <v>35</v>
      </c>
      <c r="P297" s="49" t="s">
        <v>35</v>
      </c>
      <c r="Q297" s="1199" t="s">
        <v>35</v>
      </c>
      <c r="R297" s="49" t="s">
        <v>35</v>
      </c>
      <c r="S297" s="1199" t="s">
        <v>35</v>
      </c>
      <c r="T297" s="49" t="s">
        <v>35</v>
      </c>
      <c r="U297" s="1199" t="s">
        <v>35</v>
      </c>
      <c r="V297" s="62" t="s">
        <v>35</v>
      </c>
      <c r="W297" s="63" t="s">
        <v>35</v>
      </c>
      <c r="X297" s="67" t="s">
        <v>35</v>
      </c>
      <c r="Y297" s="68" t="s">
        <v>35</v>
      </c>
      <c r="Z297" s="1389" t="s">
        <v>35</v>
      </c>
      <c r="AA297" s="66" t="s">
        <v>35</v>
      </c>
      <c r="AB297" s="608" t="s">
        <v>35</v>
      </c>
      <c r="AC297" s="1666" t="s">
        <v>35</v>
      </c>
      <c r="AD297" s="6" t="s">
        <v>284</v>
      </c>
      <c r="AE297" s="17" t="s">
        <v>23</v>
      </c>
      <c r="AF297" s="278" t="s">
        <v>35</v>
      </c>
      <c r="AG297" s="203">
        <v>2.81</v>
      </c>
      <c r="AH297" s="45"/>
      <c r="AI297" s="97"/>
    </row>
    <row r="298" spans="1:35" x14ac:dyDescent="0.15">
      <c r="A298" s="1769"/>
      <c r="B298" s="1610">
        <v>44549</v>
      </c>
      <c r="C298" s="1607" t="str">
        <f t="shared" si="32"/>
        <v>(日)</v>
      </c>
      <c r="D298" s="627" t="s">
        <v>566</v>
      </c>
      <c r="E298" s="58" t="s">
        <v>35</v>
      </c>
      <c r="F298" s="22">
        <v>11.2</v>
      </c>
      <c r="G298" s="61">
        <v>11.5</v>
      </c>
      <c r="H298" s="22">
        <v>2.2000000000000002</v>
      </c>
      <c r="I298" s="61">
        <v>1.5</v>
      </c>
      <c r="J298" s="22">
        <v>7.8</v>
      </c>
      <c r="K298" s="61">
        <v>7.9</v>
      </c>
      <c r="L298" s="22" t="s">
        <v>35</v>
      </c>
      <c r="M298" s="61">
        <v>31.1</v>
      </c>
      <c r="N298" s="49" t="s">
        <v>35</v>
      </c>
      <c r="O298" s="1199" t="s">
        <v>35</v>
      </c>
      <c r="P298" s="49" t="s">
        <v>35</v>
      </c>
      <c r="Q298" s="1199" t="s">
        <v>35</v>
      </c>
      <c r="R298" s="49" t="s">
        <v>35</v>
      </c>
      <c r="S298" s="1199" t="s">
        <v>35</v>
      </c>
      <c r="T298" s="49" t="s">
        <v>35</v>
      </c>
      <c r="U298" s="1199" t="s">
        <v>35</v>
      </c>
      <c r="V298" s="62" t="s">
        <v>35</v>
      </c>
      <c r="W298" s="63" t="s">
        <v>35</v>
      </c>
      <c r="X298" s="67" t="s">
        <v>35</v>
      </c>
      <c r="Y298" s="68" t="s">
        <v>35</v>
      </c>
      <c r="Z298" s="1389" t="s">
        <v>35</v>
      </c>
      <c r="AA298" s="66" t="s">
        <v>35</v>
      </c>
      <c r="AB298" s="608" t="s">
        <v>35</v>
      </c>
      <c r="AC298" s="1666" t="s">
        <v>35</v>
      </c>
      <c r="AD298" s="6" t="s">
        <v>481</v>
      </c>
      <c r="AE298" s="17" t="s">
        <v>23</v>
      </c>
      <c r="AF298" s="23" t="s">
        <v>35</v>
      </c>
      <c r="AG298" s="43">
        <v>3.18</v>
      </c>
      <c r="AH298" s="41"/>
      <c r="AI298" s="95"/>
    </row>
    <row r="299" spans="1:35" x14ac:dyDescent="0.15">
      <c r="A299" s="1769"/>
      <c r="B299" s="1610">
        <v>44550</v>
      </c>
      <c r="C299" s="1607" t="str">
        <f t="shared" si="32"/>
        <v>(月)</v>
      </c>
      <c r="D299" s="627" t="s">
        <v>566</v>
      </c>
      <c r="E299" s="58" t="s">
        <v>35</v>
      </c>
      <c r="F299" s="22">
        <v>10.9</v>
      </c>
      <c r="G299" s="61">
        <v>11.2</v>
      </c>
      <c r="H299" s="22">
        <v>3.7</v>
      </c>
      <c r="I299" s="61">
        <v>2.4</v>
      </c>
      <c r="J299" s="22">
        <v>7.8</v>
      </c>
      <c r="K299" s="61">
        <v>7.8</v>
      </c>
      <c r="L299" s="22" t="s">
        <v>35</v>
      </c>
      <c r="M299" s="61">
        <v>29.1</v>
      </c>
      <c r="N299" s="49" t="s">
        <v>35</v>
      </c>
      <c r="O299" s="1199">
        <v>68.900000000000006</v>
      </c>
      <c r="P299" s="49" t="s">
        <v>35</v>
      </c>
      <c r="Q299" s="1199">
        <v>93.4</v>
      </c>
      <c r="R299" s="49" t="s">
        <v>35</v>
      </c>
      <c r="S299" s="1199" t="s">
        <v>35</v>
      </c>
      <c r="T299" s="49" t="s">
        <v>35</v>
      </c>
      <c r="U299" s="1199" t="s">
        <v>35</v>
      </c>
      <c r="V299" s="62" t="s">
        <v>35</v>
      </c>
      <c r="W299" s="63">
        <v>28.4</v>
      </c>
      <c r="X299" s="67" t="s">
        <v>35</v>
      </c>
      <c r="Y299" s="68">
        <v>189</v>
      </c>
      <c r="Z299" s="1389" t="s">
        <v>35</v>
      </c>
      <c r="AA299" s="66">
        <v>0.23</v>
      </c>
      <c r="AB299" s="608" t="s">
        <v>35</v>
      </c>
      <c r="AC299" s="1666" t="s">
        <v>35</v>
      </c>
      <c r="AD299" s="6" t="s">
        <v>482</v>
      </c>
      <c r="AE299" s="17" t="s">
        <v>23</v>
      </c>
      <c r="AF299" s="22" t="s">
        <v>35</v>
      </c>
      <c r="AG299" s="43">
        <v>0.125</v>
      </c>
      <c r="AH299" s="35"/>
      <c r="AI299" s="96"/>
    </row>
    <row r="300" spans="1:35" x14ac:dyDescent="0.15">
      <c r="A300" s="1769"/>
      <c r="B300" s="1610">
        <v>44551</v>
      </c>
      <c r="C300" s="1607" t="str">
        <f t="shared" si="32"/>
        <v>(火)</v>
      </c>
      <c r="D300" s="627" t="s">
        <v>566</v>
      </c>
      <c r="E300" s="58" t="s">
        <v>35</v>
      </c>
      <c r="F300" s="22">
        <v>10.6</v>
      </c>
      <c r="G300" s="61">
        <v>11</v>
      </c>
      <c r="H300" s="22">
        <v>3.8</v>
      </c>
      <c r="I300" s="61">
        <v>2.5</v>
      </c>
      <c r="J300" s="22">
        <v>7.7</v>
      </c>
      <c r="K300" s="61">
        <v>7.8</v>
      </c>
      <c r="L300" s="22" t="s">
        <v>35</v>
      </c>
      <c r="M300" s="61">
        <v>29.4</v>
      </c>
      <c r="N300" s="49" t="s">
        <v>35</v>
      </c>
      <c r="O300" s="1199">
        <v>70.3</v>
      </c>
      <c r="P300" s="49" t="s">
        <v>35</v>
      </c>
      <c r="Q300" s="1199">
        <v>95.2</v>
      </c>
      <c r="R300" s="49" t="s">
        <v>35</v>
      </c>
      <c r="S300" s="1199" t="s">
        <v>35</v>
      </c>
      <c r="T300" s="49" t="s">
        <v>35</v>
      </c>
      <c r="U300" s="1199" t="s">
        <v>35</v>
      </c>
      <c r="V300" s="62" t="s">
        <v>35</v>
      </c>
      <c r="W300" s="63">
        <v>30.5</v>
      </c>
      <c r="X300" s="67" t="s">
        <v>35</v>
      </c>
      <c r="Y300" s="68">
        <v>202</v>
      </c>
      <c r="Z300" s="1389" t="s">
        <v>35</v>
      </c>
      <c r="AA300" s="66">
        <v>0.25</v>
      </c>
      <c r="AB300" s="608" t="s">
        <v>35</v>
      </c>
      <c r="AC300" s="1666" t="s">
        <v>35</v>
      </c>
      <c r="AD300" s="6" t="s">
        <v>483</v>
      </c>
      <c r="AE300" s="17" t="s">
        <v>23</v>
      </c>
      <c r="AF300" s="22" t="s">
        <v>35</v>
      </c>
      <c r="AG300" s="203" t="s">
        <v>523</v>
      </c>
      <c r="AH300" s="35"/>
      <c r="AI300" s="96"/>
    </row>
    <row r="301" spans="1:35" x14ac:dyDescent="0.15">
      <c r="A301" s="1769"/>
      <c r="B301" s="1610">
        <v>44552</v>
      </c>
      <c r="C301" s="1607" t="str">
        <f t="shared" si="32"/>
        <v>(水)</v>
      </c>
      <c r="D301" s="627" t="s">
        <v>566</v>
      </c>
      <c r="E301" s="58" t="s">
        <v>35</v>
      </c>
      <c r="F301" s="22">
        <v>10.5</v>
      </c>
      <c r="G301" s="61">
        <v>10.8</v>
      </c>
      <c r="H301" s="22">
        <v>3.6</v>
      </c>
      <c r="I301" s="61">
        <v>2.2000000000000002</v>
      </c>
      <c r="J301" s="22">
        <v>7.7</v>
      </c>
      <c r="K301" s="61">
        <v>7.8</v>
      </c>
      <c r="L301" s="22" t="s">
        <v>35</v>
      </c>
      <c r="M301" s="61">
        <v>29.5</v>
      </c>
      <c r="N301" s="49" t="s">
        <v>35</v>
      </c>
      <c r="O301" s="1199">
        <v>71.599999999999994</v>
      </c>
      <c r="P301" s="49" t="s">
        <v>35</v>
      </c>
      <c r="Q301" s="1199">
        <v>98</v>
      </c>
      <c r="R301" s="49" t="s">
        <v>35</v>
      </c>
      <c r="S301" s="1199" t="s">
        <v>35</v>
      </c>
      <c r="T301" s="49" t="s">
        <v>35</v>
      </c>
      <c r="U301" s="1199" t="s">
        <v>35</v>
      </c>
      <c r="V301" s="62" t="s">
        <v>35</v>
      </c>
      <c r="W301" s="63">
        <v>30.6</v>
      </c>
      <c r="X301" s="67" t="s">
        <v>35</v>
      </c>
      <c r="Y301" s="68">
        <v>196</v>
      </c>
      <c r="Z301" s="1389" t="s">
        <v>35</v>
      </c>
      <c r="AA301" s="66">
        <v>0.2</v>
      </c>
      <c r="AB301" s="608" t="s">
        <v>35</v>
      </c>
      <c r="AC301" s="1666" t="s">
        <v>35</v>
      </c>
      <c r="AD301" s="6" t="s">
        <v>281</v>
      </c>
      <c r="AE301" s="17" t="s">
        <v>23</v>
      </c>
      <c r="AF301" s="22" t="s">
        <v>35</v>
      </c>
      <c r="AG301" s="46">
        <v>20.6</v>
      </c>
      <c r="AH301" s="42"/>
      <c r="AI301" s="98"/>
    </row>
    <row r="302" spans="1:35" x14ac:dyDescent="0.15">
      <c r="A302" s="1769"/>
      <c r="B302" s="1610">
        <v>44553</v>
      </c>
      <c r="C302" s="1607" t="str">
        <f t="shared" si="32"/>
        <v>(木)</v>
      </c>
      <c r="D302" s="627" t="s">
        <v>566</v>
      </c>
      <c r="E302" s="58" t="s">
        <v>35</v>
      </c>
      <c r="F302" s="22">
        <v>10.5</v>
      </c>
      <c r="G302" s="61">
        <v>10.7</v>
      </c>
      <c r="H302" s="22">
        <v>2.8</v>
      </c>
      <c r="I302" s="61">
        <v>2</v>
      </c>
      <c r="J302" s="22">
        <v>7.7</v>
      </c>
      <c r="K302" s="61">
        <v>7.8</v>
      </c>
      <c r="L302" s="22" t="s">
        <v>35</v>
      </c>
      <c r="M302" s="61">
        <v>29.3</v>
      </c>
      <c r="N302" s="49" t="s">
        <v>35</v>
      </c>
      <c r="O302" s="1199">
        <v>71.400000000000006</v>
      </c>
      <c r="P302" s="49" t="s">
        <v>35</v>
      </c>
      <c r="Q302" s="1199">
        <v>98</v>
      </c>
      <c r="R302" s="49" t="s">
        <v>35</v>
      </c>
      <c r="S302" s="1199" t="s">
        <v>35</v>
      </c>
      <c r="T302" s="49" t="s">
        <v>35</v>
      </c>
      <c r="U302" s="1199" t="s">
        <v>35</v>
      </c>
      <c r="V302" s="62" t="s">
        <v>35</v>
      </c>
      <c r="W302" s="63">
        <v>32</v>
      </c>
      <c r="X302" s="67" t="s">
        <v>35</v>
      </c>
      <c r="Y302" s="68">
        <v>190</v>
      </c>
      <c r="Z302" s="1389" t="s">
        <v>35</v>
      </c>
      <c r="AA302" s="66">
        <v>0.21</v>
      </c>
      <c r="AB302" s="608" t="s">
        <v>35</v>
      </c>
      <c r="AC302" s="1666" t="s">
        <v>35</v>
      </c>
      <c r="AD302" s="6" t="s">
        <v>27</v>
      </c>
      <c r="AE302" s="17" t="s">
        <v>23</v>
      </c>
      <c r="AF302" s="22" t="s">
        <v>35</v>
      </c>
      <c r="AG302" s="46">
        <v>28</v>
      </c>
      <c r="AH302" s="42"/>
      <c r="AI302" s="98"/>
    </row>
    <row r="303" spans="1:35" x14ac:dyDescent="0.15">
      <c r="A303" s="1769"/>
      <c r="B303" s="1610">
        <v>44554</v>
      </c>
      <c r="C303" s="1607" t="str">
        <f t="shared" si="32"/>
        <v>(金)</v>
      </c>
      <c r="D303" s="627" t="s">
        <v>566</v>
      </c>
      <c r="E303" s="58" t="s">
        <v>35</v>
      </c>
      <c r="F303" s="22">
        <v>10.5</v>
      </c>
      <c r="G303" s="61">
        <v>10.8</v>
      </c>
      <c r="H303" s="22">
        <v>2.7</v>
      </c>
      <c r="I303" s="61">
        <v>1.8</v>
      </c>
      <c r="J303" s="22">
        <v>7.7</v>
      </c>
      <c r="K303" s="61">
        <v>7.8</v>
      </c>
      <c r="L303" s="22" t="s">
        <v>35</v>
      </c>
      <c r="M303" s="61">
        <v>29.3</v>
      </c>
      <c r="N303" s="49" t="s">
        <v>35</v>
      </c>
      <c r="O303" s="1199">
        <v>70.8</v>
      </c>
      <c r="P303" s="49" t="s">
        <v>35</v>
      </c>
      <c r="Q303" s="1199">
        <v>99.8</v>
      </c>
      <c r="R303" s="49" t="s">
        <v>35</v>
      </c>
      <c r="S303" s="1199" t="s">
        <v>35</v>
      </c>
      <c r="T303" s="49" t="s">
        <v>35</v>
      </c>
      <c r="U303" s="1199" t="s">
        <v>35</v>
      </c>
      <c r="V303" s="62" t="s">
        <v>35</v>
      </c>
      <c r="W303" s="63">
        <v>28.2</v>
      </c>
      <c r="X303" s="67" t="s">
        <v>35</v>
      </c>
      <c r="Y303" s="68">
        <v>202</v>
      </c>
      <c r="Z303" s="1389" t="s">
        <v>35</v>
      </c>
      <c r="AA303" s="66">
        <v>0.19</v>
      </c>
      <c r="AB303" s="608" t="s">
        <v>35</v>
      </c>
      <c r="AC303" s="1666" t="s">
        <v>35</v>
      </c>
      <c r="AD303" s="6" t="s">
        <v>282</v>
      </c>
      <c r="AE303" s="17" t="s">
        <v>267</v>
      </c>
      <c r="AF303" s="49" t="s">
        <v>35</v>
      </c>
      <c r="AG303" s="50">
        <v>4</v>
      </c>
      <c r="AH303" s="7"/>
      <c r="AI303" s="8"/>
    </row>
    <row r="304" spans="1:35" x14ac:dyDescent="0.15">
      <c r="A304" s="1769"/>
      <c r="B304" s="1610">
        <v>44555</v>
      </c>
      <c r="C304" s="1607" t="str">
        <f t="shared" si="32"/>
        <v>(土)</v>
      </c>
      <c r="D304" s="627" t="s">
        <v>522</v>
      </c>
      <c r="E304" s="58" t="s">
        <v>35</v>
      </c>
      <c r="F304" s="22">
        <v>10.4</v>
      </c>
      <c r="G304" s="61">
        <v>10.7</v>
      </c>
      <c r="H304" s="22">
        <v>2.6</v>
      </c>
      <c r="I304" s="61">
        <v>1.8</v>
      </c>
      <c r="J304" s="22">
        <v>7.7</v>
      </c>
      <c r="K304" s="61">
        <v>7.8</v>
      </c>
      <c r="L304" s="22" t="s">
        <v>35</v>
      </c>
      <c r="M304" s="61">
        <v>32.200000000000003</v>
      </c>
      <c r="N304" s="49" t="s">
        <v>35</v>
      </c>
      <c r="O304" s="1199" t="s">
        <v>35</v>
      </c>
      <c r="P304" s="49" t="s">
        <v>35</v>
      </c>
      <c r="Q304" s="1199" t="s">
        <v>35</v>
      </c>
      <c r="R304" s="49" t="s">
        <v>35</v>
      </c>
      <c r="S304" s="1199" t="s">
        <v>35</v>
      </c>
      <c r="T304" s="49" t="s">
        <v>35</v>
      </c>
      <c r="U304" s="1199" t="s">
        <v>35</v>
      </c>
      <c r="V304" s="62" t="s">
        <v>35</v>
      </c>
      <c r="W304" s="63" t="s">
        <v>35</v>
      </c>
      <c r="X304" s="67" t="s">
        <v>35</v>
      </c>
      <c r="Y304" s="68" t="s">
        <v>35</v>
      </c>
      <c r="Z304" s="1389" t="s">
        <v>35</v>
      </c>
      <c r="AA304" s="66" t="s">
        <v>35</v>
      </c>
      <c r="AB304" s="608" t="s">
        <v>35</v>
      </c>
      <c r="AC304" s="1666" t="s">
        <v>35</v>
      </c>
      <c r="AD304" s="6" t="s">
        <v>283</v>
      </c>
      <c r="AE304" s="17" t="s">
        <v>23</v>
      </c>
      <c r="AF304" s="49" t="s">
        <v>35</v>
      </c>
      <c r="AG304" s="497" t="s">
        <v>638</v>
      </c>
      <c r="AH304" s="7"/>
      <c r="AI304" s="8"/>
    </row>
    <row r="305" spans="1:35" x14ac:dyDescent="0.15">
      <c r="A305" s="1769"/>
      <c r="B305" s="1610">
        <v>44556</v>
      </c>
      <c r="C305" s="1607" t="str">
        <f t="shared" si="32"/>
        <v>(日)</v>
      </c>
      <c r="D305" s="627" t="s">
        <v>566</v>
      </c>
      <c r="E305" s="58" t="s">
        <v>35</v>
      </c>
      <c r="F305" s="22">
        <v>10.199999999999999</v>
      </c>
      <c r="G305" s="61">
        <v>10.4</v>
      </c>
      <c r="H305" s="22">
        <v>2.7</v>
      </c>
      <c r="I305" s="61">
        <v>2</v>
      </c>
      <c r="J305" s="22">
        <v>7.8</v>
      </c>
      <c r="K305" s="61">
        <v>7.8</v>
      </c>
      <c r="L305" s="22" t="s">
        <v>35</v>
      </c>
      <c r="M305" s="61">
        <v>32.5</v>
      </c>
      <c r="N305" s="49" t="s">
        <v>35</v>
      </c>
      <c r="O305" s="1199" t="s">
        <v>35</v>
      </c>
      <c r="P305" s="49" t="s">
        <v>35</v>
      </c>
      <c r="Q305" s="1199" t="s">
        <v>35</v>
      </c>
      <c r="R305" s="49" t="s">
        <v>35</v>
      </c>
      <c r="S305" s="1199" t="s">
        <v>35</v>
      </c>
      <c r="T305" s="49" t="s">
        <v>35</v>
      </c>
      <c r="U305" s="1199" t="s">
        <v>35</v>
      </c>
      <c r="V305" s="62" t="s">
        <v>35</v>
      </c>
      <c r="W305" s="63" t="s">
        <v>35</v>
      </c>
      <c r="X305" s="67" t="s">
        <v>35</v>
      </c>
      <c r="Y305" s="68" t="s">
        <v>35</v>
      </c>
      <c r="Z305" s="1389" t="s">
        <v>35</v>
      </c>
      <c r="AA305" s="66" t="s">
        <v>35</v>
      </c>
      <c r="AB305" s="608" t="s">
        <v>35</v>
      </c>
      <c r="AC305" s="1666" t="s">
        <v>35</v>
      </c>
      <c r="AD305" s="18"/>
      <c r="AE305" s="8"/>
      <c r="AF305" s="580"/>
      <c r="AG305" s="572"/>
      <c r="AH305" s="572"/>
      <c r="AI305" s="571"/>
    </row>
    <row r="306" spans="1:35" x14ac:dyDescent="0.15">
      <c r="A306" s="1769"/>
      <c r="B306" s="1610">
        <v>44557</v>
      </c>
      <c r="C306" s="1607" t="str">
        <f t="shared" si="32"/>
        <v>(月)</v>
      </c>
      <c r="D306" s="627" t="s">
        <v>566</v>
      </c>
      <c r="E306" s="58" t="s">
        <v>35</v>
      </c>
      <c r="F306" s="22">
        <v>10</v>
      </c>
      <c r="G306" s="61">
        <v>10.4</v>
      </c>
      <c r="H306" s="22">
        <v>1.6</v>
      </c>
      <c r="I306" s="61">
        <v>1.4</v>
      </c>
      <c r="J306" s="22">
        <v>7.9</v>
      </c>
      <c r="K306" s="61">
        <v>7.9</v>
      </c>
      <c r="L306" s="22" t="s">
        <v>35</v>
      </c>
      <c r="M306" s="61">
        <v>29</v>
      </c>
      <c r="N306" s="49" t="s">
        <v>35</v>
      </c>
      <c r="O306" s="1199">
        <v>70.599999999999994</v>
      </c>
      <c r="P306" s="49" t="s">
        <v>35</v>
      </c>
      <c r="Q306" s="1199">
        <v>100.3</v>
      </c>
      <c r="R306" s="49" t="s">
        <v>35</v>
      </c>
      <c r="S306" s="1199" t="s">
        <v>35</v>
      </c>
      <c r="T306" s="49" t="s">
        <v>35</v>
      </c>
      <c r="U306" s="1199" t="s">
        <v>35</v>
      </c>
      <c r="V306" s="62" t="s">
        <v>35</v>
      </c>
      <c r="W306" s="63">
        <v>28.1</v>
      </c>
      <c r="X306" s="67" t="s">
        <v>35</v>
      </c>
      <c r="Y306" s="68">
        <v>203</v>
      </c>
      <c r="Z306" s="1389" t="s">
        <v>35</v>
      </c>
      <c r="AA306" s="66">
        <v>0.12</v>
      </c>
      <c r="AB306" s="608" t="s">
        <v>35</v>
      </c>
      <c r="AC306" s="1666" t="s">
        <v>35</v>
      </c>
      <c r="AD306" s="18"/>
      <c r="AE306" s="8"/>
      <c r="AF306" s="7"/>
      <c r="AG306" s="7"/>
      <c r="AH306" s="7"/>
      <c r="AI306" s="8"/>
    </row>
    <row r="307" spans="1:35" x14ac:dyDescent="0.15">
      <c r="A307" s="1769"/>
      <c r="B307" s="1610">
        <v>44558</v>
      </c>
      <c r="C307" s="1607" t="str">
        <f t="shared" si="32"/>
        <v>(火)</v>
      </c>
      <c r="D307" s="627" t="s">
        <v>566</v>
      </c>
      <c r="E307" s="58" t="s">
        <v>35</v>
      </c>
      <c r="F307" s="22">
        <v>9.8000000000000007</v>
      </c>
      <c r="G307" s="61">
        <v>10</v>
      </c>
      <c r="H307" s="22">
        <v>2.2999999999999998</v>
      </c>
      <c r="I307" s="61">
        <v>1.6</v>
      </c>
      <c r="J307" s="22">
        <v>7.8</v>
      </c>
      <c r="K307" s="61">
        <v>7.9</v>
      </c>
      <c r="L307" s="22" t="s">
        <v>35</v>
      </c>
      <c r="M307" s="61">
        <v>29.4</v>
      </c>
      <c r="N307" s="49" t="s">
        <v>35</v>
      </c>
      <c r="O307" s="1199">
        <v>70.5</v>
      </c>
      <c r="P307" s="49" t="s">
        <v>35</v>
      </c>
      <c r="Q307" s="1199">
        <v>100.1</v>
      </c>
      <c r="R307" s="49" t="s">
        <v>35</v>
      </c>
      <c r="S307" s="1199" t="s">
        <v>35</v>
      </c>
      <c r="T307" s="49" t="s">
        <v>35</v>
      </c>
      <c r="U307" s="1199" t="s">
        <v>35</v>
      </c>
      <c r="V307" s="62" t="s">
        <v>35</v>
      </c>
      <c r="W307" s="63">
        <v>28.9</v>
      </c>
      <c r="X307" s="67" t="s">
        <v>35</v>
      </c>
      <c r="Y307" s="68">
        <v>218</v>
      </c>
      <c r="Z307" s="1389" t="s">
        <v>35</v>
      </c>
      <c r="AA307" s="66">
        <v>0.12</v>
      </c>
      <c r="AB307" s="745" t="s">
        <v>35</v>
      </c>
      <c r="AC307" s="1669" t="s">
        <v>35</v>
      </c>
      <c r="AD307" s="570"/>
      <c r="AE307" s="571"/>
      <c r="AF307" s="572"/>
      <c r="AG307" s="572"/>
      <c r="AH307" s="572"/>
      <c r="AI307" s="571"/>
    </row>
    <row r="308" spans="1:35" x14ac:dyDescent="0.15">
      <c r="A308" s="1769"/>
      <c r="B308" s="1610">
        <v>44559</v>
      </c>
      <c r="C308" s="1607" t="str">
        <f t="shared" si="32"/>
        <v>(水)</v>
      </c>
      <c r="D308" s="627" t="s">
        <v>566</v>
      </c>
      <c r="E308" s="58" t="s">
        <v>35</v>
      </c>
      <c r="F308" s="22">
        <v>9.5</v>
      </c>
      <c r="G308" s="61">
        <v>9.6999999999999993</v>
      </c>
      <c r="H308" s="22">
        <v>2.4</v>
      </c>
      <c r="I308" s="61">
        <v>1.7</v>
      </c>
      <c r="J308" s="22">
        <v>7.8</v>
      </c>
      <c r="K308" s="61">
        <v>7.9</v>
      </c>
      <c r="L308" s="22" t="s">
        <v>35</v>
      </c>
      <c r="M308" s="61">
        <v>32.9</v>
      </c>
      <c r="N308" s="49" t="s">
        <v>35</v>
      </c>
      <c r="O308" s="1199" t="s">
        <v>35</v>
      </c>
      <c r="P308" s="49" t="s">
        <v>35</v>
      </c>
      <c r="Q308" s="1199" t="s">
        <v>35</v>
      </c>
      <c r="R308" s="49" t="s">
        <v>35</v>
      </c>
      <c r="S308" s="1199" t="s">
        <v>35</v>
      </c>
      <c r="T308" s="49" t="s">
        <v>35</v>
      </c>
      <c r="U308" s="1199" t="s">
        <v>35</v>
      </c>
      <c r="V308" s="62" t="s">
        <v>35</v>
      </c>
      <c r="W308" s="63" t="s">
        <v>35</v>
      </c>
      <c r="X308" s="67" t="s">
        <v>35</v>
      </c>
      <c r="Y308" s="68" t="s">
        <v>35</v>
      </c>
      <c r="Z308" s="1389" t="s">
        <v>35</v>
      </c>
      <c r="AA308" s="66" t="s">
        <v>35</v>
      </c>
      <c r="AB308" s="608" t="s">
        <v>35</v>
      </c>
      <c r="AC308" s="1666" t="s">
        <v>35</v>
      </c>
      <c r="AD308" s="384" t="s">
        <v>137</v>
      </c>
      <c r="AE308" s="678" t="s">
        <v>35</v>
      </c>
      <c r="AF308" s="678" t="s">
        <v>35</v>
      </c>
      <c r="AG308" s="678" t="s">
        <v>35</v>
      </c>
      <c r="AH308" s="678" t="s">
        <v>35</v>
      </c>
      <c r="AI308" s="679" t="s">
        <v>35</v>
      </c>
    </row>
    <row r="309" spans="1:35" x14ac:dyDescent="0.15">
      <c r="A309" s="1769"/>
      <c r="B309" s="1610">
        <v>44560</v>
      </c>
      <c r="C309" s="1607" t="str">
        <f t="shared" si="32"/>
        <v>(木)</v>
      </c>
      <c r="D309" s="627" t="s">
        <v>566</v>
      </c>
      <c r="E309" s="58" t="s">
        <v>35</v>
      </c>
      <c r="F309" s="22">
        <v>9.4</v>
      </c>
      <c r="G309" s="61">
        <v>9.8000000000000007</v>
      </c>
      <c r="H309" s="22">
        <v>2.8</v>
      </c>
      <c r="I309" s="61">
        <v>1.7</v>
      </c>
      <c r="J309" s="22">
        <v>7.8</v>
      </c>
      <c r="K309" s="61">
        <v>7.9</v>
      </c>
      <c r="L309" s="22" t="s">
        <v>35</v>
      </c>
      <c r="M309" s="61">
        <v>32.9</v>
      </c>
      <c r="N309" s="49" t="s">
        <v>35</v>
      </c>
      <c r="O309" s="1199" t="s">
        <v>35</v>
      </c>
      <c r="P309" s="49" t="s">
        <v>35</v>
      </c>
      <c r="Q309" s="1199" t="s">
        <v>35</v>
      </c>
      <c r="R309" s="49" t="s">
        <v>35</v>
      </c>
      <c r="S309" s="1199" t="s">
        <v>35</v>
      </c>
      <c r="T309" s="49" t="s">
        <v>35</v>
      </c>
      <c r="U309" s="1199" t="s">
        <v>35</v>
      </c>
      <c r="V309" s="62" t="s">
        <v>35</v>
      </c>
      <c r="W309" s="63" t="s">
        <v>35</v>
      </c>
      <c r="X309" s="67" t="s">
        <v>35</v>
      </c>
      <c r="Y309" s="68" t="s">
        <v>35</v>
      </c>
      <c r="Z309" s="1389" t="s">
        <v>35</v>
      </c>
      <c r="AA309" s="66" t="s">
        <v>35</v>
      </c>
      <c r="AB309" s="608" t="s">
        <v>35</v>
      </c>
      <c r="AC309" s="1666" t="s">
        <v>35</v>
      </c>
      <c r="AD309" s="634"/>
      <c r="AE309" s="633"/>
      <c r="AF309" s="633"/>
      <c r="AG309" s="633"/>
      <c r="AH309" s="633"/>
      <c r="AI309" s="680"/>
    </row>
    <row r="310" spans="1:35" x14ac:dyDescent="0.15">
      <c r="A310" s="1769"/>
      <c r="B310" s="1610">
        <v>44561</v>
      </c>
      <c r="C310" s="1607" t="str">
        <f t="shared" si="32"/>
        <v>(金)</v>
      </c>
      <c r="D310" s="70" t="s">
        <v>566</v>
      </c>
      <c r="E310" s="119" t="s">
        <v>35</v>
      </c>
      <c r="F310" s="120">
        <v>9.1999999999999993</v>
      </c>
      <c r="G310" s="121">
        <v>9.4</v>
      </c>
      <c r="H310" s="120">
        <v>2.4</v>
      </c>
      <c r="I310" s="121">
        <v>1.6</v>
      </c>
      <c r="J310" s="120">
        <v>7.8</v>
      </c>
      <c r="K310" s="121">
        <v>7.9</v>
      </c>
      <c r="L310" s="120" t="s">
        <v>35</v>
      </c>
      <c r="M310" s="121">
        <v>32.799999999999997</v>
      </c>
      <c r="N310" s="632" t="s">
        <v>35</v>
      </c>
      <c r="O310" s="1213" t="s">
        <v>35</v>
      </c>
      <c r="P310" s="632" t="s">
        <v>35</v>
      </c>
      <c r="Q310" s="1213" t="s">
        <v>35</v>
      </c>
      <c r="R310" s="632" t="s">
        <v>35</v>
      </c>
      <c r="S310" s="1213" t="s">
        <v>35</v>
      </c>
      <c r="T310" s="632" t="s">
        <v>35</v>
      </c>
      <c r="U310" s="1213" t="s">
        <v>35</v>
      </c>
      <c r="V310" s="122" t="s">
        <v>35</v>
      </c>
      <c r="W310" s="123" t="s">
        <v>35</v>
      </c>
      <c r="X310" s="126" t="s">
        <v>35</v>
      </c>
      <c r="Y310" s="127" t="s">
        <v>35</v>
      </c>
      <c r="Z310" s="1394" t="s">
        <v>35</v>
      </c>
      <c r="AA310" s="125" t="s">
        <v>35</v>
      </c>
      <c r="AB310" s="746" t="s">
        <v>35</v>
      </c>
      <c r="AC310" s="1670" t="s">
        <v>35</v>
      </c>
      <c r="AD310" s="634"/>
      <c r="AE310" s="633"/>
      <c r="AF310" s="633"/>
      <c r="AG310" s="633"/>
      <c r="AH310" s="633"/>
      <c r="AI310" s="680"/>
    </row>
    <row r="311" spans="1:35" ht="13.5" customHeight="1" x14ac:dyDescent="0.15">
      <c r="A311" s="1746"/>
      <c r="B311" s="1748" t="s">
        <v>388</v>
      </c>
      <c r="C311" s="1744"/>
      <c r="D311" s="374"/>
      <c r="E311" s="335">
        <f t="shared" ref="E311:AC311" si="33">IF(COUNT(E280:E310)=0,"",MAX(E280:E310))</f>
        <v>13</v>
      </c>
      <c r="F311" s="336">
        <f t="shared" si="33"/>
        <v>13.6</v>
      </c>
      <c r="G311" s="337">
        <f t="shared" si="33"/>
        <v>14.3</v>
      </c>
      <c r="H311" s="336">
        <f t="shared" si="33"/>
        <v>4</v>
      </c>
      <c r="I311" s="337">
        <f t="shared" si="33"/>
        <v>2.6</v>
      </c>
      <c r="J311" s="336">
        <f t="shared" si="33"/>
        <v>7.9</v>
      </c>
      <c r="K311" s="337">
        <f t="shared" si="33"/>
        <v>7.9</v>
      </c>
      <c r="L311" s="336" t="str">
        <f t="shared" si="33"/>
        <v/>
      </c>
      <c r="M311" s="337">
        <f t="shared" si="33"/>
        <v>32.9</v>
      </c>
      <c r="N311" s="1200" t="str">
        <f t="shared" si="33"/>
        <v/>
      </c>
      <c r="O311" s="1208">
        <f t="shared" si="33"/>
        <v>72.5</v>
      </c>
      <c r="P311" s="1200" t="str">
        <f t="shared" si="33"/>
        <v/>
      </c>
      <c r="Q311" s="1208">
        <f t="shared" si="33"/>
        <v>100.3</v>
      </c>
      <c r="R311" s="1200" t="str">
        <f t="shared" si="33"/>
        <v/>
      </c>
      <c r="S311" s="1208">
        <f t="shared" si="33"/>
        <v>56.2</v>
      </c>
      <c r="T311" s="1200" t="str">
        <f t="shared" si="33"/>
        <v/>
      </c>
      <c r="U311" s="1208">
        <f t="shared" si="33"/>
        <v>36</v>
      </c>
      <c r="V311" s="338" t="str">
        <f t="shared" si="33"/>
        <v/>
      </c>
      <c r="W311" s="540">
        <f t="shared" si="33"/>
        <v>32.700000000000003</v>
      </c>
      <c r="X311" s="596" t="str">
        <f t="shared" si="33"/>
        <v/>
      </c>
      <c r="Y311" s="597">
        <f t="shared" si="33"/>
        <v>218</v>
      </c>
      <c r="Z311" s="1385" t="str">
        <f t="shared" si="33"/>
        <v/>
      </c>
      <c r="AA311" s="1398">
        <f t="shared" si="33"/>
        <v>0.26</v>
      </c>
      <c r="AB311" s="651">
        <f t="shared" si="33"/>
        <v>17</v>
      </c>
      <c r="AC311" s="1456">
        <f t="shared" si="33"/>
        <v>2</v>
      </c>
      <c r="AD311" s="688"/>
      <c r="AE311" s="641"/>
      <c r="AF311" s="635"/>
      <c r="AG311" s="689"/>
      <c r="AH311" s="641"/>
      <c r="AI311" s="690"/>
    </row>
    <row r="312" spans="1:35" x14ac:dyDescent="0.15">
      <c r="A312" s="1746"/>
      <c r="B312" s="1749" t="s">
        <v>389</v>
      </c>
      <c r="C312" s="1736"/>
      <c r="D312" s="376"/>
      <c r="E312" s="340">
        <f t="shared" ref="E312:AA312" si="34">IF(COUNT(E280:E310)=0,"",MIN(E280:E310))</f>
        <v>13</v>
      </c>
      <c r="F312" s="341">
        <f t="shared" si="34"/>
        <v>9.1999999999999993</v>
      </c>
      <c r="G312" s="342">
        <f t="shared" si="34"/>
        <v>9.4</v>
      </c>
      <c r="H312" s="341">
        <f t="shared" si="34"/>
        <v>1.6</v>
      </c>
      <c r="I312" s="342">
        <f t="shared" si="34"/>
        <v>1.4</v>
      </c>
      <c r="J312" s="341">
        <f t="shared" si="34"/>
        <v>7.6</v>
      </c>
      <c r="K312" s="342">
        <f t="shared" si="34"/>
        <v>7.7</v>
      </c>
      <c r="L312" s="341" t="str">
        <f t="shared" si="34"/>
        <v/>
      </c>
      <c r="M312" s="342">
        <f t="shared" si="34"/>
        <v>27.9</v>
      </c>
      <c r="N312" s="1202" t="str">
        <f t="shared" si="34"/>
        <v/>
      </c>
      <c r="O312" s="1209">
        <f t="shared" si="34"/>
        <v>67.400000000000006</v>
      </c>
      <c r="P312" s="1202" t="str">
        <f t="shared" si="34"/>
        <v/>
      </c>
      <c r="Q312" s="1209">
        <f t="shared" si="34"/>
        <v>92.2</v>
      </c>
      <c r="R312" s="1202" t="str">
        <f t="shared" si="34"/>
        <v/>
      </c>
      <c r="S312" s="1209">
        <f t="shared" si="34"/>
        <v>56.2</v>
      </c>
      <c r="T312" s="1202" t="str">
        <f t="shared" si="34"/>
        <v/>
      </c>
      <c r="U312" s="1209">
        <f t="shared" si="34"/>
        <v>36</v>
      </c>
      <c r="V312" s="343" t="str">
        <f t="shared" si="34"/>
        <v/>
      </c>
      <c r="W312" s="653">
        <f t="shared" si="34"/>
        <v>27.6</v>
      </c>
      <c r="X312" s="600" t="str">
        <f t="shared" si="34"/>
        <v/>
      </c>
      <c r="Y312" s="601">
        <f t="shared" si="34"/>
        <v>187</v>
      </c>
      <c r="Z312" s="1386" t="str">
        <f t="shared" si="34"/>
        <v/>
      </c>
      <c r="AA312" s="666">
        <f t="shared" si="34"/>
        <v>0.09</v>
      </c>
      <c r="AB312" s="1620"/>
      <c r="AC312" s="1659"/>
      <c r="AD312" s="640"/>
      <c r="AE312" s="641"/>
      <c r="AF312" s="641"/>
      <c r="AG312" s="641"/>
      <c r="AH312" s="641"/>
      <c r="AI312" s="690"/>
    </row>
    <row r="313" spans="1:35" x14ac:dyDescent="0.15">
      <c r="A313" s="1746"/>
      <c r="B313" s="1749" t="s">
        <v>390</v>
      </c>
      <c r="C313" s="1736"/>
      <c r="D313" s="376"/>
      <c r="E313" s="541">
        <f t="shared" ref="E313:AA313" si="35">IF(COUNT(E280:E310)=0,"",AVERAGE(E280:E310))</f>
        <v>13</v>
      </c>
      <c r="F313" s="542">
        <f t="shared" si="35"/>
        <v>11.583870967741934</v>
      </c>
      <c r="G313" s="543">
        <f t="shared" si="35"/>
        <v>11.932258064516127</v>
      </c>
      <c r="H313" s="542">
        <f t="shared" si="35"/>
        <v>2.6516129032258062</v>
      </c>
      <c r="I313" s="543">
        <f t="shared" si="35"/>
        <v>1.8967741935483873</v>
      </c>
      <c r="J313" s="542">
        <f t="shared" si="35"/>
        <v>7.7580645161290338</v>
      </c>
      <c r="K313" s="543">
        <f t="shared" si="35"/>
        <v>7.8290322580645206</v>
      </c>
      <c r="L313" s="542" t="str">
        <f t="shared" si="35"/>
        <v/>
      </c>
      <c r="M313" s="543">
        <f t="shared" si="35"/>
        <v>29.883870967741931</v>
      </c>
      <c r="N313" s="1210" t="str">
        <f t="shared" si="35"/>
        <v/>
      </c>
      <c r="O313" s="1211">
        <f t="shared" si="35"/>
        <v>69.91</v>
      </c>
      <c r="P313" s="1210" t="str">
        <f t="shared" si="35"/>
        <v/>
      </c>
      <c r="Q313" s="1211">
        <f t="shared" si="35"/>
        <v>95.81</v>
      </c>
      <c r="R313" s="1210" t="str">
        <f t="shared" si="35"/>
        <v/>
      </c>
      <c r="S313" s="1211">
        <f t="shared" si="35"/>
        <v>56.2</v>
      </c>
      <c r="T313" s="1210" t="str">
        <f t="shared" si="35"/>
        <v/>
      </c>
      <c r="U313" s="1211">
        <f t="shared" si="35"/>
        <v>36</v>
      </c>
      <c r="V313" s="1255" t="str">
        <f t="shared" si="35"/>
        <v/>
      </c>
      <c r="W313" s="658">
        <f t="shared" si="35"/>
        <v>30.130000000000006</v>
      </c>
      <c r="X313" s="643" t="str">
        <f t="shared" si="35"/>
        <v/>
      </c>
      <c r="Y313" s="644">
        <f t="shared" si="35"/>
        <v>200.25</v>
      </c>
      <c r="Z313" s="1391" t="str">
        <f t="shared" si="35"/>
        <v/>
      </c>
      <c r="AA313" s="696">
        <f t="shared" si="35"/>
        <v>0.16550000000000004</v>
      </c>
      <c r="AB313" s="1621"/>
      <c r="AC313" s="1660"/>
      <c r="AD313" s="634"/>
      <c r="AE313" s="635"/>
      <c r="AF313" s="636"/>
      <c r="AG313" s="636"/>
      <c r="AH313" s="636"/>
      <c r="AI313" s="691"/>
    </row>
    <row r="314" spans="1:35" x14ac:dyDescent="0.15">
      <c r="A314" s="1747"/>
      <c r="B314" s="1737" t="s">
        <v>391</v>
      </c>
      <c r="C314" s="1738"/>
      <c r="D314" s="376"/>
      <c r="E314" s="563"/>
      <c r="F314" s="1341"/>
      <c r="G314" s="1342"/>
      <c r="H314" s="1341"/>
      <c r="I314" s="1342"/>
      <c r="J314" s="1241"/>
      <c r="K314" s="1242"/>
      <c r="L314" s="1341"/>
      <c r="M314" s="1342"/>
      <c r="N314" s="1205"/>
      <c r="O314" s="1212"/>
      <c r="P314" s="1223"/>
      <c r="Q314" s="1212"/>
      <c r="R314" s="1204"/>
      <c r="S314" s="1205"/>
      <c r="T314" s="1204"/>
      <c r="U314" s="1222"/>
      <c r="V314" s="1256"/>
      <c r="W314" s="1257"/>
      <c r="X314" s="592"/>
      <c r="Y314" s="657"/>
      <c r="Z314" s="1392"/>
      <c r="AA314" s="1400"/>
      <c r="AB314" s="648">
        <f>SUM(AB280:AB310)</f>
        <v>21</v>
      </c>
      <c r="AC314" s="1105">
        <f>SUM(AC280:AC310)</f>
        <v>2</v>
      </c>
      <c r="AD314" s="637"/>
      <c r="AE314" s="638"/>
      <c r="AF314" s="642"/>
      <c r="AG314" s="642"/>
      <c r="AH314" s="642"/>
      <c r="AI314" s="692"/>
    </row>
    <row r="315" spans="1:35" ht="13.5" customHeight="1" x14ac:dyDescent="0.15">
      <c r="A315" s="1745" t="s">
        <v>349</v>
      </c>
      <c r="B315" s="1610">
        <v>44562</v>
      </c>
      <c r="C315" s="856" t="str">
        <f>IF(B315="","",IF(WEEKDAY(B315)=1,"(日)",IF(WEEKDAY(B315)=2,"(月)",IF(WEEKDAY(B315)=3,"(火)",IF(WEEKDAY(B315)=4,"(水)",IF(WEEKDAY(B315)=5,"(木)",IF(WEEKDAY(B315)=6,"(金)","(土)")))))))</f>
        <v>(土)</v>
      </c>
      <c r="D315" s="626" t="s">
        <v>579</v>
      </c>
      <c r="E315" s="57" t="s">
        <v>35</v>
      </c>
      <c r="F315" s="59">
        <v>9.1</v>
      </c>
      <c r="G315" s="60">
        <v>9.3000000000000007</v>
      </c>
      <c r="H315" s="59">
        <v>1.7</v>
      </c>
      <c r="I315" s="60">
        <v>1.4</v>
      </c>
      <c r="J315" s="59">
        <v>7.9</v>
      </c>
      <c r="K315" s="60">
        <v>8</v>
      </c>
      <c r="L315" s="59" t="s">
        <v>35</v>
      </c>
      <c r="M315" s="60">
        <v>32.4</v>
      </c>
      <c r="N315" s="1197" t="s">
        <v>35</v>
      </c>
      <c r="O315" s="1198" t="s">
        <v>35</v>
      </c>
      <c r="P315" s="1197" t="s">
        <v>35</v>
      </c>
      <c r="Q315" s="1198" t="s">
        <v>35</v>
      </c>
      <c r="R315" s="1197" t="s">
        <v>35</v>
      </c>
      <c r="S315" s="1198" t="s">
        <v>35</v>
      </c>
      <c r="T315" s="1197" t="s">
        <v>35</v>
      </c>
      <c r="U315" s="1198" t="s">
        <v>35</v>
      </c>
      <c r="V315" s="53" t="s">
        <v>35</v>
      </c>
      <c r="W315" s="54" t="s">
        <v>35</v>
      </c>
      <c r="X315" s="55" t="s">
        <v>35</v>
      </c>
      <c r="Y315" s="56" t="s">
        <v>35</v>
      </c>
      <c r="Z315" s="1388" t="s">
        <v>35</v>
      </c>
      <c r="AA315" s="65" t="s">
        <v>35</v>
      </c>
      <c r="AB315" s="606" t="s">
        <v>35</v>
      </c>
      <c r="AC315" s="1665" t="s">
        <v>35</v>
      </c>
      <c r="AD315" s="1038">
        <v>44567</v>
      </c>
      <c r="AE315" s="584" t="s">
        <v>48</v>
      </c>
      <c r="AF315" s="751">
        <v>0</v>
      </c>
      <c r="AG315" s="585" t="s">
        <v>20</v>
      </c>
      <c r="AH315" s="581"/>
      <c r="AI315" s="582"/>
    </row>
    <row r="316" spans="1:35" x14ac:dyDescent="0.15">
      <c r="A316" s="1746"/>
      <c r="B316" s="366">
        <v>44563</v>
      </c>
      <c r="C316" s="1607" t="str">
        <f>IF(B316="","",IF(WEEKDAY(B316)=1,"(日)",IF(WEEKDAY(B316)=2,"(月)",IF(WEEKDAY(B316)=3,"(火)",IF(WEEKDAY(B316)=4,"(水)",IF(WEEKDAY(B316)=5,"(木)",IF(WEEKDAY(B316)=6,"(金)","(土)")))))))</f>
        <v>(日)</v>
      </c>
      <c r="D316" s="752" t="s">
        <v>566</v>
      </c>
      <c r="E316" s="321" t="s">
        <v>35</v>
      </c>
      <c r="F316" s="279">
        <v>8.8000000000000007</v>
      </c>
      <c r="G316" s="280">
        <v>9</v>
      </c>
      <c r="H316" s="279">
        <v>1.6</v>
      </c>
      <c r="I316" s="280">
        <v>1.4</v>
      </c>
      <c r="J316" s="279">
        <v>7.9</v>
      </c>
      <c r="K316" s="280">
        <v>7.9</v>
      </c>
      <c r="L316" s="279" t="s">
        <v>35</v>
      </c>
      <c r="M316" s="656">
        <v>32.4</v>
      </c>
      <c r="N316" s="1214" t="s">
        <v>35</v>
      </c>
      <c r="O316" s="1216" t="s">
        <v>35</v>
      </c>
      <c r="P316" s="1214" t="s">
        <v>35</v>
      </c>
      <c r="Q316" s="1215" t="s">
        <v>35</v>
      </c>
      <c r="R316" s="1214" t="s">
        <v>35</v>
      </c>
      <c r="S316" s="1216" t="s">
        <v>35</v>
      </c>
      <c r="T316" s="1214" t="s">
        <v>35</v>
      </c>
      <c r="U316" s="1216" t="s">
        <v>35</v>
      </c>
      <c r="V316" s="281" t="s">
        <v>35</v>
      </c>
      <c r="W316" s="282" t="s">
        <v>35</v>
      </c>
      <c r="X316" s="322" t="s">
        <v>35</v>
      </c>
      <c r="Y316" s="323" t="s">
        <v>35</v>
      </c>
      <c r="Z316" s="1395" t="s">
        <v>35</v>
      </c>
      <c r="AA316" s="284" t="s">
        <v>35</v>
      </c>
      <c r="AB316" s="745" t="s">
        <v>35</v>
      </c>
      <c r="AC316" s="1669" t="s">
        <v>35</v>
      </c>
      <c r="AD316" s="583" t="s">
        <v>489</v>
      </c>
      <c r="AE316" s="575" t="s">
        <v>490</v>
      </c>
      <c r="AF316" s="576" t="s">
        <v>491</v>
      </c>
      <c r="AG316" s="577" t="s">
        <v>492</v>
      </c>
      <c r="AH316" s="578"/>
      <c r="AI316" s="579"/>
    </row>
    <row r="317" spans="1:35" x14ac:dyDescent="0.15">
      <c r="A317" s="1746"/>
      <c r="B317" s="366">
        <v>44564</v>
      </c>
      <c r="C317" s="1607" t="str">
        <f t="shared" ref="C317:C345" si="36">IF(B317="","",IF(WEEKDAY(B317)=1,"(日)",IF(WEEKDAY(B317)=2,"(月)",IF(WEEKDAY(B317)=3,"(火)",IF(WEEKDAY(B317)=4,"(水)",IF(WEEKDAY(B317)=5,"(木)",IF(WEEKDAY(B317)=6,"(金)","(土)")))))))</f>
        <v>(月)</v>
      </c>
      <c r="D317" s="627" t="s">
        <v>566</v>
      </c>
      <c r="E317" s="58" t="s">
        <v>35</v>
      </c>
      <c r="F317" s="22">
        <v>8.5</v>
      </c>
      <c r="G317" s="61">
        <v>8.6999999999999993</v>
      </c>
      <c r="H317" s="22">
        <v>2.7</v>
      </c>
      <c r="I317" s="61">
        <v>1.7</v>
      </c>
      <c r="J317" s="22">
        <v>7.8</v>
      </c>
      <c r="K317" s="61">
        <v>8</v>
      </c>
      <c r="L317" s="22" t="s">
        <v>35</v>
      </c>
      <c r="M317" s="61">
        <v>33.200000000000003</v>
      </c>
      <c r="N317" s="49" t="s">
        <v>35</v>
      </c>
      <c r="O317" s="1199" t="s">
        <v>35</v>
      </c>
      <c r="P317" s="49" t="s">
        <v>35</v>
      </c>
      <c r="Q317" s="1199" t="s">
        <v>35</v>
      </c>
      <c r="R317" s="49" t="s">
        <v>35</v>
      </c>
      <c r="S317" s="1199" t="s">
        <v>35</v>
      </c>
      <c r="T317" s="49" t="s">
        <v>35</v>
      </c>
      <c r="U317" s="1217" t="s">
        <v>35</v>
      </c>
      <c r="V317" s="62" t="s">
        <v>35</v>
      </c>
      <c r="W317" s="63" t="s">
        <v>35</v>
      </c>
      <c r="X317" s="67" t="s">
        <v>35</v>
      </c>
      <c r="Y317" s="68" t="s">
        <v>35</v>
      </c>
      <c r="Z317" s="1389" t="s">
        <v>35</v>
      </c>
      <c r="AA317" s="66" t="s">
        <v>35</v>
      </c>
      <c r="AB317" s="608" t="s">
        <v>35</v>
      </c>
      <c r="AC317" s="1666" t="s">
        <v>35</v>
      </c>
      <c r="AD317" s="550" t="s">
        <v>493</v>
      </c>
      <c r="AE317" s="551" t="s">
        <v>20</v>
      </c>
      <c r="AF317" s="574">
        <v>8.1</v>
      </c>
      <c r="AG317" s="586">
        <v>7.8</v>
      </c>
      <c r="AH317" s="566"/>
      <c r="AI317" s="567"/>
    </row>
    <row r="318" spans="1:35" x14ac:dyDescent="0.15">
      <c r="A318" s="1746"/>
      <c r="B318" s="366">
        <v>44565</v>
      </c>
      <c r="C318" s="1607" t="str">
        <f t="shared" si="36"/>
        <v>(火)</v>
      </c>
      <c r="D318" s="627" t="s">
        <v>566</v>
      </c>
      <c r="E318" s="58" t="s">
        <v>35</v>
      </c>
      <c r="F318" s="22">
        <v>8.5</v>
      </c>
      <c r="G318" s="61">
        <v>8.6999999999999993</v>
      </c>
      <c r="H318" s="22">
        <v>2.7</v>
      </c>
      <c r="I318" s="61">
        <v>1.7</v>
      </c>
      <c r="J318" s="22">
        <v>7.8</v>
      </c>
      <c r="K318" s="61">
        <v>8</v>
      </c>
      <c r="L318" s="22" t="s">
        <v>35</v>
      </c>
      <c r="M318" s="61">
        <v>30.5</v>
      </c>
      <c r="N318" s="49" t="s">
        <v>35</v>
      </c>
      <c r="O318" s="1199">
        <v>72.5</v>
      </c>
      <c r="P318" s="49" t="s">
        <v>35</v>
      </c>
      <c r="Q318" s="1199">
        <v>95</v>
      </c>
      <c r="R318" s="49" t="s">
        <v>35</v>
      </c>
      <c r="S318" s="1199" t="s">
        <v>35</v>
      </c>
      <c r="T318" s="49" t="s">
        <v>35</v>
      </c>
      <c r="U318" s="1199" t="s">
        <v>35</v>
      </c>
      <c r="V318" s="62" t="s">
        <v>35</v>
      </c>
      <c r="W318" s="63">
        <v>33</v>
      </c>
      <c r="X318" s="67" t="s">
        <v>35</v>
      </c>
      <c r="Y318" s="68">
        <v>234</v>
      </c>
      <c r="Z318" s="1389" t="s">
        <v>35</v>
      </c>
      <c r="AA318" s="66">
        <v>0.2</v>
      </c>
      <c r="AB318" s="608" t="s">
        <v>35</v>
      </c>
      <c r="AC318" s="1666" t="s">
        <v>35</v>
      </c>
      <c r="AD318" s="6" t="s">
        <v>494</v>
      </c>
      <c r="AE318" s="17" t="s">
        <v>495</v>
      </c>
      <c r="AF318" s="33">
        <v>1.4</v>
      </c>
      <c r="AG318" s="587">
        <v>1.4</v>
      </c>
      <c r="AH318" s="35"/>
      <c r="AI318" s="96"/>
    </row>
    <row r="319" spans="1:35" x14ac:dyDescent="0.15">
      <c r="A319" s="1746"/>
      <c r="B319" s="366">
        <v>44566</v>
      </c>
      <c r="C319" s="1607" t="str">
        <f t="shared" si="36"/>
        <v>(水)</v>
      </c>
      <c r="D319" s="627" t="s">
        <v>566</v>
      </c>
      <c r="E319" s="58" t="s">
        <v>35</v>
      </c>
      <c r="F319" s="22">
        <v>8.3000000000000007</v>
      </c>
      <c r="G319" s="61">
        <v>8.5</v>
      </c>
      <c r="H319" s="22">
        <v>1.8</v>
      </c>
      <c r="I319" s="61">
        <v>1.5</v>
      </c>
      <c r="J319" s="22">
        <v>7.9</v>
      </c>
      <c r="K319" s="61">
        <v>8</v>
      </c>
      <c r="L319" s="22" t="s">
        <v>35</v>
      </c>
      <c r="M319" s="61">
        <v>30.4</v>
      </c>
      <c r="N319" s="49" t="s">
        <v>35</v>
      </c>
      <c r="O319" s="1199">
        <v>71.599999999999994</v>
      </c>
      <c r="P319" s="49" t="s">
        <v>35</v>
      </c>
      <c r="Q319" s="1199">
        <v>97.6</v>
      </c>
      <c r="R319" s="49" t="s">
        <v>35</v>
      </c>
      <c r="S319" s="1199" t="s">
        <v>35</v>
      </c>
      <c r="T319" s="49" t="s">
        <v>35</v>
      </c>
      <c r="U319" s="1199" t="s">
        <v>35</v>
      </c>
      <c r="V319" s="62" t="s">
        <v>35</v>
      </c>
      <c r="W319" s="63">
        <v>32.700000000000003</v>
      </c>
      <c r="X319" s="67" t="s">
        <v>35</v>
      </c>
      <c r="Y319" s="68">
        <v>206</v>
      </c>
      <c r="Z319" s="1389" t="s">
        <v>35</v>
      </c>
      <c r="AA319" s="66">
        <v>0.14000000000000001</v>
      </c>
      <c r="AB319" s="608" t="s">
        <v>35</v>
      </c>
      <c r="AC319" s="1666" t="s">
        <v>35</v>
      </c>
      <c r="AD319" s="6" t="s">
        <v>21</v>
      </c>
      <c r="AE319" s="17"/>
      <c r="AF319" s="33">
        <v>7.9</v>
      </c>
      <c r="AG319" s="587">
        <v>8</v>
      </c>
      <c r="AH319" s="35"/>
      <c r="AI319" s="96"/>
    </row>
    <row r="320" spans="1:35" x14ac:dyDescent="0.15">
      <c r="A320" s="1746"/>
      <c r="B320" s="366">
        <v>44567</v>
      </c>
      <c r="C320" s="1607" t="str">
        <f t="shared" si="36"/>
        <v>(木)</v>
      </c>
      <c r="D320" s="627" t="s">
        <v>566</v>
      </c>
      <c r="E320" s="58">
        <v>0</v>
      </c>
      <c r="F320" s="22">
        <v>8.1</v>
      </c>
      <c r="G320" s="61">
        <v>7.8</v>
      </c>
      <c r="H320" s="22">
        <v>1.4</v>
      </c>
      <c r="I320" s="61">
        <v>1.4</v>
      </c>
      <c r="J320" s="22">
        <v>7.9</v>
      </c>
      <c r="K320" s="61">
        <v>8</v>
      </c>
      <c r="L320" s="22" t="s">
        <v>35</v>
      </c>
      <c r="M320" s="61">
        <v>30.1</v>
      </c>
      <c r="N320" s="49" t="s">
        <v>35</v>
      </c>
      <c r="O320" s="1199">
        <v>71.400000000000006</v>
      </c>
      <c r="P320" s="49" t="s">
        <v>35</v>
      </c>
      <c r="Q320" s="1199">
        <v>96.4</v>
      </c>
      <c r="R320" s="49" t="s">
        <v>35</v>
      </c>
      <c r="S320" s="1199">
        <v>53.8</v>
      </c>
      <c r="T320" s="49" t="s">
        <v>35</v>
      </c>
      <c r="U320" s="1199">
        <v>42.6</v>
      </c>
      <c r="V320" s="62" t="s">
        <v>35</v>
      </c>
      <c r="W320" s="63">
        <v>32.6</v>
      </c>
      <c r="X320" s="67" t="s">
        <v>35</v>
      </c>
      <c r="Y320" s="68">
        <v>217</v>
      </c>
      <c r="Z320" s="1389" t="s">
        <v>35</v>
      </c>
      <c r="AA320" s="66">
        <v>0.12</v>
      </c>
      <c r="AB320" s="608" t="s">
        <v>35</v>
      </c>
      <c r="AC320" s="1666" t="s">
        <v>35</v>
      </c>
      <c r="AD320" s="6" t="s">
        <v>496</v>
      </c>
      <c r="AE320" s="17" t="s">
        <v>22</v>
      </c>
      <c r="AF320" s="33" t="s">
        <v>35</v>
      </c>
      <c r="AG320" s="587">
        <v>30.1</v>
      </c>
      <c r="AH320" s="35"/>
      <c r="AI320" s="96"/>
    </row>
    <row r="321" spans="1:35" x14ac:dyDescent="0.15">
      <c r="A321" s="1746"/>
      <c r="B321" s="366">
        <v>44568</v>
      </c>
      <c r="C321" s="1607" t="str">
        <f t="shared" si="36"/>
        <v>(金)</v>
      </c>
      <c r="D321" s="627" t="s">
        <v>522</v>
      </c>
      <c r="E321" s="58" t="s">
        <v>35</v>
      </c>
      <c r="F321" s="22">
        <v>7.8</v>
      </c>
      <c r="G321" s="61">
        <v>7.5</v>
      </c>
      <c r="H321" s="22">
        <v>1.7</v>
      </c>
      <c r="I321" s="61">
        <v>2.1</v>
      </c>
      <c r="J321" s="22">
        <v>7.8</v>
      </c>
      <c r="K321" s="61">
        <v>8</v>
      </c>
      <c r="L321" s="22" t="s">
        <v>35</v>
      </c>
      <c r="M321" s="61">
        <v>30.4</v>
      </c>
      <c r="N321" s="49" t="s">
        <v>35</v>
      </c>
      <c r="O321" s="1199">
        <v>71.5</v>
      </c>
      <c r="P321" s="49" t="s">
        <v>35</v>
      </c>
      <c r="Q321" s="1199">
        <v>93.2</v>
      </c>
      <c r="R321" s="49" t="s">
        <v>35</v>
      </c>
      <c r="S321" s="1199" t="s">
        <v>35</v>
      </c>
      <c r="T321" s="49" t="s">
        <v>35</v>
      </c>
      <c r="U321" s="1199" t="s">
        <v>35</v>
      </c>
      <c r="V321" s="62" t="s">
        <v>35</v>
      </c>
      <c r="W321" s="63">
        <v>31.5</v>
      </c>
      <c r="X321" s="67" t="s">
        <v>35</v>
      </c>
      <c r="Y321" s="68">
        <v>217</v>
      </c>
      <c r="Z321" s="1389" t="s">
        <v>35</v>
      </c>
      <c r="AA321" s="66">
        <v>0.11</v>
      </c>
      <c r="AB321" s="608" t="s">
        <v>35</v>
      </c>
      <c r="AC321" s="1666" t="s">
        <v>35</v>
      </c>
      <c r="AD321" s="6" t="s">
        <v>497</v>
      </c>
      <c r="AE321" s="17" t="s">
        <v>23</v>
      </c>
      <c r="AF321" s="33" t="s">
        <v>35</v>
      </c>
      <c r="AG321" s="1380">
        <v>71.400000000000006</v>
      </c>
      <c r="AH321" s="38"/>
      <c r="AI321" s="94"/>
    </row>
    <row r="322" spans="1:35" x14ac:dyDescent="0.15">
      <c r="A322" s="1746"/>
      <c r="B322" s="366">
        <v>44569</v>
      </c>
      <c r="C322" s="1607" t="str">
        <f t="shared" si="36"/>
        <v>(土)</v>
      </c>
      <c r="D322" s="627" t="s">
        <v>579</v>
      </c>
      <c r="E322" s="58" t="s">
        <v>35</v>
      </c>
      <c r="F322" s="22">
        <v>7.6</v>
      </c>
      <c r="G322" s="61">
        <v>7.8</v>
      </c>
      <c r="H322" s="22">
        <v>2.1</v>
      </c>
      <c r="I322" s="61">
        <v>1.9</v>
      </c>
      <c r="J322" s="22">
        <v>7.8</v>
      </c>
      <c r="K322" s="61">
        <v>8</v>
      </c>
      <c r="L322" s="22" t="s">
        <v>35</v>
      </c>
      <c r="M322" s="61">
        <v>32.9</v>
      </c>
      <c r="N322" s="49" t="s">
        <v>35</v>
      </c>
      <c r="O322" s="1199" t="s">
        <v>35</v>
      </c>
      <c r="P322" s="49" t="s">
        <v>35</v>
      </c>
      <c r="Q322" s="1199" t="s">
        <v>35</v>
      </c>
      <c r="R322" s="49" t="s">
        <v>35</v>
      </c>
      <c r="S322" s="1199" t="s">
        <v>35</v>
      </c>
      <c r="T322" s="49" t="s">
        <v>35</v>
      </c>
      <c r="U322" s="1199" t="s">
        <v>35</v>
      </c>
      <c r="V322" s="62" t="s">
        <v>35</v>
      </c>
      <c r="W322" s="63" t="s">
        <v>35</v>
      </c>
      <c r="X322" s="67" t="s">
        <v>35</v>
      </c>
      <c r="Y322" s="68" t="s">
        <v>35</v>
      </c>
      <c r="Z322" s="1389" t="s">
        <v>35</v>
      </c>
      <c r="AA322" s="66" t="s">
        <v>35</v>
      </c>
      <c r="AB322" s="608" t="s">
        <v>35</v>
      </c>
      <c r="AC322" s="1666" t="s">
        <v>35</v>
      </c>
      <c r="AD322" s="6" t="s">
        <v>498</v>
      </c>
      <c r="AE322" s="17" t="s">
        <v>23</v>
      </c>
      <c r="AF322" s="299" t="s">
        <v>35</v>
      </c>
      <c r="AG322" s="1380">
        <v>96.4</v>
      </c>
      <c r="AH322" s="24"/>
      <c r="AI322" s="25"/>
    </row>
    <row r="323" spans="1:35" x14ac:dyDescent="0.15">
      <c r="A323" s="1746"/>
      <c r="B323" s="366">
        <v>44570</v>
      </c>
      <c r="C323" s="1607" t="str">
        <f t="shared" si="36"/>
        <v>(日)</v>
      </c>
      <c r="D323" s="627" t="s">
        <v>566</v>
      </c>
      <c r="E323" s="58" t="s">
        <v>35</v>
      </c>
      <c r="F323" s="22">
        <v>7.6</v>
      </c>
      <c r="G323" s="61">
        <v>7.9</v>
      </c>
      <c r="H323" s="22">
        <v>2.2000000000000002</v>
      </c>
      <c r="I323" s="61">
        <v>1.8</v>
      </c>
      <c r="J323" s="22">
        <v>7.9</v>
      </c>
      <c r="K323" s="61">
        <v>8</v>
      </c>
      <c r="L323" s="22" t="s">
        <v>35</v>
      </c>
      <c r="M323" s="61">
        <v>32.9</v>
      </c>
      <c r="N323" s="49" t="s">
        <v>35</v>
      </c>
      <c r="O323" s="1199" t="s">
        <v>35</v>
      </c>
      <c r="P323" s="49" t="s">
        <v>35</v>
      </c>
      <c r="Q323" s="1199" t="s">
        <v>35</v>
      </c>
      <c r="R323" s="49" t="s">
        <v>35</v>
      </c>
      <c r="S323" s="1199" t="s">
        <v>35</v>
      </c>
      <c r="T323" s="49" t="s">
        <v>35</v>
      </c>
      <c r="U323" s="1199" t="s">
        <v>35</v>
      </c>
      <c r="V323" s="62" t="s">
        <v>35</v>
      </c>
      <c r="W323" s="63" t="s">
        <v>35</v>
      </c>
      <c r="X323" s="67" t="s">
        <v>35</v>
      </c>
      <c r="Y323" s="68" t="s">
        <v>35</v>
      </c>
      <c r="Z323" s="1389" t="s">
        <v>35</v>
      </c>
      <c r="AA323" s="66" t="s">
        <v>35</v>
      </c>
      <c r="AB323" s="608" t="s">
        <v>35</v>
      </c>
      <c r="AC323" s="1666" t="s">
        <v>35</v>
      </c>
      <c r="AD323" s="6" t="s">
        <v>499</v>
      </c>
      <c r="AE323" s="17" t="s">
        <v>23</v>
      </c>
      <c r="AF323" s="300" t="s">
        <v>35</v>
      </c>
      <c r="AG323" s="1380">
        <v>53.8</v>
      </c>
      <c r="AH323" s="41"/>
      <c r="AI323" s="95"/>
    </row>
    <row r="324" spans="1:35" x14ac:dyDescent="0.15">
      <c r="A324" s="1746"/>
      <c r="B324" s="366">
        <v>44571</v>
      </c>
      <c r="C324" s="1607" t="str">
        <f t="shared" si="36"/>
        <v>(月)</v>
      </c>
      <c r="D324" s="627" t="s">
        <v>566</v>
      </c>
      <c r="E324" s="58" t="s">
        <v>35</v>
      </c>
      <c r="F324" s="22">
        <v>7.6</v>
      </c>
      <c r="G324" s="61">
        <v>7.9</v>
      </c>
      <c r="H324" s="22">
        <v>1.7</v>
      </c>
      <c r="I324" s="61">
        <v>1.8</v>
      </c>
      <c r="J324" s="22">
        <v>7.9</v>
      </c>
      <c r="K324" s="61">
        <v>8</v>
      </c>
      <c r="L324" s="22" t="s">
        <v>35</v>
      </c>
      <c r="M324" s="61">
        <v>32.9</v>
      </c>
      <c r="N324" s="49" t="s">
        <v>35</v>
      </c>
      <c r="O324" s="1199" t="s">
        <v>35</v>
      </c>
      <c r="P324" s="49" t="s">
        <v>35</v>
      </c>
      <c r="Q324" s="1199" t="s">
        <v>35</v>
      </c>
      <c r="R324" s="49" t="s">
        <v>35</v>
      </c>
      <c r="S324" s="1199" t="s">
        <v>35</v>
      </c>
      <c r="T324" s="49" t="s">
        <v>35</v>
      </c>
      <c r="U324" s="1199" t="s">
        <v>35</v>
      </c>
      <c r="V324" s="62" t="s">
        <v>35</v>
      </c>
      <c r="W324" s="63" t="s">
        <v>35</v>
      </c>
      <c r="X324" s="67" t="s">
        <v>35</v>
      </c>
      <c r="Y324" s="68" t="s">
        <v>35</v>
      </c>
      <c r="Z324" s="1389" t="s">
        <v>35</v>
      </c>
      <c r="AA324" s="66" t="s">
        <v>35</v>
      </c>
      <c r="AB324" s="608" t="s">
        <v>35</v>
      </c>
      <c r="AC324" s="1666" t="s">
        <v>35</v>
      </c>
      <c r="AD324" s="6" t="s">
        <v>500</v>
      </c>
      <c r="AE324" s="17" t="s">
        <v>23</v>
      </c>
      <c r="AF324" s="22" t="s">
        <v>35</v>
      </c>
      <c r="AG324" s="497">
        <v>42.6</v>
      </c>
      <c r="AH324" s="35"/>
      <c r="AI324" s="95"/>
    </row>
    <row r="325" spans="1:35" x14ac:dyDescent="0.15">
      <c r="A325" s="1746"/>
      <c r="B325" s="366">
        <v>44572</v>
      </c>
      <c r="C325" s="1607" t="str">
        <f t="shared" si="36"/>
        <v>(火)</v>
      </c>
      <c r="D325" s="627" t="s">
        <v>566</v>
      </c>
      <c r="E325" s="58" t="s">
        <v>35</v>
      </c>
      <c r="F325" s="22">
        <v>7.5</v>
      </c>
      <c r="G325" s="61">
        <v>7.7</v>
      </c>
      <c r="H325" s="22">
        <v>1.6</v>
      </c>
      <c r="I325" s="61">
        <v>1.7</v>
      </c>
      <c r="J325" s="22">
        <v>7.8</v>
      </c>
      <c r="K325" s="61">
        <v>8</v>
      </c>
      <c r="L325" s="22" t="s">
        <v>35</v>
      </c>
      <c r="M325" s="61">
        <v>30.6</v>
      </c>
      <c r="N325" s="49" t="s">
        <v>35</v>
      </c>
      <c r="O325" s="1199">
        <v>71.2</v>
      </c>
      <c r="P325" s="49" t="s">
        <v>35</v>
      </c>
      <c r="Q325" s="1199">
        <v>94.2</v>
      </c>
      <c r="R325" s="49" t="s">
        <v>35</v>
      </c>
      <c r="S325" s="1199" t="s">
        <v>35</v>
      </c>
      <c r="T325" s="49" t="s">
        <v>35</v>
      </c>
      <c r="U325" s="1199" t="s">
        <v>35</v>
      </c>
      <c r="V325" s="62" t="s">
        <v>35</v>
      </c>
      <c r="W325" s="63">
        <v>31.6</v>
      </c>
      <c r="X325" s="67" t="s">
        <v>35</v>
      </c>
      <c r="Y325" s="68">
        <v>212</v>
      </c>
      <c r="Z325" s="1389" t="s">
        <v>35</v>
      </c>
      <c r="AA325" s="66">
        <v>0.06</v>
      </c>
      <c r="AB325" s="608" t="s">
        <v>35</v>
      </c>
      <c r="AC325" s="1666" t="s">
        <v>35</v>
      </c>
      <c r="AD325" s="6" t="s">
        <v>501</v>
      </c>
      <c r="AE325" s="17" t="s">
        <v>23</v>
      </c>
      <c r="AF325" s="22" t="s">
        <v>35</v>
      </c>
      <c r="AG325" s="750">
        <v>32.6</v>
      </c>
      <c r="AH325" s="35"/>
      <c r="AI325" s="95"/>
    </row>
    <row r="326" spans="1:35" x14ac:dyDescent="0.15">
      <c r="A326" s="1746"/>
      <c r="B326" s="366">
        <v>44573</v>
      </c>
      <c r="C326" s="1607" t="str">
        <f t="shared" si="36"/>
        <v>(水)</v>
      </c>
      <c r="D326" s="627" t="s">
        <v>566</v>
      </c>
      <c r="E326" s="58" t="s">
        <v>35</v>
      </c>
      <c r="F326" s="22">
        <v>7.6</v>
      </c>
      <c r="G326" s="61">
        <v>7.8</v>
      </c>
      <c r="H326" s="22">
        <v>1.6</v>
      </c>
      <c r="I326" s="61">
        <v>1.4</v>
      </c>
      <c r="J326" s="22">
        <v>7.9</v>
      </c>
      <c r="K326" s="61">
        <v>8</v>
      </c>
      <c r="L326" s="22" t="s">
        <v>35</v>
      </c>
      <c r="M326" s="61">
        <v>30.4</v>
      </c>
      <c r="N326" s="49" t="s">
        <v>35</v>
      </c>
      <c r="O326" s="1199">
        <v>71.7</v>
      </c>
      <c r="P326" s="49" t="s">
        <v>35</v>
      </c>
      <c r="Q326" s="1199">
        <v>94.2</v>
      </c>
      <c r="R326" s="49" t="s">
        <v>35</v>
      </c>
      <c r="S326" s="1199" t="s">
        <v>35</v>
      </c>
      <c r="T326" s="49" t="s">
        <v>35</v>
      </c>
      <c r="U326" s="1199" t="s">
        <v>35</v>
      </c>
      <c r="V326" s="62" t="s">
        <v>35</v>
      </c>
      <c r="W326" s="63">
        <v>32.1</v>
      </c>
      <c r="X326" s="67" t="s">
        <v>35</v>
      </c>
      <c r="Y326" s="68">
        <v>223</v>
      </c>
      <c r="Z326" s="1389" t="s">
        <v>35</v>
      </c>
      <c r="AA326" s="66">
        <v>0.05</v>
      </c>
      <c r="AB326" s="608" t="s">
        <v>35</v>
      </c>
      <c r="AC326" s="1666" t="s">
        <v>35</v>
      </c>
      <c r="AD326" s="6" t="s">
        <v>502</v>
      </c>
      <c r="AE326" s="17" t="s">
        <v>23</v>
      </c>
      <c r="AF326" s="22" t="s">
        <v>35</v>
      </c>
      <c r="AG326" s="749">
        <v>217</v>
      </c>
      <c r="AH326" s="35"/>
      <c r="AI326" s="95"/>
    </row>
    <row r="327" spans="1:35" x14ac:dyDescent="0.15">
      <c r="A327" s="1746"/>
      <c r="B327" s="366">
        <v>44574</v>
      </c>
      <c r="C327" s="1607" t="str">
        <f t="shared" si="36"/>
        <v>(木)</v>
      </c>
      <c r="D327" s="627" t="s">
        <v>566</v>
      </c>
      <c r="E327" s="58" t="s">
        <v>35</v>
      </c>
      <c r="F327" s="22">
        <v>7.5</v>
      </c>
      <c r="G327" s="61">
        <v>7.8</v>
      </c>
      <c r="H327" s="22">
        <v>1.5</v>
      </c>
      <c r="I327" s="61">
        <v>1.4</v>
      </c>
      <c r="J327" s="22">
        <v>8</v>
      </c>
      <c r="K327" s="61">
        <v>8</v>
      </c>
      <c r="L327" s="22" t="s">
        <v>35</v>
      </c>
      <c r="M327" s="61">
        <v>30.4</v>
      </c>
      <c r="N327" s="49" t="s">
        <v>35</v>
      </c>
      <c r="O327" s="1199">
        <v>71.400000000000006</v>
      </c>
      <c r="P327" s="49" t="s">
        <v>35</v>
      </c>
      <c r="Q327" s="1199">
        <v>94.2</v>
      </c>
      <c r="R327" s="49" t="s">
        <v>35</v>
      </c>
      <c r="S327" s="1199" t="s">
        <v>35</v>
      </c>
      <c r="T327" s="49" t="s">
        <v>35</v>
      </c>
      <c r="U327" s="1199" t="s">
        <v>35</v>
      </c>
      <c r="V327" s="62" t="s">
        <v>35</v>
      </c>
      <c r="W327" s="63">
        <v>31.6</v>
      </c>
      <c r="X327" s="67" t="s">
        <v>35</v>
      </c>
      <c r="Y327" s="68">
        <v>239</v>
      </c>
      <c r="Z327" s="1389" t="s">
        <v>35</v>
      </c>
      <c r="AA327" s="66">
        <v>0.06</v>
      </c>
      <c r="AB327" s="608">
        <v>50</v>
      </c>
      <c r="AC327" s="1666" t="s">
        <v>35</v>
      </c>
      <c r="AD327" s="6" t="s">
        <v>503</v>
      </c>
      <c r="AE327" s="17" t="s">
        <v>23</v>
      </c>
      <c r="AF327" s="44" t="s">
        <v>35</v>
      </c>
      <c r="AG327" s="203">
        <v>0.12</v>
      </c>
      <c r="AH327" s="45"/>
      <c r="AI327" s="97"/>
    </row>
    <row r="328" spans="1:35" x14ac:dyDescent="0.15">
      <c r="A328" s="1746"/>
      <c r="B328" s="366">
        <v>44575</v>
      </c>
      <c r="C328" s="1607" t="str">
        <f t="shared" si="36"/>
        <v>(金)</v>
      </c>
      <c r="D328" s="627" t="s">
        <v>522</v>
      </c>
      <c r="E328" s="58" t="s">
        <v>35</v>
      </c>
      <c r="F328" s="22">
        <v>7.4</v>
      </c>
      <c r="G328" s="61">
        <v>7.6</v>
      </c>
      <c r="H328" s="22">
        <v>2.7</v>
      </c>
      <c r="I328" s="61">
        <v>2.1</v>
      </c>
      <c r="J328" s="22">
        <v>8</v>
      </c>
      <c r="K328" s="61">
        <v>8</v>
      </c>
      <c r="L328" s="22" t="s">
        <v>35</v>
      </c>
      <c r="M328" s="61">
        <v>30.5</v>
      </c>
      <c r="N328" s="49" t="s">
        <v>35</v>
      </c>
      <c r="O328" s="1199">
        <v>72.599999999999994</v>
      </c>
      <c r="P328" s="49" t="s">
        <v>35</v>
      </c>
      <c r="Q328" s="1199">
        <v>95.4</v>
      </c>
      <c r="R328" s="49" t="s">
        <v>35</v>
      </c>
      <c r="S328" s="1199" t="s">
        <v>35</v>
      </c>
      <c r="T328" s="49" t="s">
        <v>35</v>
      </c>
      <c r="U328" s="1199" t="s">
        <v>35</v>
      </c>
      <c r="V328" s="62" t="s">
        <v>35</v>
      </c>
      <c r="W328" s="63">
        <v>30.7</v>
      </c>
      <c r="X328" s="67" t="s">
        <v>35</v>
      </c>
      <c r="Y328" s="68">
        <v>201</v>
      </c>
      <c r="Z328" s="1389" t="s">
        <v>35</v>
      </c>
      <c r="AA328" s="66">
        <v>0.11</v>
      </c>
      <c r="AB328" s="608" t="s">
        <v>35</v>
      </c>
      <c r="AC328" s="1666" t="s">
        <v>35</v>
      </c>
      <c r="AD328" s="6" t="s">
        <v>24</v>
      </c>
      <c r="AE328" s="17" t="s">
        <v>23</v>
      </c>
      <c r="AF328" s="23" t="s">
        <v>35</v>
      </c>
      <c r="AG328" s="494">
        <v>1.9</v>
      </c>
      <c r="AH328" s="41"/>
      <c r="AI328" s="95"/>
    </row>
    <row r="329" spans="1:35" x14ac:dyDescent="0.15">
      <c r="A329" s="1746"/>
      <c r="B329" s="366">
        <v>44576</v>
      </c>
      <c r="C329" s="1607" t="str">
        <f t="shared" si="36"/>
        <v>(土)</v>
      </c>
      <c r="D329" s="627" t="s">
        <v>566</v>
      </c>
      <c r="E329" s="58" t="s">
        <v>35</v>
      </c>
      <c r="F329" s="22">
        <v>7.3</v>
      </c>
      <c r="G329" s="61">
        <v>7.6</v>
      </c>
      <c r="H329" s="22">
        <v>2.4</v>
      </c>
      <c r="I329" s="61">
        <v>1.9</v>
      </c>
      <c r="J329" s="22">
        <v>7.9</v>
      </c>
      <c r="K329" s="61">
        <v>8.1</v>
      </c>
      <c r="L329" s="22" t="s">
        <v>35</v>
      </c>
      <c r="M329" s="61">
        <v>32.799999999999997</v>
      </c>
      <c r="N329" s="49" t="s">
        <v>35</v>
      </c>
      <c r="O329" s="1199" t="s">
        <v>35</v>
      </c>
      <c r="P329" s="49" t="s">
        <v>35</v>
      </c>
      <c r="Q329" s="1199" t="s">
        <v>35</v>
      </c>
      <c r="R329" s="49" t="s">
        <v>35</v>
      </c>
      <c r="S329" s="1199" t="s">
        <v>35</v>
      </c>
      <c r="T329" s="49" t="s">
        <v>35</v>
      </c>
      <c r="U329" s="1199" t="s">
        <v>35</v>
      </c>
      <c r="V329" s="62" t="s">
        <v>35</v>
      </c>
      <c r="W329" s="63" t="s">
        <v>35</v>
      </c>
      <c r="X329" s="67" t="s">
        <v>35</v>
      </c>
      <c r="Y329" s="68" t="s">
        <v>35</v>
      </c>
      <c r="Z329" s="1389" t="s">
        <v>35</v>
      </c>
      <c r="AA329" s="66" t="s">
        <v>35</v>
      </c>
      <c r="AB329" s="608" t="s">
        <v>35</v>
      </c>
      <c r="AC329" s="1666" t="s">
        <v>35</v>
      </c>
      <c r="AD329" s="6" t="s">
        <v>25</v>
      </c>
      <c r="AE329" s="17" t="s">
        <v>23</v>
      </c>
      <c r="AF329" s="23" t="s">
        <v>35</v>
      </c>
      <c r="AG329" s="494">
        <v>0.9</v>
      </c>
      <c r="AH329" s="41"/>
      <c r="AI329" s="95"/>
    </row>
    <row r="330" spans="1:35" x14ac:dyDescent="0.15">
      <c r="A330" s="1746"/>
      <c r="B330" s="366">
        <v>44577</v>
      </c>
      <c r="C330" s="1607" t="str">
        <f t="shared" si="36"/>
        <v>(日)</v>
      </c>
      <c r="D330" s="627" t="s">
        <v>566</v>
      </c>
      <c r="E330" s="58" t="s">
        <v>35</v>
      </c>
      <c r="F330" s="22">
        <v>7.2</v>
      </c>
      <c r="G330" s="61">
        <v>7.5</v>
      </c>
      <c r="H330" s="22">
        <v>3</v>
      </c>
      <c r="I330" s="61">
        <v>2.2999999999999998</v>
      </c>
      <c r="J330" s="22">
        <v>7.9</v>
      </c>
      <c r="K330" s="61">
        <v>8.1</v>
      </c>
      <c r="L330" s="22" t="s">
        <v>35</v>
      </c>
      <c r="M330" s="61">
        <v>33.200000000000003</v>
      </c>
      <c r="N330" s="49" t="s">
        <v>35</v>
      </c>
      <c r="O330" s="1199" t="s">
        <v>35</v>
      </c>
      <c r="P330" s="49" t="s">
        <v>35</v>
      </c>
      <c r="Q330" s="1199" t="s">
        <v>35</v>
      </c>
      <c r="R330" s="49" t="s">
        <v>35</v>
      </c>
      <c r="S330" s="1199" t="s">
        <v>35</v>
      </c>
      <c r="T330" s="49" t="s">
        <v>35</v>
      </c>
      <c r="U330" s="1199" t="s">
        <v>35</v>
      </c>
      <c r="V330" s="62" t="s">
        <v>35</v>
      </c>
      <c r="W330" s="63" t="s">
        <v>35</v>
      </c>
      <c r="X330" s="67" t="s">
        <v>35</v>
      </c>
      <c r="Y330" s="68" t="s">
        <v>35</v>
      </c>
      <c r="Z330" s="1389" t="s">
        <v>35</v>
      </c>
      <c r="AA330" s="66" t="s">
        <v>35</v>
      </c>
      <c r="AB330" s="608" t="s">
        <v>35</v>
      </c>
      <c r="AC330" s="1666" t="s">
        <v>35</v>
      </c>
      <c r="AD330" s="6" t="s">
        <v>504</v>
      </c>
      <c r="AE330" s="17" t="s">
        <v>23</v>
      </c>
      <c r="AF330" s="278" t="s">
        <v>35</v>
      </c>
      <c r="AG330" s="494">
        <v>11</v>
      </c>
      <c r="AH330" s="45"/>
      <c r="AI330" s="97"/>
    </row>
    <row r="331" spans="1:35" x14ac:dyDescent="0.15">
      <c r="A331" s="1746"/>
      <c r="B331" s="366">
        <v>44578</v>
      </c>
      <c r="C331" s="1607" t="str">
        <f t="shared" si="36"/>
        <v>(月)</v>
      </c>
      <c r="D331" s="627" t="s">
        <v>579</v>
      </c>
      <c r="E331" s="58" t="s">
        <v>35</v>
      </c>
      <c r="F331" s="22">
        <v>7.2</v>
      </c>
      <c r="G331" s="61">
        <v>7.5</v>
      </c>
      <c r="H331" s="22">
        <v>3</v>
      </c>
      <c r="I331" s="61">
        <v>2.2999999999999998</v>
      </c>
      <c r="J331" s="22">
        <v>7.9</v>
      </c>
      <c r="K331" s="61">
        <v>8</v>
      </c>
      <c r="L331" s="22" t="s">
        <v>35</v>
      </c>
      <c r="M331" s="61">
        <v>31.1</v>
      </c>
      <c r="N331" s="49" t="s">
        <v>35</v>
      </c>
      <c r="O331" s="1199">
        <v>72.099999999999994</v>
      </c>
      <c r="P331" s="49" t="s">
        <v>35</v>
      </c>
      <c r="Q331" s="1199">
        <v>95.2</v>
      </c>
      <c r="R331" s="49" t="s">
        <v>35</v>
      </c>
      <c r="S331" s="1199" t="s">
        <v>35</v>
      </c>
      <c r="T331" s="49" t="s">
        <v>35</v>
      </c>
      <c r="U331" s="1199" t="s">
        <v>35</v>
      </c>
      <c r="V331" s="62" t="s">
        <v>35</v>
      </c>
      <c r="W331" s="63">
        <v>33.299999999999997</v>
      </c>
      <c r="X331" s="67" t="s">
        <v>35</v>
      </c>
      <c r="Y331" s="68">
        <v>227</v>
      </c>
      <c r="Z331" s="1389" t="s">
        <v>35</v>
      </c>
      <c r="AA331" s="66">
        <v>0.13</v>
      </c>
      <c r="AB331" s="608" t="s">
        <v>35</v>
      </c>
      <c r="AC331" s="1666" t="s">
        <v>35</v>
      </c>
      <c r="AD331" s="6" t="s">
        <v>505</v>
      </c>
      <c r="AE331" s="17" t="s">
        <v>23</v>
      </c>
      <c r="AF331" s="23" t="s">
        <v>35</v>
      </c>
      <c r="AG331" s="203">
        <v>0.01</v>
      </c>
      <c r="AH331" s="41"/>
      <c r="AI331" s="95"/>
    </row>
    <row r="332" spans="1:35" x14ac:dyDescent="0.15">
      <c r="A332" s="1746"/>
      <c r="B332" s="366">
        <v>44579</v>
      </c>
      <c r="C332" s="1607" t="str">
        <f t="shared" si="36"/>
        <v>(火)</v>
      </c>
      <c r="D332" s="627" t="s">
        <v>566</v>
      </c>
      <c r="E332" s="58" t="s">
        <v>35</v>
      </c>
      <c r="F332" s="22">
        <v>7.2</v>
      </c>
      <c r="G332" s="61">
        <v>7.4</v>
      </c>
      <c r="H332" s="22">
        <v>2.2999999999999998</v>
      </c>
      <c r="I332" s="61">
        <v>2</v>
      </c>
      <c r="J332" s="22">
        <v>7.9</v>
      </c>
      <c r="K332" s="61">
        <v>8</v>
      </c>
      <c r="L332" s="22" t="s">
        <v>35</v>
      </c>
      <c r="M332" s="61">
        <v>31</v>
      </c>
      <c r="N332" s="49" t="s">
        <v>35</v>
      </c>
      <c r="O332" s="1199">
        <v>72.900000000000006</v>
      </c>
      <c r="P332" s="49" t="s">
        <v>35</v>
      </c>
      <c r="Q332" s="1199">
        <v>95.2</v>
      </c>
      <c r="R332" s="49" t="s">
        <v>35</v>
      </c>
      <c r="S332" s="1199" t="s">
        <v>35</v>
      </c>
      <c r="T332" s="49" t="s">
        <v>35</v>
      </c>
      <c r="U332" s="1199" t="s">
        <v>35</v>
      </c>
      <c r="V332" s="62" t="s">
        <v>35</v>
      </c>
      <c r="W332" s="63">
        <v>32.5</v>
      </c>
      <c r="X332" s="67" t="s">
        <v>35</v>
      </c>
      <c r="Y332" s="68">
        <v>252</v>
      </c>
      <c r="Z332" s="1389" t="s">
        <v>35</v>
      </c>
      <c r="AA332" s="66">
        <v>0.12</v>
      </c>
      <c r="AB332" s="608" t="s">
        <v>35</v>
      </c>
      <c r="AC332" s="1666" t="s">
        <v>35</v>
      </c>
      <c r="AD332" s="6" t="s">
        <v>284</v>
      </c>
      <c r="AE332" s="17" t="s">
        <v>23</v>
      </c>
      <c r="AF332" s="22" t="s">
        <v>35</v>
      </c>
      <c r="AG332" s="203">
        <v>3.07</v>
      </c>
      <c r="AH332" s="35"/>
      <c r="AI332" s="96"/>
    </row>
    <row r="333" spans="1:35" x14ac:dyDescent="0.15">
      <c r="A333" s="1746"/>
      <c r="B333" s="366">
        <v>44580</v>
      </c>
      <c r="C333" s="1607" t="str">
        <f t="shared" si="36"/>
        <v>(水)</v>
      </c>
      <c r="D333" s="627" t="s">
        <v>566</v>
      </c>
      <c r="E333" s="58" t="s">
        <v>35</v>
      </c>
      <c r="F333" s="22">
        <v>7</v>
      </c>
      <c r="G333" s="61">
        <v>7.2</v>
      </c>
      <c r="H333" s="22">
        <v>2</v>
      </c>
      <c r="I333" s="61">
        <v>1.8</v>
      </c>
      <c r="J333" s="22">
        <v>8</v>
      </c>
      <c r="K333" s="61">
        <v>8.1</v>
      </c>
      <c r="L333" s="22" t="s">
        <v>35</v>
      </c>
      <c r="M333" s="61">
        <v>30.8</v>
      </c>
      <c r="N333" s="49" t="s">
        <v>35</v>
      </c>
      <c r="O333" s="1199">
        <v>72.2</v>
      </c>
      <c r="P333" s="49" t="s">
        <v>35</v>
      </c>
      <c r="Q333" s="1199">
        <v>94.8</v>
      </c>
      <c r="R333" s="49" t="s">
        <v>35</v>
      </c>
      <c r="S333" s="1199" t="s">
        <v>35</v>
      </c>
      <c r="T333" s="49" t="s">
        <v>35</v>
      </c>
      <c r="U333" s="1199" t="s">
        <v>35</v>
      </c>
      <c r="V333" s="62" t="s">
        <v>35</v>
      </c>
      <c r="W333" s="63">
        <v>31.9</v>
      </c>
      <c r="X333" s="67" t="s">
        <v>35</v>
      </c>
      <c r="Y333" s="68">
        <v>226</v>
      </c>
      <c r="Z333" s="1389" t="s">
        <v>35</v>
      </c>
      <c r="AA333" s="66">
        <v>0.04</v>
      </c>
      <c r="AB333" s="608" t="s">
        <v>35</v>
      </c>
      <c r="AC333" s="1666" t="s">
        <v>35</v>
      </c>
      <c r="AD333" s="6" t="s">
        <v>506</v>
      </c>
      <c r="AE333" s="17" t="s">
        <v>23</v>
      </c>
      <c r="AF333" s="22" t="s">
        <v>35</v>
      </c>
      <c r="AG333" s="203">
        <v>3.42</v>
      </c>
      <c r="AH333" s="35"/>
      <c r="AI333" s="96"/>
    </row>
    <row r="334" spans="1:35" x14ac:dyDescent="0.15">
      <c r="A334" s="1746"/>
      <c r="B334" s="366">
        <v>44581</v>
      </c>
      <c r="C334" s="1607" t="str">
        <f t="shared" si="36"/>
        <v>(木)</v>
      </c>
      <c r="D334" s="627" t="s">
        <v>566</v>
      </c>
      <c r="E334" s="58" t="s">
        <v>35</v>
      </c>
      <c r="F334" s="22">
        <v>6.9</v>
      </c>
      <c r="G334" s="61">
        <v>7.2</v>
      </c>
      <c r="H334" s="22">
        <v>2.1</v>
      </c>
      <c r="I334" s="61">
        <v>1.9</v>
      </c>
      <c r="J334" s="22">
        <v>8</v>
      </c>
      <c r="K334" s="61">
        <v>8.1</v>
      </c>
      <c r="L334" s="22" t="s">
        <v>35</v>
      </c>
      <c r="M334" s="61">
        <v>31.2</v>
      </c>
      <c r="N334" s="49" t="s">
        <v>35</v>
      </c>
      <c r="O334" s="1199">
        <v>73.099999999999994</v>
      </c>
      <c r="P334" s="49" t="s">
        <v>35</v>
      </c>
      <c r="Q334" s="1199">
        <v>96.4</v>
      </c>
      <c r="R334" s="49" t="s">
        <v>35</v>
      </c>
      <c r="S334" s="1199" t="s">
        <v>35</v>
      </c>
      <c r="T334" s="49" t="s">
        <v>35</v>
      </c>
      <c r="U334" s="1199" t="s">
        <v>35</v>
      </c>
      <c r="V334" s="62" t="s">
        <v>35</v>
      </c>
      <c r="W334" s="63">
        <v>33.4</v>
      </c>
      <c r="X334" s="67" t="s">
        <v>35</v>
      </c>
      <c r="Y334" s="68">
        <v>207</v>
      </c>
      <c r="Z334" s="1389" t="s">
        <v>35</v>
      </c>
      <c r="AA334" s="66">
        <v>0.08</v>
      </c>
      <c r="AB334" s="608" t="s">
        <v>35</v>
      </c>
      <c r="AC334" s="1666" t="s">
        <v>35</v>
      </c>
      <c r="AD334" s="6" t="s">
        <v>507</v>
      </c>
      <c r="AE334" s="17" t="s">
        <v>23</v>
      </c>
      <c r="AF334" s="49" t="s">
        <v>35</v>
      </c>
      <c r="AG334" s="203">
        <v>0.13300000000000001</v>
      </c>
      <c r="AH334" s="42"/>
      <c r="AI334" s="98"/>
    </row>
    <row r="335" spans="1:35" x14ac:dyDescent="0.15">
      <c r="A335" s="1746"/>
      <c r="B335" s="366">
        <v>44582</v>
      </c>
      <c r="C335" s="1607" t="str">
        <f t="shared" si="36"/>
        <v>(金)</v>
      </c>
      <c r="D335" s="627" t="s">
        <v>566</v>
      </c>
      <c r="E335" s="58" t="s">
        <v>35</v>
      </c>
      <c r="F335" s="22">
        <v>6.8</v>
      </c>
      <c r="G335" s="61">
        <v>7</v>
      </c>
      <c r="H335" s="22">
        <v>2</v>
      </c>
      <c r="I335" s="61">
        <v>1.8</v>
      </c>
      <c r="J335" s="22">
        <v>7.9</v>
      </c>
      <c r="K335" s="61">
        <v>8.1</v>
      </c>
      <c r="L335" s="22" t="s">
        <v>35</v>
      </c>
      <c r="M335" s="61">
        <v>30.8</v>
      </c>
      <c r="N335" s="49" t="s">
        <v>35</v>
      </c>
      <c r="O335" s="1199">
        <v>72.8</v>
      </c>
      <c r="P335" s="49" t="s">
        <v>35</v>
      </c>
      <c r="Q335" s="1199">
        <v>95</v>
      </c>
      <c r="R335" s="49" t="s">
        <v>35</v>
      </c>
      <c r="S335" s="1199" t="s">
        <v>35</v>
      </c>
      <c r="T335" s="49" t="s">
        <v>35</v>
      </c>
      <c r="U335" s="1199" t="s">
        <v>35</v>
      </c>
      <c r="V335" s="62" t="s">
        <v>35</v>
      </c>
      <c r="W335" s="63">
        <v>30.4</v>
      </c>
      <c r="X335" s="67" t="s">
        <v>35</v>
      </c>
      <c r="Y335" s="68">
        <v>234</v>
      </c>
      <c r="Z335" s="1389" t="s">
        <v>35</v>
      </c>
      <c r="AA335" s="66">
        <v>0.08</v>
      </c>
      <c r="AB335" s="608" t="s">
        <v>35</v>
      </c>
      <c r="AC335" s="1666" t="s">
        <v>35</v>
      </c>
      <c r="AD335" s="6" t="s">
        <v>508</v>
      </c>
      <c r="AE335" s="17" t="s">
        <v>23</v>
      </c>
      <c r="AF335" s="49" t="s">
        <v>35</v>
      </c>
      <c r="AG335" s="203" t="s">
        <v>523</v>
      </c>
      <c r="AH335" s="42"/>
      <c r="AI335" s="98"/>
    </row>
    <row r="336" spans="1:35" x14ac:dyDescent="0.15">
      <c r="A336" s="1746"/>
      <c r="B336" s="366">
        <v>44583</v>
      </c>
      <c r="C336" s="1607" t="str">
        <f t="shared" si="36"/>
        <v>(土)</v>
      </c>
      <c r="D336" s="627" t="s">
        <v>566</v>
      </c>
      <c r="E336" s="58" t="s">
        <v>35</v>
      </c>
      <c r="F336" s="22">
        <v>6.7</v>
      </c>
      <c r="G336" s="61">
        <v>6.9</v>
      </c>
      <c r="H336" s="22">
        <v>2.1</v>
      </c>
      <c r="I336" s="61">
        <v>2</v>
      </c>
      <c r="J336" s="22">
        <v>8</v>
      </c>
      <c r="K336" s="61">
        <v>8.1</v>
      </c>
      <c r="L336" s="22" t="s">
        <v>35</v>
      </c>
      <c r="M336" s="61">
        <v>33.5</v>
      </c>
      <c r="N336" s="49" t="s">
        <v>35</v>
      </c>
      <c r="O336" s="1199" t="s">
        <v>35</v>
      </c>
      <c r="P336" s="49" t="s">
        <v>35</v>
      </c>
      <c r="Q336" s="1199" t="s">
        <v>35</v>
      </c>
      <c r="R336" s="49" t="s">
        <v>35</v>
      </c>
      <c r="S336" s="1199" t="s">
        <v>35</v>
      </c>
      <c r="T336" s="49" t="s">
        <v>35</v>
      </c>
      <c r="U336" s="1199" t="s">
        <v>35</v>
      </c>
      <c r="V336" s="62" t="s">
        <v>35</v>
      </c>
      <c r="W336" s="63" t="s">
        <v>35</v>
      </c>
      <c r="X336" s="67" t="s">
        <v>35</v>
      </c>
      <c r="Y336" s="68" t="s">
        <v>35</v>
      </c>
      <c r="Z336" s="1389" t="s">
        <v>35</v>
      </c>
      <c r="AA336" s="66" t="s">
        <v>35</v>
      </c>
      <c r="AB336" s="608" t="s">
        <v>35</v>
      </c>
      <c r="AC336" s="1666" t="s">
        <v>35</v>
      </c>
      <c r="AD336" s="6" t="s">
        <v>281</v>
      </c>
      <c r="AE336" s="17" t="s">
        <v>23</v>
      </c>
      <c r="AF336" s="22" t="s">
        <v>35</v>
      </c>
      <c r="AG336" s="46">
        <v>21.5</v>
      </c>
      <c r="AH336" s="7"/>
      <c r="AI336" s="8"/>
    </row>
    <row r="337" spans="1:35" x14ac:dyDescent="0.15">
      <c r="A337" s="1746"/>
      <c r="B337" s="366">
        <v>44584</v>
      </c>
      <c r="C337" s="1607" t="str">
        <f t="shared" si="36"/>
        <v>(日)</v>
      </c>
      <c r="D337" s="627" t="s">
        <v>566</v>
      </c>
      <c r="E337" s="58" t="s">
        <v>35</v>
      </c>
      <c r="F337" s="22">
        <v>6.7</v>
      </c>
      <c r="G337" s="61">
        <v>6.9</v>
      </c>
      <c r="H337" s="22">
        <v>2.4</v>
      </c>
      <c r="I337" s="61">
        <v>2</v>
      </c>
      <c r="J337" s="22">
        <v>8</v>
      </c>
      <c r="K337" s="61">
        <v>8.1</v>
      </c>
      <c r="L337" s="22" t="s">
        <v>35</v>
      </c>
      <c r="M337" s="61">
        <v>33.6</v>
      </c>
      <c r="N337" s="49" t="s">
        <v>35</v>
      </c>
      <c r="O337" s="1199" t="s">
        <v>35</v>
      </c>
      <c r="P337" s="49" t="s">
        <v>35</v>
      </c>
      <c r="Q337" s="1199" t="s">
        <v>35</v>
      </c>
      <c r="R337" s="49" t="s">
        <v>35</v>
      </c>
      <c r="S337" s="1199" t="s">
        <v>35</v>
      </c>
      <c r="T337" s="49" t="s">
        <v>35</v>
      </c>
      <c r="U337" s="1199" t="s">
        <v>35</v>
      </c>
      <c r="V337" s="62" t="s">
        <v>35</v>
      </c>
      <c r="W337" s="63" t="s">
        <v>35</v>
      </c>
      <c r="X337" s="67" t="s">
        <v>35</v>
      </c>
      <c r="Y337" s="68" t="s">
        <v>35</v>
      </c>
      <c r="Z337" s="1389" t="s">
        <v>35</v>
      </c>
      <c r="AA337" s="66" t="s">
        <v>35</v>
      </c>
      <c r="AB337" s="608" t="s">
        <v>35</v>
      </c>
      <c r="AC337" s="1666" t="s">
        <v>35</v>
      </c>
      <c r="AD337" s="6" t="s">
        <v>27</v>
      </c>
      <c r="AE337" s="17" t="s">
        <v>23</v>
      </c>
      <c r="AF337" s="22" t="s">
        <v>35</v>
      </c>
      <c r="AG337" s="46">
        <v>29.5</v>
      </c>
      <c r="AH337" s="7"/>
      <c r="AI337" s="8"/>
    </row>
    <row r="338" spans="1:35" x14ac:dyDescent="0.15">
      <c r="A338" s="1746"/>
      <c r="B338" s="366">
        <v>44585</v>
      </c>
      <c r="C338" s="1607" t="str">
        <f t="shared" si="36"/>
        <v>(月)</v>
      </c>
      <c r="D338" s="627" t="s">
        <v>566</v>
      </c>
      <c r="E338" s="58" t="s">
        <v>35</v>
      </c>
      <c r="F338" s="22">
        <v>6.7</v>
      </c>
      <c r="G338" s="61">
        <v>6.9</v>
      </c>
      <c r="H338" s="22">
        <v>2.1</v>
      </c>
      <c r="I338" s="61">
        <v>2</v>
      </c>
      <c r="J338" s="22">
        <v>8</v>
      </c>
      <c r="K338" s="61">
        <v>8.1</v>
      </c>
      <c r="L338" s="22" t="s">
        <v>35</v>
      </c>
      <c r="M338" s="61">
        <v>31</v>
      </c>
      <c r="N338" s="49" t="s">
        <v>35</v>
      </c>
      <c r="O338" s="1199">
        <v>73.400000000000006</v>
      </c>
      <c r="P338" s="49" t="s">
        <v>35</v>
      </c>
      <c r="Q338" s="1199">
        <v>97.2</v>
      </c>
      <c r="R338" s="49" t="s">
        <v>35</v>
      </c>
      <c r="S338" s="1199" t="s">
        <v>35</v>
      </c>
      <c r="T338" s="49" t="s">
        <v>35</v>
      </c>
      <c r="U338" s="1199" t="s">
        <v>35</v>
      </c>
      <c r="V338" s="62" t="s">
        <v>35</v>
      </c>
      <c r="W338" s="63">
        <v>29.9</v>
      </c>
      <c r="X338" s="67" t="s">
        <v>35</v>
      </c>
      <c r="Y338" s="68">
        <v>232</v>
      </c>
      <c r="Z338" s="1389" t="s">
        <v>35</v>
      </c>
      <c r="AA338" s="66">
        <v>0.14000000000000001</v>
      </c>
      <c r="AB338" s="608" t="s">
        <v>35</v>
      </c>
      <c r="AC338" s="1666" t="s">
        <v>35</v>
      </c>
      <c r="AD338" s="6" t="s">
        <v>282</v>
      </c>
      <c r="AE338" s="17" t="s">
        <v>267</v>
      </c>
      <c r="AF338" s="49" t="s">
        <v>35</v>
      </c>
      <c r="AG338" s="50">
        <v>3</v>
      </c>
      <c r="AH338" s="572"/>
      <c r="AI338" s="571"/>
    </row>
    <row r="339" spans="1:35" x14ac:dyDescent="0.15">
      <c r="A339" s="1746"/>
      <c r="B339" s="366">
        <v>44586</v>
      </c>
      <c r="C339" s="1607" t="str">
        <f t="shared" si="36"/>
        <v>(火)</v>
      </c>
      <c r="D339" s="627" t="s">
        <v>522</v>
      </c>
      <c r="E339" s="58" t="s">
        <v>35</v>
      </c>
      <c r="F339" s="22">
        <v>6.6</v>
      </c>
      <c r="G339" s="61">
        <v>6.8</v>
      </c>
      <c r="H339" s="22">
        <v>1.9</v>
      </c>
      <c r="I339" s="61">
        <v>1.9</v>
      </c>
      <c r="J339" s="22">
        <v>8</v>
      </c>
      <c r="K339" s="61">
        <v>8.1</v>
      </c>
      <c r="L339" s="22" t="s">
        <v>35</v>
      </c>
      <c r="M339" s="61">
        <v>31</v>
      </c>
      <c r="N339" s="49" t="s">
        <v>35</v>
      </c>
      <c r="O339" s="1199">
        <v>72.2</v>
      </c>
      <c r="P339" s="49" t="s">
        <v>35</v>
      </c>
      <c r="Q339" s="1199">
        <v>96.6</v>
      </c>
      <c r="R339" s="49" t="s">
        <v>35</v>
      </c>
      <c r="S339" s="1199" t="s">
        <v>35</v>
      </c>
      <c r="T339" s="49" t="s">
        <v>35</v>
      </c>
      <c r="U339" s="1199" t="s">
        <v>35</v>
      </c>
      <c r="V339" s="62" t="s">
        <v>35</v>
      </c>
      <c r="W339" s="63">
        <v>29.8</v>
      </c>
      <c r="X339" s="67" t="s">
        <v>35</v>
      </c>
      <c r="Y339" s="68">
        <v>249</v>
      </c>
      <c r="Z339" s="1389" t="s">
        <v>35</v>
      </c>
      <c r="AA339" s="66">
        <v>0.13</v>
      </c>
      <c r="AB339" s="608">
        <v>4</v>
      </c>
      <c r="AC339" s="1666">
        <v>2</v>
      </c>
      <c r="AD339" s="6" t="s">
        <v>283</v>
      </c>
      <c r="AE339" s="17" t="s">
        <v>23</v>
      </c>
      <c r="AF339" s="49" t="s">
        <v>35</v>
      </c>
      <c r="AG339" s="497" t="s">
        <v>638</v>
      </c>
      <c r="AH339" s="7"/>
      <c r="AI339" s="8"/>
    </row>
    <row r="340" spans="1:35" x14ac:dyDescent="0.15">
      <c r="A340" s="1746"/>
      <c r="B340" s="366">
        <v>44587</v>
      </c>
      <c r="C340" s="1607" t="str">
        <f t="shared" si="36"/>
        <v>(水)</v>
      </c>
      <c r="D340" s="627" t="s">
        <v>566</v>
      </c>
      <c r="E340" s="58" t="s">
        <v>35</v>
      </c>
      <c r="F340" s="22">
        <v>6.6</v>
      </c>
      <c r="G340" s="61">
        <v>6.7</v>
      </c>
      <c r="H340" s="22">
        <v>1.8</v>
      </c>
      <c r="I340" s="61">
        <v>1.8</v>
      </c>
      <c r="J340" s="22">
        <v>8</v>
      </c>
      <c r="K340" s="61">
        <v>8.1999999999999993</v>
      </c>
      <c r="L340" s="22" t="s">
        <v>35</v>
      </c>
      <c r="M340" s="61">
        <v>31</v>
      </c>
      <c r="N340" s="49" t="s">
        <v>35</v>
      </c>
      <c r="O340" s="1199">
        <v>72.7</v>
      </c>
      <c r="P340" s="49" t="s">
        <v>35</v>
      </c>
      <c r="Q340" s="1199">
        <v>95.8</v>
      </c>
      <c r="R340" s="49" t="s">
        <v>35</v>
      </c>
      <c r="S340" s="1199" t="s">
        <v>35</v>
      </c>
      <c r="T340" s="49" t="s">
        <v>35</v>
      </c>
      <c r="U340" s="1199" t="s">
        <v>35</v>
      </c>
      <c r="V340" s="62" t="s">
        <v>35</v>
      </c>
      <c r="W340" s="63">
        <v>29.4</v>
      </c>
      <c r="X340" s="67" t="s">
        <v>35</v>
      </c>
      <c r="Y340" s="68">
        <v>238</v>
      </c>
      <c r="Z340" s="1389" t="s">
        <v>35</v>
      </c>
      <c r="AA340" s="66">
        <v>0.11</v>
      </c>
      <c r="AB340" s="608" t="s">
        <v>35</v>
      </c>
      <c r="AC340" s="1666" t="s">
        <v>35</v>
      </c>
      <c r="AD340" s="18"/>
      <c r="AE340" s="8"/>
      <c r="AF340" s="19"/>
      <c r="AG340" s="500"/>
      <c r="AH340" s="7"/>
      <c r="AI340" s="8"/>
    </row>
    <row r="341" spans="1:35" x14ac:dyDescent="0.15">
      <c r="A341" s="1746"/>
      <c r="B341" s="366">
        <v>44588</v>
      </c>
      <c r="C341" s="1607" t="str">
        <f t="shared" si="36"/>
        <v>(木)</v>
      </c>
      <c r="D341" s="627" t="s">
        <v>566</v>
      </c>
      <c r="E341" s="58" t="s">
        <v>35</v>
      </c>
      <c r="F341" s="22">
        <v>6.6</v>
      </c>
      <c r="G341" s="61">
        <v>6.9</v>
      </c>
      <c r="H341" s="22">
        <v>2.5</v>
      </c>
      <c r="I341" s="61">
        <v>1.8</v>
      </c>
      <c r="J341" s="22">
        <v>8</v>
      </c>
      <c r="K341" s="61">
        <v>8.1</v>
      </c>
      <c r="L341" s="22" t="s">
        <v>35</v>
      </c>
      <c r="M341" s="61">
        <v>31</v>
      </c>
      <c r="N341" s="49" t="s">
        <v>35</v>
      </c>
      <c r="O341" s="1199">
        <v>73.2</v>
      </c>
      <c r="P341" s="49" t="s">
        <v>35</v>
      </c>
      <c r="Q341" s="1199">
        <v>95.2</v>
      </c>
      <c r="R341" s="49" t="s">
        <v>35</v>
      </c>
      <c r="S341" s="1199" t="s">
        <v>35</v>
      </c>
      <c r="T341" s="49" t="s">
        <v>35</v>
      </c>
      <c r="U341" s="1199" t="s">
        <v>35</v>
      </c>
      <c r="V341" s="62" t="s">
        <v>35</v>
      </c>
      <c r="W341" s="63">
        <v>29.8</v>
      </c>
      <c r="X341" s="67" t="s">
        <v>35</v>
      </c>
      <c r="Y341" s="68">
        <v>255</v>
      </c>
      <c r="Z341" s="1389" t="s">
        <v>35</v>
      </c>
      <c r="AA341" s="66">
        <v>0.14000000000000001</v>
      </c>
      <c r="AB341" s="608" t="s">
        <v>35</v>
      </c>
      <c r="AC341" s="1666" t="s">
        <v>35</v>
      </c>
      <c r="AD341" s="18"/>
      <c r="AE341" s="8"/>
      <c r="AF341" s="19"/>
      <c r="AG341" s="7"/>
      <c r="AH341" s="7"/>
      <c r="AI341" s="8"/>
    </row>
    <row r="342" spans="1:35" ht="13.5" customHeight="1" x14ac:dyDescent="0.15">
      <c r="A342" s="1746"/>
      <c r="B342" s="366">
        <v>44589</v>
      </c>
      <c r="C342" s="1607" t="str">
        <f t="shared" si="36"/>
        <v>(金)</v>
      </c>
      <c r="D342" s="752" t="s">
        <v>566</v>
      </c>
      <c r="E342" s="321" t="s">
        <v>35</v>
      </c>
      <c r="F342" s="279">
        <v>6.7</v>
      </c>
      <c r="G342" s="280">
        <v>6.9</v>
      </c>
      <c r="H342" s="279">
        <v>1.9</v>
      </c>
      <c r="I342" s="280">
        <v>1.9</v>
      </c>
      <c r="J342" s="279">
        <v>8.1</v>
      </c>
      <c r="K342" s="280">
        <v>8.1</v>
      </c>
      <c r="L342" s="279" t="s">
        <v>35</v>
      </c>
      <c r="M342" s="280">
        <v>31.1</v>
      </c>
      <c r="N342" s="1214" t="s">
        <v>35</v>
      </c>
      <c r="O342" s="1215">
        <v>73.599999999999994</v>
      </c>
      <c r="P342" s="1214" t="s">
        <v>35</v>
      </c>
      <c r="Q342" s="1215">
        <v>96.8</v>
      </c>
      <c r="R342" s="1214" t="s">
        <v>35</v>
      </c>
      <c r="S342" s="1215" t="s">
        <v>35</v>
      </c>
      <c r="T342" s="1214" t="s">
        <v>35</v>
      </c>
      <c r="U342" s="1215" t="s">
        <v>35</v>
      </c>
      <c r="V342" s="281" t="s">
        <v>35</v>
      </c>
      <c r="W342" s="282">
        <v>31</v>
      </c>
      <c r="X342" s="322" t="s">
        <v>35</v>
      </c>
      <c r="Y342" s="323">
        <v>210</v>
      </c>
      <c r="Z342" s="1395" t="s">
        <v>35</v>
      </c>
      <c r="AA342" s="284">
        <v>0.13</v>
      </c>
      <c r="AB342" s="745" t="s">
        <v>35</v>
      </c>
      <c r="AC342" s="1669" t="s">
        <v>35</v>
      </c>
      <c r="AD342" s="570"/>
      <c r="AE342" s="571"/>
      <c r="AF342" s="682"/>
      <c r="AG342" s="683"/>
      <c r="AH342" s="684"/>
      <c r="AI342" s="685"/>
    </row>
    <row r="343" spans="1:35" ht="13.5" customHeight="1" x14ac:dyDescent="0.15">
      <c r="A343" s="1746"/>
      <c r="B343" s="366">
        <v>44590</v>
      </c>
      <c r="C343" s="1607" t="str">
        <f t="shared" si="36"/>
        <v>(土)</v>
      </c>
      <c r="D343" s="627" t="s">
        <v>566</v>
      </c>
      <c r="E343" s="58" t="s">
        <v>35</v>
      </c>
      <c r="F343" s="22">
        <v>6.7</v>
      </c>
      <c r="G343" s="61">
        <v>6.8</v>
      </c>
      <c r="H343" s="22">
        <v>1.9</v>
      </c>
      <c r="I343" s="61">
        <v>1.9</v>
      </c>
      <c r="J343" s="22">
        <v>8.1</v>
      </c>
      <c r="K343" s="61">
        <v>8.1</v>
      </c>
      <c r="L343" s="22" t="s">
        <v>35</v>
      </c>
      <c r="M343" s="61">
        <v>33.1</v>
      </c>
      <c r="N343" s="49" t="s">
        <v>35</v>
      </c>
      <c r="O343" s="1199" t="s">
        <v>35</v>
      </c>
      <c r="P343" s="49" t="s">
        <v>35</v>
      </c>
      <c r="Q343" s="1199" t="s">
        <v>35</v>
      </c>
      <c r="R343" s="49" t="s">
        <v>35</v>
      </c>
      <c r="S343" s="1199" t="s">
        <v>35</v>
      </c>
      <c r="T343" s="49" t="s">
        <v>35</v>
      </c>
      <c r="U343" s="1199" t="s">
        <v>35</v>
      </c>
      <c r="V343" s="62" t="s">
        <v>35</v>
      </c>
      <c r="W343" s="63" t="s">
        <v>35</v>
      </c>
      <c r="X343" s="67" t="s">
        <v>35</v>
      </c>
      <c r="Y343" s="68" t="s">
        <v>35</v>
      </c>
      <c r="Z343" s="1389" t="s">
        <v>35</v>
      </c>
      <c r="AA343" s="66" t="s">
        <v>35</v>
      </c>
      <c r="AB343" s="608" t="s">
        <v>35</v>
      </c>
      <c r="AC343" s="1666" t="s">
        <v>35</v>
      </c>
      <c r="AD343" s="384" t="s">
        <v>376</v>
      </c>
      <c r="AE343" s="678"/>
      <c r="AF343" s="678"/>
      <c r="AG343" s="678"/>
      <c r="AH343" s="678"/>
      <c r="AI343" s="679"/>
    </row>
    <row r="344" spans="1:35" ht="13.5" customHeight="1" x14ac:dyDescent="0.15">
      <c r="A344" s="1746"/>
      <c r="B344" s="366">
        <v>44591</v>
      </c>
      <c r="C344" s="1607" t="str">
        <f t="shared" si="36"/>
        <v>(日)</v>
      </c>
      <c r="D344" s="627" t="s">
        <v>566</v>
      </c>
      <c r="E344" s="58" t="s">
        <v>35</v>
      </c>
      <c r="F344" s="22">
        <v>6.8</v>
      </c>
      <c r="G344" s="61">
        <v>7</v>
      </c>
      <c r="H344" s="22">
        <v>2.2000000000000002</v>
      </c>
      <c r="I344" s="61">
        <v>1.9</v>
      </c>
      <c r="J344" s="22">
        <v>8</v>
      </c>
      <c r="K344" s="61">
        <v>8.1</v>
      </c>
      <c r="L344" s="22" t="s">
        <v>35</v>
      </c>
      <c r="M344" s="61">
        <v>33.299999999999997</v>
      </c>
      <c r="N344" s="49" t="s">
        <v>35</v>
      </c>
      <c r="O344" s="1199" t="s">
        <v>35</v>
      </c>
      <c r="P344" s="49" t="s">
        <v>35</v>
      </c>
      <c r="Q344" s="1199" t="s">
        <v>35</v>
      </c>
      <c r="R344" s="49" t="s">
        <v>35</v>
      </c>
      <c r="S344" s="1199" t="s">
        <v>35</v>
      </c>
      <c r="T344" s="49" t="s">
        <v>35</v>
      </c>
      <c r="U344" s="1199" t="s">
        <v>35</v>
      </c>
      <c r="V344" s="62" t="s">
        <v>35</v>
      </c>
      <c r="W344" s="63" t="s">
        <v>35</v>
      </c>
      <c r="X344" s="67" t="s">
        <v>35</v>
      </c>
      <c r="Y344" s="68" t="s">
        <v>35</v>
      </c>
      <c r="Z344" s="1389" t="s">
        <v>35</v>
      </c>
      <c r="AA344" s="66" t="s">
        <v>35</v>
      </c>
      <c r="AB344" s="608" t="s">
        <v>35</v>
      </c>
      <c r="AC344" s="1666" t="s">
        <v>35</v>
      </c>
      <c r="AD344" s="634"/>
      <c r="AE344" s="633"/>
      <c r="AF344" s="633"/>
      <c r="AG344" s="633"/>
      <c r="AH344" s="633"/>
      <c r="AI344" s="680"/>
    </row>
    <row r="345" spans="1:35" ht="13.5" customHeight="1" x14ac:dyDescent="0.15">
      <c r="A345" s="1746"/>
      <c r="B345" s="366">
        <v>44592</v>
      </c>
      <c r="C345" s="1607" t="str">
        <f t="shared" si="36"/>
        <v>(月)</v>
      </c>
      <c r="D345" s="70" t="s">
        <v>566</v>
      </c>
      <c r="E345" s="58" t="s">
        <v>35</v>
      </c>
      <c r="F345" s="22">
        <v>6.7</v>
      </c>
      <c r="G345" s="61">
        <v>6.9</v>
      </c>
      <c r="H345" s="22">
        <v>2.4</v>
      </c>
      <c r="I345" s="61">
        <v>2</v>
      </c>
      <c r="J345" s="22">
        <v>8.1</v>
      </c>
      <c r="K345" s="61">
        <v>8.1</v>
      </c>
      <c r="L345" s="22" t="s">
        <v>35</v>
      </c>
      <c r="M345" s="61">
        <v>31.1</v>
      </c>
      <c r="N345" s="49" t="s">
        <v>35</v>
      </c>
      <c r="O345" s="1199">
        <v>74.7</v>
      </c>
      <c r="P345" s="49" t="s">
        <v>35</v>
      </c>
      <c r="Q345" s="1199">
        <v>97</v>
      </c>
      <c r="R345" s="49" t="s">
        <v>35</v>
      </c>
      <c r="S345" s="1199" t="s">
        <v>35</v>
      </c>
      <c r="T345" s="49" t="s">
        <v>35</v>
      </c>
      <c r="U345" s="1199" t="s">
        <v>35</v>
      </c>
      <c r="V345" s="62" t="s">
        <v>35</v>
      </c>
      <c r="W345" s="63">
        <v>29.5</v>
      </c>
      <c r="X345" s="67" t="s">
        <v>35</v>
      </c>
      <c r="Y345" s="68">
        <v>217</v>
      </c>
      <c r="Z345" s="1389" t="s">
        <v>35</v>
      </c>
      <c r="AA345" s="66">
        <v>0.13</v>
      </c>
      <c r="AB345" s="746" t="s">
        <v>35</v>
      </c>
      <c r="AC345" s="1670" t="s">
        <v>35</v>
      </c>
      <c r="AD345" s="634"/>
      <c r="AE345" s="633"/>
      <c r="AF345" s="633"/>
      <c r="AG345" s="633"/>
      <c r="AH345" s="633"/>
      <c r="AI345" s="680"/>
    </row>
    <row r="346" spans="1:35" ht="13.5" customHeight="1" x14ac:dyDescent="0.15">
      <c r="A346" s="1746"/>
      <c r="B346" s="1748" t="s">
        <v>388</v>
      </c>
      <c r="C346" s="1744"/>
      <c r="D346" s="374"/>
      <c r="E346" s="335">
        <f t="shared" ref="E346:AC346" si="37">IF(COUNT(E315:E345)=0,"",MAX(E315:E345))</f>
        <v>0</v>
      </c>
      <c r="F346" s="336">
        <f t="shared" si="37"/>
        <v>9.1</v>
      </c>
      <c r="G346" s="337">
        <f t="shared" si="37"/>
        <v>9.3000000000000007</v>
      </c>
      <c r="H346" s="336">
        <f t="shared" si="37"/>
        <v>3</v>
      </c>
      <c r="I346" s="337">
        <f t="shared" si="37"/>
        <v>2.2999999999999998</v>
      </c>
      <c r="J346" s="336">
        <f t="shared" si="37"/>
        <v>8.1</v>
      </c>
      <c r="K346" s="337">
        <f t="shared" si="37"/>
        <v>8.1999999999999993</v>
      </c>
      <c r="L346" s="336" t="str">
        <f t="shared" si="37"/>
        <v/>
      </c>
      <c r="M346" s="337">
        <f t="shared" si="37"/>
        <v>33.6</v>
      </c>
      <c r="N346" s="1200" t="str">
        <f t="shared" si="37"/>
        <v/>
      </c>
      <c r="O346" s="1208">
        <f t="shared" si="37"/>
        <v>74.7</v>
      </c>
      <c r="P346" s="1200" t="str">
        <f t="shared" si="37"/>
        <v/>
      </c>
      <c r="Q346" s="1208">
        <f t="shared" si="37"/>
        <v>97.6</v>
      </c>
      <c r="R346" s="1200" t="str">
        <f t="shared" si="37"/>
        <v/>
      </c>
      <c r="S346" s="1208">
        <f t="shared" si="37"/>
        <v>53.8</v>
      </c>
      <c r="T346" s="1200" t="str">
        <f t="shared" si="37"/>
        <v/>
      </c>
      <c r="U346" s="1208">
        <f t="shared" si="37"/>
        <v>42.6</v>
      </c>
      <c r="V346" s="338" t="str">
        <f t="shared" si="37"/>
        <v/>
      </c>
      <c r="W346" s="540">
        <f t="shared" si="37"/>
        <v>33.4</v>
      </c>
      <c r="X346" s="596" t="str">
        <f t="shared" si="37"/>
        <v/>
      </c>
      <c r="Y346" s="597">
        <f t="shared" si="37"/>
        <v>255</v>
      </c>
      <c r="Z346" s="1385" t="str">
        <f t="shared" si="37"/>
        <v/>
      </c>
      <c r="AA346" s="1398">
        <f t="shared" si="37"/>
        <v>0.2</v>
      </c>
      <c r="AB346" s="651">
        <f t="shared" si="37"/>
        <v>50</v>
      </c>
      <c r="AC346" s="1456">
        <f t="shared" si="37"/>
        <v>2</v>
      </c>
      <c r="AD346" s="634"/>
      <c r="AE346" s="633"/>
      <c r="AF346" s="633"/>
      <c r="AG346" s="633"/>
      <c r="AH346" s="633"/>
      <c r="AI346" s="680"/>
    </row>
    <row r="347" spans="1:35" ht="13.5" customHeight="1" x14ac:dyDescent="0.15">
      <c r="A347" s="1746"/>
      <c r="B347" s="1749" t="s">
        <v>389</v>
      </c>
      <c r="C347" s="1736"/>
      <c r="D347" s="376"/>
      <c r="E347" s="340">
        <f t="shared" ref="E347:AA347" si="38">IF(COUNT(E315:E345)=0,"",MIN(E315:E345))</f>
        <v>0</v>
      </c>
      <c r="F347" s="341">
        <f t="shared" si="38"/>
        <v>6.6</v>
      </c>
      <c r="G347" s="342">
        <f t="shared" si="38"/>
        <v>6.7</v>
      </c>
      <c r="H347" s="341">
        <f t="shared" si="38"/>
        <v>1.4</v>
      </c>
      <c r="I347" s="342">
        <f t="shared" si="38"/>
        <v>1.4</v>
      </c>
      <c r="J347" s="341">
        <f t="shared" si="38"/>
        <v>7.8</v>
      </c>
      <c r="K347" s="342">
        <f t="shared" si="38"/>
        <v>7.9</v>
      </c>
      <c r="L347" s="341" t="str">
        <f t="shared" si="38"/>
        <v/>
      </c>
      <c r="M347" s="342">
        <f t="shared" si="38"/>
        <v>30.1</v>
      </c>
      <c r="N347" s="1202" t="str">
        <f t="shared" si="38"/>
        <v/>
      </c>
      <c r="O347" s="1209">
        <f t="shared" si="38"/>
        <v>71.2</v>
      </c>
      <c r="P347" s="1202" t="str">
        <f t="shared" si="38"/>
        <v/>
      </c>
      <c r="Q347" s="1209">
        <f t="shared" si="38"/>
        <v>93.2</v>
      </c>
      <c r="R347" s="1202" t="str">
        <f t="shared" si="38"/>
        <v/>
      </c>
      <c r="S347" s="1209">
        <f t="shared" si="38"/>
        <v>53.8</v>
      </c>
      <c r="T347" s="1202" t="str">
        <f t="shared" si="38"/>
        <v/>
      </c>
      <c r="U347" s="1209">
        <f t="shared" si="38"/>
        <v>42.6</v>
      </c>
      <c r="V347" s="343" t="str">
        <f t="shared" si="38"/>
        <v/>
      </c>
      <c r="W347" s="653">
        <f t="shared" si="38"/>
        <v>29.4</v>
      </c>
      <c r="X347" s="600" t="str">
        <f t="shared" si="38"/>
        <v/>
      </c>
      <c r="Y347" s="601">
        <f t="shared" si="38"/>
        <v>201</v>
      </c>
      <c r="Z347" s="1386" t="str">
        <f t="shared" si="38"/>
        <v/>
      </c>
      <c r="AA347" s="666">
        <f t="shared" si="38"/>
        <v>0.04</v>
      </c>
      <c r="AB347" s="1620"/>
      <c r="AC347" s="1659"/>
      <c r="AD347" s="634"/>
      <c r="AE347" s="633"/>
      <c r="AF347" s="633"/>
      <c r="AG347" s="633"/>
      <c r="AH347" s="633"/>
      <c r="AI347" s="680"/>
    </row>
    <row r="348" spans="1:35" ht="13.5" customHeight="1" x14ac:dyDescent="0.15">
      <c r="A348" s="1746"/>
      <c r="B348" s="1749" t="s">
        <v>390</v>
      </c>
      <c r="C348" s="1736"/>
      <c r="D348" s="378"/>
      <c r="E348" s="541">
        <f t="shared" ref="E348:AA348" si="39">IF(COUNT(E315:E345)=0,"",AVERAGE(E315:E345))</f>
        <v>0</v>
      </c>
      <c r="F348" s="542">
        <f t="shared" si="39"/>
        <v>7.3645161290322561</v>
      </c>
      <c r="G348" s="543">
        <f t="shared" si="39"/>
        <v>7.5516129032258075</v>
      </c>
      <c r="H348" s="542">
        <f t="shared" si="39"/>
        <v>2.096774193548387</v>
      </c>
      <c r="I348" s="543">
        <f t="shared" si="39"/>
        <v>1.8225806451612896</v>
      </c>
      <c r="J348" s="542">
        <f t="shared" si="39"/>
        <v>7.9387096774193555</v>
      </c>
      <c r="K348" s="543">
        <f t="shared" si="39"/>
        <v>8.0483870967741904</v>
      </c>
      <c r="L348" s="542" t="str">
        <f t="shared" si="39"/>
        <v/>
      </c>
      <c r="M348" s="543">
        <f t="shared" si="39"/>
        <v>31.632258064516126</v>
      </c>
      <c r="N348" s="1210" t="str">
        <f t="shared" si="39"/>
        <v/>
      </c>
      <c r="O348" s="1211">
        <f t="shared" si="39"/>
        <v>72.463157894736838</v>
      </c>
      <c r="P348" s="1210" t="str">
        <f t="shared" si="39"/>
        <v/>
      </c>
      <c r="Q348" s="1211">
        <f t="shared" si="39"/>
        <v>95.547368421052639</v>
      </c>
      <c r="R348" s="1210" t="str">
        <f t="shared" si="39"/>
        <v/>
      </c>
      <c r="S348" s="1211">
        <f t="shared" si="39"/>
        <v>53.8</v>
      </c>
      <c r="T348" s="1210" t="str">
        <f t="shared" si="39"/>
        <v/>
      </c>
      <c r="U348" s="1211">
        <f t="shared" si="39"/>
        <v>42.6</v>
      </c>
      <c r="V348" s="1255" t="str">
        <f t="shared" si="39"/>
        <v/>
      </c>
      <c r="W348" s="658">
        <f t="shared" si="39"/>
        <v>31.405263157894726</v>
      </c>
      <c r="X348" s="643" t="str">
        <f t="shared" si="39"/>
        <v/>
      </c>
      <c r="Y348" s="644">
        <f t="shared" si="39"/>
        <v>226.10526315789474</v>
      </c>
      <c r="Z348" s="1391" t="str">
        <f t="shared" si="39"/>
        <v/>
      </c>
      <c r="AA348" s="696">
        <f t="shared" si="39"/>
        <v>0.10947368421052632</v>
      </c>
      <c r="AB348" s="1621"/>
      <c r="AC348" s="1660"/>
      <c r="AD348" s="634"/>
      <c r="AE348" s="633"/>
      <c r="AF348" s="633"/>
      <c r="AG348" s="633"/>
      <c r="AH348" s="633"/>
      <c r="AI348" s="680"/>
    </row>
    <row r="349" spans="1:35" ht="13.5" customHeight="1" x14ac:dyDescent="0.15">
      <c r="A349" s="1747"/>
      <c r="B349" s="1737" t="s">
        <v>391</v>
      </c>
      <c r="C349" s="1738"/>
      <c r="D349" s="558"/>
      <c r="E349" s="563"/>
      <c r="F349" s="1341"/>
      <c r="G349" s="1342"/>
      <c r="H349" s="1341"/>
      <c r="I349" s="1342"/>
      <c r="J349" s="1241"/>
      <c r="K349" s="1242"/>
      <c r="L349" s="1341"/>
      <c r="M349" s="1342"/>
      <c r="N349" s="1205"/>
      <c r="O349" s="1212"/>
      <c r="P349" s="1223"/>
      <c r="Q349" s="1212"/>
      <c r="R349" s="1204"/>
      <c r="S349" s="1205"/>
      <c r="T349" s="1204"/>
      <c r="U349" s="1222"/>
      <c r="V349" s="1256"/>
      <c r="W349" s="1257"/>
      <c r="X349" s="592"/>
      <c r="Y349" s="657"/>
      <c r="Z349" s="1392"/>
      <c r="AA349" s="1400"/>
      <c r="AB349" s="648">
        <f>SUM(AB315:AB345)</f>
        <v>54</v>
      </c>
      <c r="AC349" s="1105">
        <f>SUM(AC315:AC345)</f>
        <v>2</v>
      </c>
      <c r="AD349" s="637"/>
      <c r="AE349" s="686"/>
      <c r="AF349" s="686"/>
      <c r="AG349" s="686"/>
      <c r="AH349" s="686"/>
      <c r="AI349" s="687"/>
    </row>
    <row r="350" spans="1:35" ht="13.5" customHeight="1" x14ac:dyDescent="0.15">
      <c r="A350" s="1745" t="s">
        <v>517</v>
      </c>
      <c r="B350" s="1610">
        <v>44593</v>
      </c>
      <c r="C350" s="856" t="str">
        <f>IF(B350="","",IF(WEEKDAY(B350)=1,"(日)",IF(WEEKDAY(B350)=2,"(月)",IF(WEEKDAY(B350)=3,"(火)",IF(WEEKDAY(B350)=4,"(水)",IF(WEEKDAY(B350)=5,"(木)",IF(WEEKDAY(B350)=6,"(金)","(土)")))))))</f>
        <v>(火)</v>
      </c>
      <c r="D350" s="627" t="s">
        <v>522</v>
      </c>
      <c r="E350" s="58" t="s">
        <v>35</v>
      </c>
      <c r="F350" s="22">
        <v>6.8</v>
      </c>
      <c r="G350" s="133">
        <v>7</v>
      </c>
      <c r="H350" s="22">
        <v>2.5</v>
      </c>
      <c r="I350" s="133">
        <v>2.2000000000000002</v>
      </c>
      <c r="J350" s="22">
        <v>8</v>
      </c>
      <c r="K350" s="133">
        <v>8</v>
      </c>
      <c r="L350" s="22" t="s">
        <v>35</v>
      </c>
      <c r="M350" s="133">
        <v>31</v>
      </c>
      <c r="N350" s="49" t="s">
        <v>35</v>
      </c>
      <c r="O350" s="1217">
        <v>73.2</v>
      </c>
      <c r="P350" s="49" t="s">
        <v>35</v>
      </c>
      <c r="Q350" s="1217">
        <v>97.2</v>
      </c>
      <c r="R350" s="49" t="s">
        <v>35</v>
      </c>
      <c r="S350" s="1217" t="s">
        <v>35</v>
      </c>
      <c r="T350" s="49" t="s">
        <v>35</v>
      </c>
      <c r="U350" s="1217" t="s">
        <v>35</v>
      </c>
      <c r="V350" s="62" t="s">
        <v>35</v>
      </c>
      <c r="W350" s="661">
        <v>29</v>
      </c>
      <c r="X350" s="67" t="s">
        <v>35</v>
      </c>
      <c r="Y350" s="660">
        <v>239</v>
      </c>
      <c r="Z350" s="1389" t="s">
        <v>35</v>
      </c>
      <c r="AA350" s="659">
        <v>0.1</v>
      </c>
      <c r="AB350" s="608" t="s">
        <v>35</v>
      </c>
      <c r="AC350" s="1666" t="s">
        <v>35</v>
      </c>
      <c r="AD350" s="165">
        <v>44602</v>
      </c>
      <c r="AE350" s="128" t="s">
        <v>29</v>
      </c>
      <c r="AF350" s="129">
        <v>5.3</v>
      </c>
      <c r="AG350" s="130" t="s">
        <v>20</v>
      </c>
      <c r="AH350" s="131"/>
      <c r="AI350" s="132"/>
    </row>
    <row r="351" spans="1:35" ht="13.5" customHeight="1" x14ac:dyDescent="0.15">
      <c r="A351" s="1769"/>
      <c r="B351" s="1610">
        <v>44594</v>
      </c>
      <c r="C351" s="1607" t="str">
        <f>IF(B351="","",IF(WEEKDAY(B351)=1,"(日)",IF(WEEKDAY(B351)=2,"(月)",IF(WEEKDAY(B351)=3,"(火)",IF(WEEKDAY(B351)=4,"(水)",IF(WEEKDAY(B351)=5,"(木)",IF(WEEKDAY(B351)=6,"(金)","(土)")))))))</f>
        <v>(水)</v>
      </c>
      <c r="D351" s="627" t="s">
        <v>566</v>
      </c>
      <c r="E351" s="58" t="s">
        <v>35</v>
      </c>
      <c r="F351" s="22">
        <v>6.8</v>
      </c>
      <c r="G351" s="133">
        <v>7</v>
      </c>
      <c r="H351" s="22">
        <v>2.7</v>
      </c>
      <c r="I351" s="133">
        <v>2.2000000000000002</v>
      </c>
      <c r="J351" s="22">
        <v>8.1</v>
      </c>
      <c r="K351" s="133">
        <v>8</v>
      </c>
      <c r="L351" s="22" t="s">
        <v>35</v>
      </c>
      <c r="M351" s="133">
        <v>31.3</v>
      </c>
      <c r="N351" s="49" t="s">
        <v>35</v>
      </c>
      <c r="O351" s="1217">
        <v>73.599999999999994</v>
      </c>
      <c r="P351" s="49" t="s">
        <v>35</v>
      </c>
      <c r="Q351" s="1217">
        <v>95.2</v>
      </c>
      <c r="R351" s="49" t="s">
        <v>35</v>
      </c>
      <c r="S351" s="1217" t="s">
        <v>35</v>
      </c>
      <c r="T351" s="49" t="s">
        <v>35</v>
      </c>
      <c r="U351" s="1217" t="s">
        <v>35</v>
      </c>
      <c r="V351" s="62" t="s">
        <v>35</v>
      </c>
      <c r="W351" s="661">
        <v>27.5</v>
      </c>
      <c r="X351" s="67" t="s">
        <v>35</v>
      </c>
      <c r="Y351" s="660">
        <v>227</v>
      </c>
      <c r="Z351" s="1389" t="s">
        <v>35</v>
      </c>
      <c r="AA351" s="659">
        <v>0.11</v>
      </c>
      <c r="AB351" s="608" t="s">
        <v>35</v>
      </c>
      <c r="AC351" s="1666" t="s">
        <v>35</v>
      </c>
      <c r="AD351" s="11" t="s">
        <v>30</v>
      </c>
      <c r="AE351" s="12" t="s">
        <v>31</v>
      </c>
      <c r="AF351" s="13" t="s">
        <v>32</v>
      </c>
      <c r="AG351" s="14" t="s">
        <v>33</v>
      </c>
      <c r="AH351" s="15" t="s">
        <v>35</v>
      </c>
      <c r="AI351" s="92"/>
    </row>
    <row r="352" spans="1:35" ht="13.5" customHeight="1" x14ac:dyDescent="0.15">
      <c r="A352" s="1769"/>
      <c r="B352" s="1610">
        <v>44595</v>
      </c>
      <c r="C352" s="1607" t="str">
        <f t="shared" ref="C352:C377" si="40">IF(B352="","",IF(WEEKDAY(B352)=1,"(日)",IF(WEEKDAY(B352)=2,"(月)",IF(WEEKDAY(B352)=3,"(火)",IF(WEEKDAY(B352)=4,"(水)",IF(WEEKDAY(B352)=5,"(木)",IF(WEEKDAY(B352)=6,"(金)","(土)")))))))</f>
        <v>(木)</v>
      </c>
      <c r="D352" s="627" t="s">
        <v>566</v>
      </c>
      <c r="E352" s="58" t="s">
        <v>35</v>
      </c>
      <c r="F352" s="22">
        <v>6.8</v>
      </c>
      <c r="G352" s="133">
        <v>7</v>
      </c>
      <c r="H352" s="22">
        <v>2.7</v>
      </c>
      <c r="I352" s="133">
        <v>2.4</v>
      </c>
      <c r="J352" s="22">
        <v>8.1</v>
      </c>
      <c r="K352" s="133">
        <v>8.1</v>
      </c>
      <c r="L352" s="22" t="s">
        <v>35</v>
      </c>
      <c r="M352" s="61">
        <v>31.2</v>
      </c>
      <c r="N352" s="49" t="s">
        <v>35</v>
      </c>
      <c r="O352" s="1217">
        <v>73.5</v>
      </c>
      <c r="P352" s="49" t="s">
        <v>35</v>
      </c>
      <c r="Q352" s="1217">
        <v>95.2</v>
      </c>
      <c r="R352" s="49" t="s">
        <v>35</v>
      </c>
      <c r="S352" s="1217" t="s">
        <v>35</v>
      </c>
      <c r="T352" s="49" t="s">
        <v>35</v>
      </c>
      <c r="U352" s="1217" t="s">
        <v>35</v>
      </c>
      <c r="V352" s="62" t="s">
        <v>35</v>
      </c>
      <c r="W352" s="661">
        <v>28.3</v>
      </c>
      <c r="X352" s="67" t="s">
        <v>35</v>
      </c>
      <c r="Y352" s="660">
        <v>256</v>
      </c>
      <c r="Z352" s="1389" t="s">
        <v>35</v>
      </c>
      <c r="AA352" s="659">
        <v>0.14000000000000001</v>
      </c>
      <c r="AB352" s="608" t="s">
        <v>35</v>
      </c>
      <c r="AC352" s="1666" t="s">
        <v>35</v>
      </c>
      <c r="AD352" s="5" t="s">
        <v>265</v>
      </c>
      <c r="AE352" s="16" t="s">
        <v>20</v>
      </c>
      <c r="AF352" s="30">
        <v>6.6</v>
      </c>
      <c r="AG352" s="480">
        <v>7.2</v>
      </c>
      <c r="AH352" s="32" t="s">
        <v>35</v>
      </c>
      <c r="AI352" s="93"/>
    </row>
    <row r="353" spans="1:35" ht="13.5" customHeight="1" x14ac:dyDescent="0.15">
      <c r="A353" s="1769"/>
      <c r="B353" s="1610">
        <v>44596</v>
      </c>
      <c r="C353" s="1607" t="str">
        <f t="shared" si="40"/>
        <v>(金)</v>
      </c>
      <c r="D353" s="627" t="s">
        <v>566</v>
      </c>
      <c r="E353" s="58" t="s">
        <v>35</v>
      </c>
      <c r="F353" s="22">
        <v>6.7</v>
      </c>
      <c r="G353" s="61">
        <v>6.7</v>
      </c>
      <c r="H353" s="22">
        <v>2.6</v>
      </c>
      <c r="I353" s="133">
        <v>2.4</v>
      </c>
      <c r="J353" s="22">
        <v>8.1</v>
      </c>
      <c r="K353" s="133">
        <v>8</v>
      </c>
      <c r="L353" s="22" t="s">
        <v>35</v>
      </c>
      <c r="M353" s="61">
        <v>31.2</v>
      </c>
      <c r="N353" s="49" t="s">
        <v>35</v>
      </c>
      <c r="O353" s="1199">
        <v>73.2</v>
      </c>
      <c r="P353" s="49" t="s">
        <v>35</v>
      </c>
      <c r="Q353" s="1217">
        <v>96</v>
      </c>
      <c r="R353" s="49" t="s">
        <v>35</v>
      </c>
      <c r="S353" s="1217" t="s">
        <v>35</v>
      </c>
      <c r="T353" s="49" t="s">
        <v>35</v>
      </c>
      <c r="U353" s="1217" t="s">
        <v>35</v>
      </c>
      <c r="V353" s="62" t="s">
        <v>35</v>
      </c>
      <c r="W353" s="661">
        <v>28.7</v>
      </c>
      <c r="X353" s="67" t="s">
        <v>35</v>
      </c>
      <c r="Y353" s="660">
        <v>231</v>
      </c>
      <c r="Z353" s="1389" t="s">
        <v>35</v>
      </c>
      <c r="AA353" s="66">
        <v>0.14000000000000001</v>
      </c>
      <c r="AB353" s="608">
        <v>5</v>
      </c>
      <c r="AC353" s="1666">
        <v>2</v>
      </c>
      <c r="AD353" s="6" t="s">
        <v>266</v>
      </c>
      <c r="AE353" s="17" t="s">
        <v>267</v>
      </c>
      <c r="AF353" s="36">
        <v>3.2</v>
      </c>
      <c r="AG353" s="489">
        <v>2.1</v>
      </c>
      <c r="AH353" s="38" t="s">
        <v>35</v>
      </c>
      <c r="AI353" s="94"/>
    </row>
    <row r="354" spans="1:35" ht="13.5" customHeight="1" x14ac:dyDescent="0.15">
      <c r="A354" s="1769"/>
      <c r="B354" s="1610">
        <v>44597</v>
      </c>
      <c r="C354" s="1607" t="str">
        <f t="shared" si="40"/>
        <v>(土)</v>
      </c>
      <c r="D354" s="627" t="s">
        <v>566</v>
      </c>
      <c r="E354" s="58" t="s">
        <v>35</v>
      </c>
      <c r="F354" s="22">
        <v>6.8</v>
      </c>
      <c r="G354" s="61">
        <v>8</v>
      </c>
      <c r="H354" s="22">
        <v>3.2</v>
      </c>
      <c r="I354" s="61">
        <v>2</v>
      </c>
      <c r="J354" s="22">
        <v>8</v>
      </c>
      <c r="K354" s="61">
        <v>8</v>
      </c>
      <c r="L354" s="22" t="s">
        <v>35</v>
      </c>
      <c r="M354" s="61">
        <v>34.4</v>
      </c>
      <c r="N354" s="49" t="s">
        <v>35</v>
      </c>
      <c r="O354" s="1199" t="s">
        <v>35</v>
      </c>
      <c r="P354" s="49" t="s">
        <v>35</v>
      </c>
      <c r="Q354" s="1199" t="s">
        <v>35</v>
      </c>
      <c r="R354" s="49" t="s">
        <v>35</v>
      </c>
      <c r="S354" s="1217" t="s">
        <v>35</v>
      </c>
      <c r="T354" s="49" t="s">
        <v>35</v>
      </c>
      <c r="U354" s="1217" t="s">
        <v>35</v>
      </c>
      <c r="V354" s="62" t="s">
        <v>35</v>
      </c>
      <c r="W354" s="661" t="s">
        <v>35</v>
      </c>
      <c r="X354" s="67" t="s">
        <v>35</v>
      </c>
      <c r="Y354" s="660" t="s">
        <v>35</v>
      </c>
      <c r="Z354" s="1389" t="s">
        <v>35</v>
      </c>
      <c r="AA354" s="66" t="s">
        <v>35</v>
      </c>
      <c r="AB354" s="608" t="s">
        <v>35</v>
      </c>
      <c r="AC354" s="1666">
        <v>2</v>
      </c>
      <c r="AD354" s="6" t="s">
        <v>21</v>
      </c>
      <c r="AE354" s="17"/>
      <c r="AF354" s="33">
        <v>8.1</v>
      </c>
      <c r="AG354" s="489">
        <v>8.1</v>
      </c>
      <c r="AH354" s="41" t="s">
        <v>35</v>
      </c>
      <c r="AI354" s="95"/>
    </row>
    <row r="355" spans="1:35" ht="13.5" customHeight="1" x14ac:dyDescent="0.15">
      <c r="A355" s="1769"/>
      <c r="B355" s="1610">
        <v>44598</v>
      </c>
      <c r="C355" s="1607" t="str">
        <f t="shared" si="40"/>
        <v>(日)</v>
      </c>
      <c r="D355" s="627" t="s">
        <v>566</v>
      </c>
      <c r="E355" s="58" t="s">
        <v>35</v>
      </c>
      <c r="F355" s="22">
        <v>6.7</v>
      </c>
      <c r="G355" s="61">
        <v>7.1</v>
      </c>
      <c r="H355" s="22">
        <v>2.7</v>
      </c>
      <c r="I355" s="61">
        <v>1.9</v>
      </c>
      <c r="J355" s="22">
        <v>8.1</v>
      </c>
      <c r="K355" s="61">
        <v>7.6</v>
      </c>
      <c r="L355" s="22" t="s">
        <v>35</v>
      </c>
      <c r="M355" s="61">
        <v>34.299999999999997</v>
      </c>
      <c r="N355" s="49" t="s">
        <v>35</v>
      </c>
      <c r="O355" s="1199" t="s">
        <v>35</v>
      </c>
      <c r="P355" s="49" t="s">
        <v>35</v>
      </c>
      <c r="Q355" s="1199" t="s">
        <v>35</v>
      </c>
      <c r="R355" s="49" t="s">
        <v>35</v>
      </c>
      <c r="S355" s="1199" t="s">
        <v>35</v>
      </c>
      <c r="T355" s="49" t="s">
        <v>35</v>
      </c>
      <c r="U355" s="1217" t="s">
        <v>35</v>
      </c>
      <c r="V355" s="62" t="s">
        <v>35</v>
      </c>
      <c r="W355" s="661" t="s">
        <v>35</v>
      </c>
      <c r="X355" s="67" t="s">
        <v>35</v>
      </c>
      <c r="Y355" s="68" t="s">
        <v>35</v>
      </c>
      <c r="Z355" s="1389" t="s">
        <v>35</v>
      </c>
      <c r="AA355" s="66" t="s">
        <v>35</v>
      </c>
      <c r="AB355" s="608" t="s">
        <v>35</v>
      </c>
      <c r="AC355" s="1666">
        <v>17</v>
      </c>
      <c r="AD355" s="6" t="s">
        <v>268</v>
      </c>
      <c r="AE355" s="17" t="s">
        <v>22</v>
      </c>
      <c r="AF355" s="33" t="s">
        <v>35</v>
      </c>
      <c r="AG355" s="489">
        <v>31.9</v>
      </c>
      <c r="AH355" s="35" t="s">
        <v>35</v>
      </c>
      <c r="AI355" s="96"/>
    </row>
    <row r="356" spans="1:35" ht="13.5" customHeight="1" x14ac:dyDescent="0.15">
      <c r="A356" s="1769"/>
      <c r="B356" s="1610">
        <v>44599</v>
      </c>
      <c r="C356" s="1607" t="str">
        <f t="shared" si="40"/>
        <v>(月)</v>
      </c>
      <c r="D356" s="627" t="s">
        <v>566</v>
      </c>
      <c r="E356" s="58" t="s">
        <v>35</v>
      </c>
      <c r="F356" s="22">
        <v>6.7</v>
      </c>
      <c r="G356" s="61">
        <v>7.2</v>
      </c>
      <c r="H356" s="22">
        <v>3.1</v>
      </c>
      <c r="I356" s="61">
        <v>2.1</v>
      </c>
      <c r="J356" s="22">
        <v>8.1</v>
      </c>
      <c r="K356" s="61">
        <v>8.1</v>
      </c>
      <c r="L356" s="22" t="s">
        <v>35</v>
      </c>
      <c r="M356" s="61">
        <v>31.8</v>
      </c>
      <c r="N356" s="49" t="s">
        <v>35</v>
      </c>
      <c r="O356" s="1199">
        <v>72.599999999999994</v>
      </c>
      <c r="P356" s="49" t="s">
        <v>35</v>
      </c>
      <c r="Q356" s="1199">
        <v>97</v>
      </c>
      <c r="R356" s="49" t="s">
        <v>35</v>
      </c>
      <c r="S356" s="1199" t="s">
        <v>35</v>
      </c>
      <c r="T356" s="49" t="s">
        <v>35</v>
      </c>
      <c r="U356" s="1217" t="s">
        <v>35</v>
      </c>
      <c r="V356" s="62" t="s">
        <v>35</v>
      </c>
      <c r="W356" s="63">
        <v>30.7</v>
      </c>
      <c r="X356" s="67" t="s">
        <v>35</v>
      </c>
      <c r="Y356" s="68">
        <v>244</v>
      </c>
      <c r="Z356" s="1389" t="s">
        <v>35</v>
      </c>
      <c r="AA356" s="66">
        <v>0.14000000000000001</v>
      </c>
      <c r="AB356" s="608" t="s">
        <v>35</v>
      </c>
      <c r="AC356" s="1666" t="s">
        <v>35</v>
      </c>
      <c r="AD356" s="6" t="s">
        <v>269</v>
      </c>
      <c r="AE356" s="17" t="s">
        <v>23</v>
      </c>
      <c r="AF356" s="33" t="s">
        <v>35</v>
      </c>
      <c r="AG356" s="1234">
        <v>73.599999999999994</v>
      </c>
      <c r="AH356" s="35" t="s">
        <v>35</v>
      </c>
      <c r="AI356" s="96"/>
    </row>
    <row r="357" spans="1:35" ht="13.5" customHeight="1" x14ac:dyDescent="0.15">
      <c r="A357" s="1769"/>
      <c r="B357" s="1610">
        <v>44600</v>
      </c>
      <c r="C357" s="1607" t="str">
        <f t="shared" si="40"/>
        <v>(火)</v>
      </c>
      <c r="D357" s="627" t="s">
        <v>522</v>
      </c>
      <c r="E357" s="58" t="s">
        <v>35</v>
      </c>
      <c r="F357" s="22">
        <v>6.6</v>
      </c>
      <c r="G357" s="61">
        <v>6.8</v>
      </c>
      <c r="H357" s="22">
        <v>3.5</v>
      </c>
      <c r="I357" s="61">
        <v>2.2000000000000002</v>
      </c>
      <c r="J357" s="22">
        <v>8.1</v>
      </c>
      <c r="K357" s="61">
        <v>8.1</v>
      </c>
      <c r="L357" s="22" t="s">
        <v>35</v>
      </c>
      <c r="M357" s="61">
        <v>31.7</v>
      </c>
      <c r="N357" s="49" t="s">
        <v>35</v>
      </c>
      <c r="O357" s="1199">
        <v>73.2</v>
      </c>
      <c r="P357" s="49" t="s">
        <v>35</v>
      </c>
      <c r="Q357" s="1199">
        <v>95.2</v>
      </c>
      <c r="R357" s="49" t="s">
        <v>35</v>
      </c>
      <c r="S357" s="1199" t="s">
        <v>35</v>
      </c>
      <c r="T357" s="49" t="s">
        <v>35</v>
      </c>
      <c r="U357" s="1217" t="s">
        <v>35</v>
      </c>
      <c r="V357" s="62" t="s">
        <v>35</v>
      </c>
      <c r="W357" s="63">
        <v>30.4</v>
      </c>
      <c r="X357" s="67" t="s">
        <v>35</v>
      </c>
      <c r="Y357" s="68">
        <v>229</v>
      </c>
      <c r="Z357" s="1389" t="s">
        <v>35</v>
      </c>
      <c r="AA357" s="66">
        <v>0.17</v>
      </c>
      <c r="AB357" s="608" t="s">
        <v>35</v>
      </c>
      <c r="AC357" s="1666" t="s">
        <v>35</v>
      </c>
      <c r="AD357" s="6" t="s">
        <v>270</v>
      </c>
      <c r="AE357" s="17" t="s">
        <v>23</v>
      </c>
      <c r="AF357" s="33" t="s">
        <v>35</v>
      </c>
      <c r="AG357" s="1234">
        <v>98.8</v>
      </c>
      <c r="AH357" s="35" t="s">
        <v>35</v>
      </c>
      <c r="AI357" s="96"/>
    </row>
    <row r="358" spans="1:35" ht="13.5" customHeight="1" x14ac:dyDescent="0.15">
      <c r="A358" s="1769"/>
      <c r="B358" s="1610">
        <v>44601</v>
      </c>
      <c r="C358" s="1607" t="str">
        <f t="shared" si="40"/>
        <v>(水)</v>
      </c>
      <c r="D358" s="627" t="s">
        <v>566</v>
      </c>
      <c r="E358" s="58" t="s">
        <v>35</v>
      </c>
      <c r="F358" s="22">
        <v>6.7</v>
      </c>
      <c r="G358" s="61">
        <v>7</v>
      </c>
      <c r="H358" s="22">
        <v>3.4</v>
      </c>
      <c r="I358" s="61">
        <v>2.1</v>
      </c>
      <c r="J358" s="22">
        <v>8</v>
      </c>
      <c r="K358" s="61">
        <v>8</v>
      </c>
      <c r="L358" s="22" t="s">
        <v>35</v>
      </c>
      <c r="M358" s="61">
        <v>31.7</v>
      </c>
      <c r="N358" s="49" t="s">
        <v>35</v>
      </c>
      <c r="O358" s="1199">
        <v>72.3</v>
      </c>
      <c r="P358" s="49" t="s">
        <v>35</v>
      </c>
      <c r="Q358" s="1199">
        <v>97</v>
      </c>
      <c r="R358" s="49" t="s">
        <v>35</v>
      </c>
      <c r="S358" s="1199" t="s">
        <v>35</v>
      </c>
      <c r="T358" s="49" t="s">
        <v>35</v>
      </c>
      <c r="U358" s="1199" t="s">
        <v>35</v>
      </c>
      <c r="V358" s="62" t="s">
        <v>35</v>
      </c>
      <c r="W358" s="63">
        <v>29.3</v>
      </c>
      <c r="X358" s="67" t="s">
        <v>35</v>
      </c>
      <c r="Y358" s="68">
        <v>225</v>
      </c>
      <c r="Z358" s="1389" t="s">
        <v>35</v>
      </c>
      <c r="AA358" s="66">
        <v>0.16</v>
      </c>
      <c r="AB358" s="608" t="s">
        <v>35</v>
      </c>
      <c r="AC358" s="1666" t="s">
        <v>35</v>
      </c>
      <c r="AD358" s="6" t="s">
        <v>271</v>
      </c>
      <c r="AE358" s="17" t="s">
        <v>23</v>
      </c>
      <c r="AF358" s="33" t="s">
        <v>35</v>
      </c>
      <c r="AG358" s="1234">
        <v>56</v>
      </c>
      <c r="AH358" s="35" t="s">
        <v>35</v>
      </c>
      <c r="AI358" s="96"/>
    </row>
    <row r="359" spans="1:35" ht="13.5" customHeight="1" x14ac:dyDescent="0.15">
      <c r="A359" s="1769"/>
      <c r="B359" s="1610">
        <v>44602</v>
      </c>
      <c r="C359" s="1607" t="str">
        <f t="shared" si="40"/>
        <v>(木)</v>
      </c>
      <c r="D359" s="627" t="s">
        <v>579</v>
      </c>
      <c r="E359" s="58">
        <v>5.3</v>
      </c>
      <c r="F359" s="22">
        <v>6.6</v>
      </c>
      <c r="G359" s="61">
        <v>7.2</v>
      </c>
      <c r="H359" s="22">
        <v>3.2</v>
      </c>
      <c r="I359" s="61">
        <v>2.1</v>
      </c>
      <c r="J359" s="22">
        <v>8.1</v>
      </c>
      <c r="K359" s="61">
        <v>8.1</v>
      </c>
      <c r="L359" s="22" t="s">
        <v>35</v>
      </c>
      <c r="M359" s="61">
        <v>31.9</v>
      </c>
      <c r="N359" s="49" t="s">
        <v>35</v>
      </c>
      <c r="O359" s="1199">
        <v>73.599999999999994</v>
      </c>
      <c r="P359" s="49" t="s">
        <v>35</v>
      </c>
      <c r="Q359" s="1199">
        <v>98.8</v>
      </c>
      <c r="R359" s="49" t="s">
        <v>35</v>
      </c>
      <c r="S359" s="1199">
        <v>56</v>
      </c>
      <c r="T359" s="49" t="s">
        <v>35</v>
      </c>
      <c r="U359" s="1199">
        <v>42.8</v>
      </c>
      <c r="V359" s="62" t="s">
        <v>35</v>
      </c>
      <c r="W359" s="63">
        <v>31.2</v>
      </c>
      <c r="X359" s="67" t="s">
        <v>35</v>
      </c>
      <c r="Y359" s="68">
        <v>229</v>
      </c>
      <c r="Z359" s="1389" t="s">
        <v>35</v>
      </c>
      <c r="AA359" s="66">
        <v>0.15</v>
      </c>
      <c r="AB359" s="608" t="s">
        <v>35</v>
      </c>
      <c r="AC359" s="1666" t="s">
        <v>35</v>
      </c>
      <c r="AD359" s="6" t="s">
        <v>272</v>
      </c>
      <c r="AE359" s="17" t="s">
        <v>23</v>
      </c>
      <c r="AF359" s="33" t="s">
        <v>35</v>
      </c>
      <c r="AG359" s="1234">
        <v>42.8</v>
      </c>
      <c r="AH359" s="35" t="s">
        <v>35</v>
      </c>
      <c r="AI359" s="96"/>
    </row>
    <row r="360" spans="1:35" ht="13.5" customHeight="1" x14ac:dyDescent="0.15">
      <c r="A360" s="1769"/>
      <c r="B360" s="1610">
        <v>44603</v>
      </c>
      <c r="C360" s="1607" t="str">
        <f t="shared" si="40"/>
        <v>(金)</v>
      </c>
      <c r="D360" s="627" t="s">
        <v>522</v>
      </c>
      <c r="E360" s="58" t="s">
        <v>35</v>
      </c>
      <c r="F360" s="22">
        <v>6.4</v>
      </c>
      <c r="G360" s="61">
        <v>6.7</v>
      </c>
      <c r="H360" s="22">
        <v>3.5</v>
      </c>
      <c r="I360" s="61">
        <v>2.1</v>
      </c>
      <c r="J360" s="22">
        <v>8</v>
      </c>
      <c r="K360" s="61">
        <v>8</v>
      </c>
      <c r="L360" s="22" t="s">
        <v>35</v>
      </c>
      <c r="M360" s="61">
        <v>33.4</v>
      </c>
      <c r="N360" s="49" t="s">
        <v>35</v>
      </c>
      <c r="O360" s="1199" t="s">
        <v>35</v>
      </c>
      <c r="P360" s="49" t="s">
        <v>35</v>
      </c>
      <c r="Q360" s="1199" t="s">
        <v>35</v>
      </c>
      <c r="R360" s="49" t="s">
        <v>35</v>
      </c>
      <c r="S360" s="1199" t="s">
        <v>35</v>
      </c>
      <c r="T360" s="49" t="s">
        <v>35</v>
      </c>
      <c r="U360" s="1199" t="s">
        <v>35</v>
      </c>
      <c r="V360" s="62" t="s">
        <v>35</v>
      </c>
      <c r="W360" s="63" t="s">
        <v>35</v>
      </c>
      <c r="X360" s="67" t="s">
        <v>35</v>
      </c>
      <c r="Y360" s="68" t="s">
        <v>35</v>
      </c>
      <c r="Z360" s="1389" t="s">
        <v>35</v>
      </c>
      <c r="AA360" s="66" t="s">
        <v>35</v>
      </c>
      <c r="AB360" s="608">
        <v>30</v>
      </c>
      <c r="AC360" s="1666" t="s">
        <v>35</v>
      </c>
      <c r="AD360" s="6" t="s">
        <v>273</v>
      </c>
      <c r="AE360" s="17" t="s">
        <v>23</v>
      </c>
      <c r="AF360" s="36" t="s">
        <v>35</v>
      </c>
      <c r="AG360" s="483">
        <v>31.2</v>
      </c>
      <c r="AH360" s="38" t="s">
        <v>35</v>
      </c>
      <c r="AI360" s="94"/>
    </row>
    <row r="361" spans="1:35" ht="13.5" customHeight="1" x14ac:dyDescent="0.15">
      <c r="A361" s="1769"/>
      <c r="B361" s="1610">
        <v>44604</v>
      </c>
      <c r="C361" s="1607" t="str">
        <f t="shared" si="40"/>
        <v>(土)</v>
      </c>
      <c r="D361" s="627" t="s">
        <v>566</v>
      </c>
      <c r="E361" s="58" t="s">
        <v>35</v>
      </c>
      <c r="F361" s="22">
        <v>6.6</v>
      </c>
      <c r="G361" s="61">
        <v>6.9</v>
      </c>
      <c r="H361" s="22">
        <v>3.9</v>
      </c>
      <c r="I361" s="61">
        <v>2.2999999999999998</v>
      </c>
      <c r="J361" s="22">
        <v>8</v>
      </c>
      <c r="K361" s="61">
        <v>8.1</v>
      </c>
      <c r="L361" s="22" t="s">
        <v>35</v>
      </c>
      <c r="M361" s="61">
        <v>31.9</v>
      </c>
      <c r="N361" s="49" t="s">
        <v>35</v>
      </c>
      <c r="O361" s="1199" t="s">
        <v>35</v>
      </c>
      <c r="P361" s="49" t="s">
        <v>35</v>
      </c>
      <c r="Q361" s="1199" t="s">
        <v>35</v>
      </c>
      <c r="R361" s="49" t="s">
        <v>35</v>
      </c>
      <c r="S361" s="1199" t="s">
        <v>35</v>
      </c>
      <c r="T361" s="49" t="s">
        <v>35</v>
      </c>
      <c r="U361" s="1199" t="s">
        <v>35</v>
      </c>
      <c r="V361" s="62" t="s">
        <v>35</v>
      </c>
      <c r="W361" s="63" t="s">
        <v>35</v>
      </c>
      <c r="X361" s="67" t="s">
        <v>35</v>
      </c>
      <c r="Y361" s="68" t="s">
        <v>35</v>
      </c>
      <c r="Z361" s="1389" t="s">
        <v>35</v>
      </c>
      <c r="AA361" s="66" t="s">
        <v>35</v>
      </c>
      <c r="AB361" s="608" t="s">
        <v>35</v>
      </c>
      <c r="AC361" s="1666" t="s">
        <v>35</v>
      </c>
      <c r="AD361" s="6" t="s">
        <v>274</v>
      </c>
      <c r="AE361" s="17" t="s">
        <v>23</v>
      </c>
      <c r="AF361" s="47" t="s">
        <v>35</v>
      </c>
      <c r="AG361" s="492">
        <v>229</v>
      </c>
      <c r="AH361" s="24" t="s">
        <v>35</v>
      </c>
      <c r="AI361" s="25"/>
    </row>
    <row r="362" spans="1:35" ht="13.5" customHeight="1" x14ac:dyDescent="0.15">
      <c r="A362" s="1769"/>
      <c r="B362" s="1610">
        <v>44605</v>
      </c>
      <c r="C362" s="1607" t="str">
        <f t="shared" si="40"/>
        <v>(日)</v>
      </c>
      <c r="D362" s="627" t="s">
        <v>522</v>
      </c>
      <c r="E362" s="58" t="s">
        <v>35</v>
      </c>
      <c r="F362" s="22">
        <v>6.5</v>
      </c>
      <c r="G362" s="61">
        <v>6.8</v>
      </c>
      <c r="H362" s="22">
        <v>3.8</v>
      </c>
      <c r="I362" s="61">
        <v>2.4</v>
      </c>
      <c r="J362" s="22">
        <v>8</v>
      </c>
      <c r="K362" s="61">
        <v>8</v>
      </c>
      <c r="L362" s="22" t="s">
        <v>35</v>
      </c>
      <c r="M362" s="61">
        <v>34</v>
      </c>
      <c r="N362" s="49" t="s">
        <v>35</v>
      </c>
      <c r="O362" s="1199" t="s">
        <v>35</v>
      </c>
      <c r="P362" s="49" t="s">
        <v>35</v>
      </c>
      <c r="Q362" s="1199" t="s">
        <v>35</v>
      </c>
      <c r="R362" s="49" t="s">
        <v>35</v>
      </c>
      <c r="S362" s="1199" t="s">
        <v>35</v>
      </c>
      <c r="T362" s="49" t="s">
        <v>35</v>
      </c>
      <c r="U362" s="1199" t="s">
        <v>35</v>
      </c>
      <c r="V362" s="62" t="s">
        <v>35</v>
      </c>
      <c r="W362" s="63" t="s">
        <v>35</v>
      </c>
      <c r="X362" s="67" t="s">
        <v>35</v>
      </c>
      <c r="Y362" s="68" t="s">
        <v>35</v>
      </c>
      <c r="Z362" s="1389" t="s">
        <v>35</v>
      </c>
      <c r="AA362" s="66" t="s">
        <v>35</v>
      </c>
      <c r="AB362" s="608" t="s">
        <v>35</v>
      </c>
      <c r="AC362" s="1666" t="s">
        <v>35</v>
      </c>
      <c r="AD362" s="6" t="s">
        <v>275</v>
      </c>
      <c r="AE362" s="17" t="s">
        <v>23</v>
      </c>
      <c r="AF362" s="39" t="s">
        <v>35</v>
      </c>
      <c r="AG362" s="486">
        <v>0.15</v>
      </c>
      <c r="AH362" s="41" t="s">
        <v>35</v>
      </c>
      <c r="AI362" s="95"/>
    </row>
    <row r="363" spans="1:35" ht="13.5" customHeight="1" x14ac:dyDescent="0.15">
      <c r="A363" s="1769"/>
      <c r="B363" s="1610">
        <v>44606</v>
      </c>
      <c r="C363" s="1607" t="str">
        <f t="shared" si="40"/>
        <v>(月)</v>
      </c>
      <c r="D363" s="627" t="s">
        <v>522</v>
      </c>
      <c r="E363" s="58" t="s">
        <v>35</v>
      </c>
      <c r="F363" s="22">
        <v>6.5</v>
      </c>
      <c r="G363" s="61">
        <v>6.5</v>
      </c>
      <c r="H363" s="22">
        <v>4</v>
      </c>
      <c r="I363" s="61">
        <v>2.4</v>
      </c>
      <c r="J363" s="22">
        <v>7.9</v>
      </c>
      <c r="K363" s="61">
        <v>8</v>
      </c>
      <c r="L363" s="22" t="s">
        <v>35</v>
      </c>
      <c r="M363" s="61">
        <v>31.3</v>
      </c>
      <c r="N363" s="49" t="s">
        <v>35</v>
      </c>
      <c r="O363" s="1199">
        <v>72.099999999999994</v>
      </c>
      <c r="P363" s="49" t="s">
        <v>35</v>
      </c>
      <c r="Q363" s="1199">
        <v>96</v>
      </c>
      <c r="R363" s="49" t="s">
        <v>35</v>
      </c>
      <c r="S363" s="1199" t="s">
        <v>35</v>
      </c>
      <c r="T363" s="49" t="s">
        <v>35</v>
      </c>
      <c r="U363" s="1199" t="s">
        <v>35</v>
      </c>
      <c r="V363" s="62" t="s">
        <v>35</v>
      </c>
      <c r="W363" s="63">
        <v>35.1</v>
      </c>
      <c r="X363" s="67" t="s">
        <v>35</v>
      </c>
      <c r="Y363" s="68">
        <v>205</v>
      </c>
      <c r="Z363" s="1389" t="s">
        <v>35</v>
      </c>
      <c r="AA363" s="66">
        <v>0.18</v>
      </c>
      <c r="AB363" s="608" t="s">
        <v>35</v>
      </c>
      <c r="AC363" s="1666" t="s">
        <v>35</v>
      </c>
      <c r="AD363" s="6" t="s">
        <v>24</v>
      </c>
      <c r="AE363" s="17" t="s">
        <v>23</v>
      </c>
      <c r="AF363" s="22" t="s">
        <v>35</v>
      </c>
      <c r="AG363" s="494">
        <v>2.6</v>
      </c>
      <c r="AH363" s="134" t="s">
        <v>35</v>
      </c>
      <c r="AI363" s="95"/>
    </row>
    <row r="364" spans="1:35" ht="13.5" customHeight="1" x14ac:dyDescent="0.15">
      <c r="A364" s="1769"/>
      <c r="B364" s="1610">
        <v>44607</v>
      </c>
      <c r="C364" s="1607" t="str">
        <f t="shared" si="40"/>
        <v>(火)</v>
      </c>
      <c r="D364" s="627" t="s">
        <v>522</v>
      </c>
      <c r="E364" s="58" t="s">
        <v>35</v>
      </c>
      <c r="F364" s="22">
        <v>6.5</v>
      </c>
      <c r="G364" s="61">
        <v>7</v>
      </c>
      <c r="H364" s="22">
        <v>4.3</v>
      </c>
      <c r="I364" s="61">
        <v>2.5</v>
      </c>
      <c r="J364" s="22">
        <v>7.8</v>
      </c>
      <c r="K364" s="61">
        <v>8</v>
      </c>
      <c r="L364" s="22" t="s">
        <v>35</v>
      </c>
      <c r="M364" s="61">
        <v>31.4</v>
      </c>
      <c r="N364" s="49" t="s">
        <v>35</v>
      </c>
      <c r="O364" s="1199">
        <v>72.599999999999994</v>
      </c>
      <c r="P364" s="49" t="s">
        <v>35</v>
      </c>
      <c r="Q364" s="1199">
        <v>94</v>
      </c>
      <c r="R364" s="49" t="s">
        <v>35</v>
      </c>
      <c r="S364" s="1199" t="s">
        <v>35</v>
      </c>
      <c r="T364" s="49" t="s">
        <v>35</v>
      </c>
      <c r="U364" s="1199" t="s">
        <v>35</v>
      </c>
      <c r="V364" s="62" t="s">
        <v>35</v>
      </c>
      <c r="W364" s="63">
        <v>34.799999999999997</v>
      </c>
      <c r="X364" s="67" t="s">
        <v>35</v>
      </c>
      <c r="Y364" s="68">
        <v>201</v>
      </c>
      <c r="Z364" s="1389" t="s">
        <v>35</v>
      </c>
      <c r="AA364" s="66">
        <v>0.17</v>
      </c>
      <c r="AB364" s="608" t="s">
        <v>35</v>
      </c>
      <c r="AC364" s="1666" t="s">
        <v>35</v>
      </c>
      <c r="AD364" s="6" t="s">
        <v>25</v>
      </c>
      <c r="AE364" s="17" t="s">
        <v>23</v>
      </c>
      <c r="AF364" s="22" t="s">
        <v>35</v>
      </c>
      <c r="AG364" s="494">
        <v>1.3</v>
      </c>
      <c r="AH364" s="35" t="s">
        <v>35</v>
      </c>
      <c r="AI364" s="95"/>
    </row>
    <row r="365" spans="1:35" ht="13.5" customHeight="1" x14ac:dyDescent="0.15">
      <c r="A365" s="1769"/>
      <c r="B365" s="1610">
        <v>44608</v>
      </c>
      <c r="C365" s="1607" t="str">
        <f t="shared" si="40"/>
        <v>(水)</v>
      </c>
      <c r="D365" s="627" t="s">
        <v>566</v>
      </c>
      <c r="E365" s="58" t="s">
        <v>35</v>
      </c>
      <c r="F365" s="22">
        <v>6.5</v>
      </c>
      <c r="G365" s="61">
        <v>7.2</v>
      </c>
      <c r="H365" s="22">
        <v>4.5</v>
      </c>
      <c r="I365" s="61">
        <v>2.7</v>
      </c>
      <c r="J365" s="22">
        <v>7.8</v>
      </c>
      <c r="K365" s="61">
        <v>8</v>
      </c>
      <c r="L365" s="22" t="s">
        <v>35</v>
      </c>
      <c r="M365" s="61">
        <v>31.6</v>
      </c>
      <c r="N365" s="49" t="s">
        <v>35</v>
      </c>
      <c r="O365" s="1199">
        <v>72.099999999999994</v>
      </c>
      <c r="P365" s="49" t="s">
        <v>35</v>
      </c>
      <c r="Q365" s="1199">
        <v>96</v>
      </c>
      <c r="R365" s="49" t="s">
        <v>35</v>
      </c>
      <c r="S365" s="1199" t="s">
        <v>35</v>
      </c>
      <c r="T365" s="49" t="s">
        <v>35</v>
      </c>
      <c r="U365" s="1199" t="s">
        <v>35</v>
      </c>
      <c r="V365" s="62" t="s">
        <v>35</v>
      </c>
      <c r="W365" s="63">
        <v>34.5</v>
      </c>
      <c r="X365" s="67" t="s">
        <v>35</v>
      </c>
      <c r="Y365" s="68">
        <v>203</v>
      </c>
      <c r="Z365" s="1389" t="s">
        <v>35</v>
      </c>
      <c r="AA365" s="66">
        <v>0.27</v>
      </c>
      <c r="AB365" s="608" t="s">
        <v>35</v>
      </c>
      <c r="AC365" s="1666" t="s">
        <v>35</v>
      </c>
      <c r="AD365" s="6" t="s">
        <v>276</v>
      </c>
      <c r="AE365" s="17" t="s">
        <v>23</v>
      </c>
      <c r="AF365" s="22" t="s">
        <v>35</v>
      </c>
      <c r="AG365" s="494">
        <v>12.5</v>
      </c>
      <c r="AH365" s="35" t="s">
        <v>35</v>
      </c>
      <c r="AI365" s="95"/>
    </row>
    <row r="366" spans="1:35" ht="13.5" customHeight="1" x14ac:dyDescent="0.15">
      <c r="A366" s="1769"/>
      <c r="B366" s="1610">
        <v>44609</v>
      </c>
      <c r="C366" s="1607" t="str">
        <f t="shared" si="40"/>
        <v>(木)</v>
      </c>
      <c r="D366" s="627" t="s">
        <v>566</v>
      </c>
      <c r="E366" s="58" t="s">
        <v>35</v>
      </c>
      <c r="F366" s="22">
        <v>6.5</v>
      </c>
      <c r="G366" s="61">
        <v>6.9</v>
      </c>
      <c r="H366" s="22">
        <v>4.2</v>
      </c>
      <c r="I366" s="61">
        <v>2.2999999999999998</v>
      </c>
      <c r="J366" s="22">
        <v>7.9</v>
      </c>
      <c r="K366" s="61">
        <v>8.1</v>
      </c>
      <c r="L366" s="22" t="s">
        <v>35</v>
      </c>
      <c r="M366" s="61">
        <v>31.4</v>
      </c>
      <c r="N366" s="49" t="s">
        <v>35</v>
      </c>
      <c r="O366" s="1199">
        <v>72.900000000000006</v>
      </c>
      <c r="P366" s="49" t="s">
        <v>35</v>
      </c>
      <c r="Q366" s="1199">
        <v>96</v>
      </c>
      <c r="R366" s="49" t="s">
        <v>35</v>
      </c>
      <c r="S366" s="1199" t="s">
        <v>35</v>
      </c>
      <c r="T366" s="49" t="s">
        <v>35</v>
      </c>
      <c r="U366" s="1199" t="s">
        <v>35</v>
      </c>
      <c r="V366" s="62" t="s">
        <v>35</v>
      </c>
      <c r="W366" s="63">
        <v>34.1</v>
      </c>
      <c r="X366" s="67" t="s">
        <v>35</v>
      </c>
      <c r="Y366" s="68">
        <v>222</v>
      </c>
      <c r="Z366" s="1389" t="s">
        <v>35</v>
      </c>
      <c r="AA366" s="66">
        <v>0.18</v>
      </c>
      <c r="AB366" s="608" t="s">
        <v>35</v>
      </c>
      <c r="AC366" s="1666" t="s">
        <v>35</v>
      </c>
      <c r="AD366" s="6" t="s">
        <v>277</v>
      </c>
      <c r="AE366" s="17" t="s">
        <v>23</v>
      </c>
      <c r="AF366" s="44" t="s">
        <v>35</v>
      </c>
      <c r="AG366" s="203">
        <v>1.6E-2</v>
      </c>
      <c r="AH366" s="45" t="s">
        <v>35</v>
      </c>
      <c r="AI366" s="97"/>
    </row>
    <row r="367" spans="1:35" ht="13.5" customHeight="1" x14ac:dyDescent="0.15">
      <c r="A367" s="1769"/>
      <c r="B367" s="1610">
        <v>44610</v>
      </c>
      <c r="C367" s="1607" t="str">
        <f t="shared" si="40"/>
        <v>(金)</v>
      </c>
      <c r="D367" s="627" t="s">
        <v>566</v>
      </c>
      <c r="E367" s="58" t="s">
        <v>35</v>
      </c>
      <c r="F367" s="22">
        <v>6.5</v>
      </c>
      <c r="G367" s="61">
        <v>6.8</v>
      </c>
      <c r="H367" s="22">
        <v>4.8</v>
      </c>
      <c r="I367" s="61">
        <v>2.5</v>
      </c>
      <c r="J367" s="22">
        <v>8</v>
      </c>
      <c r="K367" s="61">
        <v>8</v>
      </c>
      <c r="L367" s="22" t="s">
        <v>35</v>
      </c>
      <c r="M367" s="61">
        <v>31.3</v>
      </c>
      <c r="N367" s="49" t="s">
        <v>35</v>
      </c>
      <c r="O367" s="1199">
        <v>72.5</v>
      </c>
      <c r="P367" s="49" t="s">
        <v>35</v>
      </c>
      <c r="Q367" s="1199">
        <v>95.2</v>
      </c>
      <c r="R367" s="49" t="s">
        <v>35</v>
      </c>
      <c r="S367" s="1199" t="s">
        <v>35</v>
      </c>
      <c r="T367" s="49" t="s">
        <v>35</v>
      </c>
      <c r="U367" s="1199" t="s">
        <v>35</v>
      </c>
      <c r="V367" s="62" t="s">
        <v>35</v>
      </c>
      <c r="W367" s="63">
        <v>34.200000000000003</v>
      </c>
      <c r="X367" s="67" t="s">
        <v>35</v>
      </c>
      <c r="Y367" s="68">
        <v>194</v>
      </c>
      <c r="Z367" s="1389" t="s">
        <v>35</v>
      </c>
      <c r="AA367" s="66">
        <v>0.2</v>
      </c>
      <c r="AB367" s="608" t="s">
        <v>35</v>
      </c>
      <c r="AC367" s="1666" t="s">
        <v>35</v>
      </c>
      <c r="AD367" s="6" t="s">
        <v>284</v>
      </c>
      <c r="AE367" s="17" t="s">
        <v>23</v>
      </c>
      <c r="AF367" s="23" t="s">
        <v>35</v>
      </c>
      <c r="AG367" s="203">
        <v>3.28</v>
      </c>
      <c r="AH367" s="41" t="s">
        <v>35</v>
      </c>
      <c r="AI367" s="95"/>
    </row>
    <row r="368" spans="1:35" ht="13.5" customHeight="1" x14ac:dyDescent="0.15">
      <c r="A368" s="1769"/>
      <c r="B368" s="1610">
        <v>44611</v>
      </c>
      <c r="C368" s="1607" t="str">
        <f t="shared" si="40"/>
        <v>(土)</v>
      </c>
      <c r="D368" s="627" t="s">
        <v>522</v>
      </c>
      <c r="E368" s="58" t="s">
        <v>35</v>
      </c>
      <c r="F368" s="22">
        <v>6.6</v>
      </c>
      <c r="G368" s="61">
        <v>6.9</v>
      </c>
      <c r="H368" s="22">
        <v>4.4000000000000004</v>
      </c>
      <c r="I368" s="61">
        <v>3.7</v>
      </c>
      <c r="J368" s="22">
        <v>7.9</v>
      </c>
      <c r="K368" s="61">
        <v>7.9</v>
      </c>
      <c r="L368" s="22" t="s">
        <v>35</v>
      </c>
      <c r="M368" s="61">
        <v>33.200000000000003</v>
      </c>
      <c r="N368" s="49" t="s">
        <v>35</v>
      </c>
      <c r="O368" s="1199" t="s">
        <v>35</v>
      </c>
      <c r="P368" s="49" t="s">
        <v>35</v>
      </c>
      <c r="Q368" s="1199" t="s">
        <v>35</v>
      </c>
      <c r="R368" s="49" t="s">
        <v>35</v>
      </c>
      <c r="S368" s="1199" t="s">
        <v>35</v>
      </c>
      <c r="T368" s="49" t="s">
        <v>35</v>
      </c>
      <c r="U368" s="1199" t="s">
        <v>35</v>
      </c>
      <c r="V368" s="62" t="s">
        <v>35</v>
      </c>
      <c r="W368" s="63" t="s">
        <v>35</v>
      </c>
      <c r="X368" s="67" t="s">
        <v>35</v>
      </c>
      <c r="Y368" s="68" t="s">
        <v>35</v>
      </c>
      <c r="Z368" s="1389" t="s">
        <v>35</v>
      </c>
      <c r="AA368" s="66" t="s">
        <v>35</v>
      </c>
      <c r="AB368" s="608" t="s">
        <v>35</v>
      </c>
      <c r="AC368" s="1666" t="s">
        <v>35</v>
      </c>
      <c r="AD368" s="6" t="s">
        <v>278</v>
      </c>
      <c r="AE368" s="17" t="s">
        <v>23</v>
      </c>
      <c r="AF368" s="23" t="s">
        <v>35</v>
      </c>
      <c r="AG368" s="203">
        <v>4.18</v>
      </c>
      <c r="AH368" s="41" t="s">
        <v>35</v>
      </c>
      <c r="AI368" s="95"/>
    </row>
    <row r="369" spans="1:35" ht="13.5" customHeight="1" x14ac:dyDescent="0.15">
      <c r="A369" s="1769"/>
      <c r="B369" s="1610">
        <v>44612</v>
      </c>
      <c r="C369" s="1607" t="str">
        <f t="shared" si="40"/>
        <v>(日)</v>
      </c>
      <c r="D369" s="754" t="s">
        <v>579</v>
      </c>
      <c r="E369" s="169" t="s">
        <v>35</v>
      </c>
      <c r="F369" s="170">
        <v>6.6</v>
      </c>
      <c r="G369" s="167">
        <v>7</v>
      </c>
      <c r="H369" s="170">
        <v>4.0999999999999996</v>
      </c>
      <c r="I369" s="167">
        <v>3.6</v>
      </c>
      <c r="J369" s="170">
        <v>7.9</v>
      </c>
      <c r="K369" s="167">
        <v>7.9</v>
      </c>
      <c r="L369" s="170" t="s">
        <v>35</v>
      </c>
      <c r="M369" s="167">
        <v>33.1</v>
      </c>
      <c r="N369" s="1206" t="s">
        <v>35</v>
      </c>
      <c r="O369" s="1207" t="s">
        <v>35</v>
      </c>
      <c r="P369" s="1206" t="s">
        <v>35</v>
      </c>
      <c r="Q369" s="1207" t="s">
        <v>35</v>
      </c>
      <c r="R369" s="1206" t="s">
        <v>35</v>
      </c>
      <c r="S369" s="1207" t="s">
        <v>35</v>
      </c>
      <c r="T369" s="1206" t="s">
        <v>35</v>
      </c>
      <c r="U369" s="1207" t="s">
        <v>35</v>
      </c>
      <c r="V369" s="171" t="s">
        <v>35</v>
      </c>
      <c r="W369" s="172" t="s">
        <v>35</v>
      </c>
      <c r="X369" s="175" t="s">
        <v>35</v>
      </c>
      <c r="Y369" s="176" t="s">
        <v>35</v>
      </c>
      <c r="Z369" s="1390" t="s">
        <v>35</v>
      </c>
      <c r="AA369" s="174" t="s">
        <v>35</v>
      </c>
      <c r="AB369" s="755" t="s">
        <v>35</v>
      </c>
      <c r="AC369" s="1671" t="s">
        <v>35</v>
      </c>
      <c r="AD369" s="6" t="s">
        <v>279</v>
      </c>
      <c r="AE369" s="17" t="s">
        <v>23</v>
      </c>
      <c r="AF369" s="44" t="s">
        <v>35</v>
      </c>
      <c r="AG369" s="203">
        <v>0.155</v>
      </c>
      <c r="AH369" s="45" t="s">
        <v>35</v>
      </c>
      <c r="AI369" s="97"/>
    </row>
    <row r="370" spans="1:35" ht="13.5" customHeight="1" x14ac:dyDescent="0.15">
      <c r="A370" s="1769"/>
      <c r="B370" s="1610">
        <v>44613</v>
      </c>
      <c r="C370" s="1607" t="str">
        <f t="shared" si="40"/>
        <v>(月)</v>
      </c>
      <c r="D370" s="754" t="s">
        <v>566</v>
      </c>
      <c r="E370" s="169" t="s">
        <v>35</v>
      </c>
      <c r="F370" s="170">
        <v>6.7</v>
      </c>
      <c r="G370" s="167">
        <v>7</v>
      </c>
      <c r="H370" s="170">
        <v>3.9</v>
      </c>
      <c r="I370" s="167">
        <v>3.5</v>
      </c>
      <c r="J370" s="170">
        <v>7.9</v>
      </c>
      <c r="K370" s="167">
        <v>7.8</v>
      </c>
      <c r="L370" s="170" t="s">
        <v>35</v>
      </c>
      <c r="M370" s="167">
        <v>31.3</v>
      </c>
      <c r="N370" s="1206" t="s">
        <v>35</v>
      </c>
      <c r="O370" s="1207">
        <v>72.400000000000006</v>
      </c>
      <c r="P370" s="1206" t="s">
        <v>35</v>
      </c>
      <c r="Q370" s="1207">
        <v>95</v>
      </c>
      <c r="R370" s="1206" t="s">
        <v>35</v>
      </c>
      <c r="S370" s="1207" t="s">
        <v>35</v>
      </c>
      <c r="T370" s="1206" t="s">
        <v>35</v>
      </c>
      <c r="U370" s="1207" t="s">
        <v>35</v>
      </c>
      <c r="V370" s="171" t="s">
        <v>35</v>
      </c>
      <c r="W370" s="172">
        <v>35.1</v>
      </c>
      <c r="X370" s="175" t="s">
        <v>35</v>
      </c>
      <c r="Y370" s="176">
        <v>192</v>
      </c>
      <c r="Z370" s="1390" t="s">
        <v>35</v>
      </c>
      <c r="AA370" s="174">
        <v>0.25</v>
      </c>
      <c r="AB370" s="755" t="s">
        <v>35</v>
      </c>
      <c r="AC370" s="1671" t="s">
        <v>35</v>
      </c>
      <c r="AD370" s="6" t="s">
        <v>280</v>
      </c>
      <c r="AE370" s="17" t="s">
        <v>23</v>
      </c>
      <c r="AF370" s="23" t="s">
        <v>35</v>
      </c>
      <c r="AG370" s="203" t="s">
        <v>523</v>
      </c>
      <c r="AH370" s="41" t="s">
        <v>35</v>
      </c>
      <c r="AI370" s="95"/>
    </row>
    <row r="371" spans="1:35" s="1" customFormat="1" ht="13.5" customHeight="1" x14ac:dyDescent="0.15">
      <c r="A371" s="1769"/>
      <c r="B371" s="1610">
        <v>44614</v>
      </c>
      <c r="C371" s="1607" t="str">
        <f t="shared" si="40"/>
        <v>(火)</v>
      </c>
      <c r="D371" s="627" t="s">
        <v>566</v>
      </c>
      <c r="E371" s="58" t="s">
        <v>35</v>
      </c>
      <c r="F371" s="22">
        <v>6.7</v>
      </c>
      <c r="G371" s="61">
        <v>7.3</v>
      </c>
      <c r="H371" s="22">
        <v>4.9000000000000004</v>
      </c>
      <c r="I371" s="61">
        <v>3.6</v>
      </c>
      <c r="J371" s="22">
        <v>7.9</v>
      </c>
      <c r="K371" s="61">
        <v>7.8</v>
      </c>
      <c r="L371" s="22" t="s">
        <v>35</v>
      </c>
      <c r="M371" s="61">
        <v>31.4</v>
      </c>
      <c r="N371" s="49" t="s">
        <v>35</v>
      </c>
      <c r="O371" s="1199">
        <v>72.400000000000006</v>
      </c>
      <c r="P371" s="49" t="s">
        <v>35</v>
      </c>
      <c r="Q371" s="1199">
        <v>94</v>
      </c>
      <c r="R371" s="49" t="s">
        <v>35</v>
      </c>
      <c r="S371" s="1199" t="s">
        <v>35</v>
      </c>
      <c r="T371" s="49" t="s">
        <v>35</v>
      </c>
      <c r="U371" s="1199" t="s">
        <v>35</v>
      </c>
      <c r="V371" s="62" t="s">
        <v>35</v>
      </c>
      <c r="W371" s="63">
        <v>34.9</v>
      </c>
      <c r="X371" s="67" t="s">
        <v>35</v>
      </c>
      <c r="Y371" s="68">
        <v>223</v>
      </c>
      <c r="Z371" s="1389" t="s">
        <v>35</v>
      </c>
      <c r="AA371" s="66">
        <v>0.27</v>
      </c>
      <c r="AB371" s="608" t="s">
        <v>35</v>
      </c>
      <c r="AC371" s="1666" t="s">
        <v>35</v>
      </c>
      <c r="AD371" s="6" t="s">
        <v>281</v>
      </c>
      <c r="AE371" s="17" t="s">
        <v>23</v>
      </c>
      <c r="AF371" s="22" t="s">
        <v>35</v>
      </c>
      <c r="AG371" s="494">
        <v>23.8</v>
      </c>
      <c r="AH371" s="35" t="s">
        <v>35</v>
      </c>
      <c r="AI371" s="96"/>
    </row>
    <row r="372" spans="1:35" s="1" customFormat="1" ht="13.5" customHeight="1" x14ac:dyDescent="0.15">
      <c r="A372" s="1769"/>
      <c r="B372" s="1610">
        <v>44615</v>
      </c>
      <c r="C372" s="1607" t="str">
        <f t="shared" si="40"/>
        <v>(水)</v>
      </c>
      <c r="D372" s="627" t="s">
        <v>566</v>
      </c>
      <c r="E372" s="58" t="s">
        <v>35</v>
      </c>
      <c r="F372" s="22">
        <v>6.7</v>
      </c>
      <c r="G372" s="61">
        <v>7.1</v>
      </c>
      <c r="H372" s="22">
        <v>4</v>
      </c>
      <c r="I372" s="61">
        <v>3.4</v>
      </c>
      <c r="J372" s="22">
        <v>7.8</v>
      </c>
      <c r="K372" s="61">
        <v>7.8</v>
      </c>
      <c r="L372" s="22" t="s">
        <v>35</v>
      </c>
      <c r="M372" s="61">
        <v>33.200000000000003</v>
      </c>
      <c r="N372" s="49" t="s">
        <v>35</v>
      </c>
      <c r="O372" s="1199" t="s">
        <v>35</v>
      </c>
      <c r="P372" s="49" t="s">
        <v>35</v>
      </c>
      <c r="Q372" s="1199" t="s">
        <v>35</v>
      </c>
      <c r="R372" s="49" t="s">
        <v>35</v>
      </c>
      <c r="S372" s="1199" t="s">
        <v>35</v>
      </c>
      <c r="T372" s="49" t="s">
        <v>35</v>
      </c>
      <c r="U372" s="1199" t="s">
        <v>35</v>
      </c>
      <c r="V372" s="62" t="s">
        <v>35</v>
      </c>
      <c r="W372" s="63" t="s">
        <v>35</v>
      </c>
      <c r="X372" s="67" t="s">
        <v>35</v>
      </c>
      <c r="Y372" s="68" t="s">
        <v>35</v>
      </c>
      <c r="Z372" s="1389" t="s">
        <v>35</v>
      </c>
      <c r="AA372" s="66" t="s">
        <v>35</v>
      </c>
      <c r="AB372" s="608" t="s">
        <v>35</v>
      </c>
      <c r="AC372" s="1666" t="s">
        <v>35</v>
      </c>
      <c r="AD372" s="6" t="s">
        <v>27</v>
      </c>
      <c r="AE372" s="17" t="s">
        <v>23</v>
      </c>
      <c r="AF372" s="22" t="s">
        <v>35</v>
      </c>
      <c r="AG372" s="494">
        <v>29.7</v>
      </c>
      <c r="AH372" s="35" t="s">
        <v>35</v>
      </c>
      <c r="AI372" s="96"/>
    </row>
    <row r="373" spans="1:35" s="1" customFormat="1" ht="13.5" customHeight="1" x14ac:dyDescent="0.15">
      <c r="A373" s="1769"/>
      <c r="B373" s="1610">
        <v>44616</v>
      </c>
      <c r="C373" s="1607" t="str">
        <f t="shared" si="40"/>
        <v>(木)</v>
      </c>
      <c r="D373" s="627" t="s">
        <v>522</v>
      </c>
      <c r="E373" s="58" t="s">
        <v>35</v>
      </c>
      <c r="F373" s="22">
        <v>6.6</v>
      </c>
      <c r="G373" s="61">
        <v>6.9</v>
      </c>
      <c r="H373" s="22">
        <v>4.5999999999999996</v>
      </c>
      <c r="I373" s="61">
        <v>3.8</v>
      </c>
      <c r="J373" s="22">
        <v>7.8</v>
      </c>
      <c r="K373" s="61">
        <v>7.7</v>
      </c>
      <c r="L373" s="22" t="s">
        <v>35</v>
      </c>
      <c r="M373" s="61">
        <v>31.2</v>
      </c>
      <c r="N373" s="49" t="s">
        <v>35</v>
      </c>
      <c r="O373" s="1199">
        <v>71.8</v>
      </c>
      <c r="P373" s="49" t="s">
        <v>35</v>
      </c>
      <c r="Q373" s="1199">
        <v>94.2</v>
      </c>
      <c r="R373" s="49" t="s">
        <v>35</v>
      </c>
      <c r="S373" s="1199" t="s">
        <v>35</v>
      </c>
      <c r="T373" s="49" t="s">
        <v>35</v>
      </c>
      <c r="U373" s="1199" t="s">
        <v>35</v>
      </c>
      <c r="V373" s="62" t="s">
        <v>35</v>
      </c>
      <c r="W373" s="63">
        <v>34</v>
      </c>
      <c r="X373" s="67" t="s">
        <v>35</v>
      </c>
      <c r="Y373" s="68">
        <v>197</v>
      </c>
      <c r="Z373" s="1389" t="s">
        <v>35</v>
      </c>
      <c r="AA373" s="66">
        <v>0.25</v>
      </c>
      <c r="AB373" s="608" t="s">
        <v>35</v>
      </c>
      <c r="AC373" s="1666" t="s">
        <v>35</v>
      </c>
      <c r="AD373" s="6" t="s">
        <v>282</v>
      </c>
      <c r="AE373" s="17" t="s">
        <v>267</v>
      </c>
      <c r="AF373" s="49" t="s">
        <v>35</v>
      </c>
      <c r="AG373" s="497">
        <v>4</v>
      </c>
      <c r="AH373" s="42" t="s">
        <v>35</v>
      </c>
      <c r="AI373" s="98"/>
    </row>
    <row r="374" spans="1:35" s="1" customFormat="1" ht="13.5" customHeight="1" x14ac:dyDescent="0.15">
      <c r="A374" s="1769"/>
      <c r="B374" s="1610">
        <v>44617</v>
      </c>
      <c r="C374" s="1607" t="str">
        <f t="shared" si="40"/>
        <v>(金)</v>
      </c>
      <c r="D374" s="627" t="s">
        <v>566</v>
      </c>
      <c r="E374" s="58" t="s">
        <v>35</v>
      </c>
      <c r="F374" s="22">
        <v>6.7</v>
      </c>
      <c r="G374" s="61">
        <v>7.5</v>
      </c>
      <c r="H374" s="22">
        <v>4.5</v>
      </c>
      <c r="I374" s="61">
        <v>3.7</v>
      </c>
      <c r="J374" s="22">
        <v>7.8</v>
      </c>
      <c r="K374" s="61">
        <v>7.7</v>
      </c>
      <c r="L374" s="22" t="s">
        <v>35</v>
      </c>
      <c r="M374" s="61">
        <v>31</v>
      </c>
      <c r="N374" s="49" t="s">
        <v>35</v>
      </c>
      <c r="O374" s="1199">
        <v>71.7</v>
      </c>
      <c r="P374" s="49" t="s">
        <v>35</v>
      </c>
      <c r="Q374" s="1199">
        <v>95</v>
      </c>
      <c r="R374" s="49" t="s">
        <v>35</v>
      </c>
      <c r="S374" s="1199" t="s">
        <v>35</v>
      </c>
      <c r="T374" s="49" t="s">
        <v>35</v>
      </c>
      <c r="U374" s="1199" t="s">
        <v>35</v>
      </c>
      <c r="V374" s="62" t="s">
        <v>35</v>
      </c>
      <c r="W374" s="63">
        <v>36.1</v>
      </c>
      <c r="X374" s="67" t="s">
        <v>35</v>
      </c>
      <c r="Y374" s="68">
        <v>210</v>
      </c>
      <c r="Z374" s="1389" t="s">
        <v>35</v>
      </c>
      <c r="AA374" s="66">
        <v>0.26</v>
      </c>
      <c r="AB374" s="608" t="s">
        <v>35</v>
      </c>
      <c r="AC374" s="1666" t="s">
        <v>35</v>
      </c>
      <c r="AD374" s="6" t="s">
        <v>283</v>
      </c>
      <c r="AE374" s="17" t="s">
        <v>23</v>
      </c>
      <c r="AF374" s="49" t="s">
        <v>35</v>
      </c>
      <c r="AG374" s="497">
        <v>4</v>
      </c>
      <c r="AH374" s="42" t="s">
        <v>35</v>
      </c>
      <c r="AI374" s="98"/>
    </row>
    <row r="375" spans="1:35" s="1" customFormat="1" ht="13.5" customHeight="1" x14ac:dyDescent="0.15">
      <c r="A375" s="1769"/>
      <c r="B375" s="1610">
        <v>44618</v>
      </c>
      <c r="C375" s="1607" t="str">
        <f t="shared" si="40"/>
        <v>(土)</v>
      </c>
      <c r="D375" s="627" t="s">
        <v>566</v>
      </c>
      <c r="E375" s="58" t="s">
        <v>35</v>
      </c>
      <c r="F375" s="22">
        <v>6.8</v>
      </c>
      <c r="G375" s="61">
        <v>7.7</v>
      </c>
      <c r="H375" s="22">
        <v>5</v>
      </c>
      <c r="I375" s="61">
        <v>3.8</v>
      </c>
      <c r="J375" s="22">
        <v>7.8</v>
      </c>
      <c r="K375" s="61">
        <v>7.6</v>
      </c>
      <c r="L375" s="22" t="s">
        <v>35</v>
      </c>
      <c r="M375" s="61">
        <v>33.4</v>
      </c>
      <c r="N375" s="49" t="s">
        <v>35</v>
      </c>
      <c r="O375" s="1199" t="s">
        <v>35</v>
      </c>
      <c r="P375" s="49" t="s">
        <v>35</v>
      </c>
      <c r="Q375" s="1199" t="s">
        <v>35</v>
      </c>
      <c r="R375" s="49" t="s">
        <v>35</v>
      </c>
      <c r="S375" s="1199" t="s">
        <v>35</v>
      </c>
      <c r="T375" s="49" t="s">
        <v>35</v>
      </c>
      <c r="U375" s="1199" t="s">
        <v>35</v>
      </c>
      <c r="V375" s="62" t="s">
        <v>35</v>
      </c>
      <c r="W375" s="63" t="s">
        <v>35</v>
      </c>
      <c r="X375" s="67" t="s">
        <v>35</v>
      </c>
      <c r="Y375" s="68" t="s">
        <v>35</v>
      </c>
      <c r="Z375" s="1389" t="s">
        <v>35</v>
      </c>
      <c r="AA375" s="66" t="s">
        <v>35</v>
      </c>
      <c r="AB375" s="608" t="s">
        <v>35</v>
      </c>
      <c r="AC375" s="1666" t="s">
        <v>35</v>
      </c>
      <c r="AD375" s="18"/>
      <c r="AE375" s="8"/>
      <c r="AF375" s="19"/>
      <c r="AG375" s="7"/>
      <c r="AH375" s="7"/>
      <c r="AI375" s="8"/>
    </row>
    <row r="376" spans="1:35" s="1" customFormat="1" ht="13.5" customHeight="1" x14ac:dyDescent="0.15">
      <c r="A376" s="1769"/>
      <c r="B376" s="1610">
        <v>44619</v>
      </c>
      <c r="C376" s="1607" t="str">
        <f t="shared" si="40"/>
        <v>(日)</v>
      </c>
      <c r="D376" s="627" t="s">
        <v>566</v>
      </c>
      <c r="E376" s="58" t="s">
        <v>35</v>
      </c>
      <c r="F376" s="22">
        <v>6.9</v>
      </c>
      <c r="G376" s="61">
        <v>8.1</v>
      </c>
      <c r="H376" s="22">
        <v>4.9000000000000004</v>
      </c>
      <c r="I376" s="61">
        <v>3.7</v>
      </c>
      <c r="J376" s="22">
        <v>7.8</v>
      </c>
      <c r="K376" s="61">
        <v>7.7</v>
      </c>
      <c r="L376" s="22" t="s">
        <v>35</v>
      </c>
      <c r="M376" s="61">
        <v>33.4</v>
      </c>
      <c r="N376" s="49" t="s">
        <v>35</v>
      </c>
      <c r="O376" s="1199" t="s">
        <v>35</v>
      </c>
      <c r="P376" s="49" t="s">
        <v>35</v>
      </c>
      <c r="Q376" s="1199" t="s">
        <v>35</v>
      </c>
      <c r="R376" s="49" t="s">
        <v>35</v>
      </c>
      <c r="S376" s="1199" t="s">
        <v>35</v>
      </c>
      <c r="T376" s="49" t="s">
        <v>35</v>
      </c>
      <c r="U376" s="1199" t="s">
        <v>35</v>
      </c>
      <c r="V376" s="62" t="s">
        <v>35</v>
      </c>
      <c r="W376" s="63" t="s">
        <v>35</v>
      </c>
      <c r="X376" s="67" t="s">
        <v>35</v>
      </c>
      <c r="Y376" s="68" t="s">
        <v>35</v>
      </c>
      <c r="Z376" s="1389" t="s">
        <v>35</v>
      </c>
      <c r="AA376" s="66" t="s">
        <v>35</v>
      </c>
      <c r="AB376" s="608" t="s">
        <v>35</v>
      </c>
      <c r="AC376" s="1666" t="s">
        <v>35</v>
      </c>
      <c r="AD376" s="18"/>
      <c r="AE376" s="8"/>
      <c r="AF376" s="19"/>
      <c r="AG376" s="7"/>
      <c r="AH376" s="7"/>
      <c r="AI376" s="8"/>
    </row>
    <row r="377" spans="1:35" s="1" customFormat="1" ht="13.5" customHeight="1" x14ac:dyDescent="0.15">
      <c r="A377" s="1769"/>
      <c r="B377" s="1610">
        <v>44620</v>
      </c>
      <c r="C377" s="1607" t="str">
        <f t="shared" si="40"/>
        <v>(月)</v>
      </c>
      <c r="D377" s="627" t="s">
        <v>566</v>
      </c>
      <c r="E377" s="58" t="s">
        <v>35</v>
      </c>
      <c r="F377" s="22">
        <v>7</v>
      </c>
      <c r="G377" s="61">
        <v>8</v>
      </c>
      <c r="H377" s="22">
        <v>4.3</v>
      </c>
      <c r="I377" s="61">
        <v>3.2</v>
      </c>
      <c r="J377" s="22">
        <v>7.7</v>
      </c>
      <c r="K377" s="61">
        <v>7.6</v>
      </c>
      <c r="L377" s="22" t="s">
        <v>35</v>
      </c>
      <c r="M377" s="61">
        <v>31.3</v>
      </c>
      <c r="N377" s="49" t="s">
        <v>35</v>
      </c>
      <c r="O377" s="1199">
        <v>71.400000000000006</v>
      </c>
      <c r="P377" s="49" t="s">
        <v>35</v>
      </c>
      <c r="Q377" s="1199">
        <v>94</v>
      </c>
      <c r="R377" s="49" t="s">
        <v>35</v>
      </c>
      <c r="S377" s="1199" t="s">
        <v>35</v>
      </c>
      <c r="T377" s="49" t="s">
        <v>35</v>
      </c>
      <c r="U377" s="1199" t="s">
        <v>35</v>
      </c>
      <c r="V377" s="62" t="s">
        <v>35</v>
      </c>
      <c r="W377" s="63">
        <v>35.9</v>
      </c>
      <c r="X377" s="67" t="s">
        <v>35</v>
      </c>
      <c r="Y377" s="68">
        <v>216</v>
      </c>
      <c r="Z377" s="1389" t="s">
        <v>35</v>
      </c>
      <c r="AA377" s="66">
        <v>0.2</v>
      </c>
      <c r="AB377" s="755" t="s">
        <v>35</v>
      </c>
      <c r="AC377" s="1671" t="s">
        <v>35</v>
      </c>
      <c r="AD377" s="570"/>
      <c r="AE377" s="571"/>
      <c r="AF377" s="580"/>
      <c r="AG377" s="572"/>
      <c r="AH377" s="572"/>
      <c r="AI377" s="571"/>
    </row>
    <row r="378" spans="1:35" s="1" customFormat="1" ht="13.5" customHeight="1" x14ac:dyDescent="0.15">
      <c r="A378" s="1769"/>
      <c r="B378" s="1748" t="s">
        <v>388</v>
      </c>
      <c r="C378" s="1744"/>
      <c r="D378" s="374"/>
      <c r="E378" s="335">
        <f t="shared" ref="E378:AC378" si="41">IF(COUNT(E350:E377)=0,"",MAX(E350:E377))</f>
        <v>5.3</v>
      </c>
      <c r="F378" s="336">
        <f t="shared" si="41"/>
        <v>7</v>
      </c>
      <c r="G378" s="337">
        <f t="shared" si="41"/>
        <v>8.1</v>
      </c>
      <c r="H378" s="336">
        <f t="shared" si="41"/>
        <v>5</v>
      </c>
      <c r="I378" s="337">
        <f t="shared" si="41"/>
        <v>3.8</v>
      </c>
      <c r="J378" s="336">
        <f t="shared" si="41"/>
        <v>8.1</v>
      </c>
      <c r="K378" s="337">
        <f t="shared" si="41"/>
        <v>8.1</v>
      </c>
      <c r="L378" s="336" t="str">
        <f t="shared" si="41"/>
        <v/>
      </c>
      <c r="M378" s="337">
        <f t="shared" si="41"/>
        <v>34.4</v>
      </c>
      <c r="N378" s="1200" t="str">
        <f t="shared" si="41"/>
        <v/>
      </c>
      <c r="O378" s="1208">
        <f t="shared" si="41"/>
        <v>73.599999999999994</v>
      </c>
      <c r="P378" s="1200" t="str">
        <f t="shared" si="41"/>
        <v/>
      </c>
      <c r="Q378" s="1208">
        <f t="shared" si="41"/>
        <v>98.8</v>
      </c>
      <c r="R378" s="1200" t="str">
        <f t="shared" si="41"/>
        <v/>
      </c>
      <c r="S378" s="1208">
        <f t="shared" si="41"/>
        <v>56</v>
      </c>
      <c r="T378" s="1200" t="str">
        <f t="shared" si="41"/>
        <v/>
      </c>
      <c r="U378" s="1208">
        <f t="shared" si="41"/>
        <v>42.8</v>
      </c>
      <c r="V378" s="338" t="str">
        <f t="shared" si="41"/>
        <v/>
      </c>
      <c r="W378" s="540">
        <f t="shared" si="41"/>
        <v>36.1</v>
      </c>
      <c r="X378" s="596" t="str">
        <f t="shared" si="41"/>
        <v/>
      </c>
      <c r="Y378" s="597">
        <f t="shared" si="41"/>
        <v>256</v>
      </c>
      <c r="Z378" s="1385" t="str">
        <f t="shared" si="41"/>
        <v/>
      </c>
      <c r="AA378" s="1398">
        <f t="shared" si="41"/>
        <v>0.27</v>
      </c>
      <c r="AB378" s="596">
        <f t="shared" si="41"/>
        <v>30</v>
      </c>
      <c r="AC378" s="1459">
        <f t="shared" si="41"/>
        <v>17</v>
      </c>
      <c r="AD378" s="384" t="s">
        <v>34</v>
      </c>
      <c r="AE378" s="678" t="s">
        <v>35</v>
      </c>
      <c r="AF378" s="678" t="s">
        <v>35</v>
      </c>
      <c r="AG378" s="678" t="s">
        <v>35</v>
      </c>
      <c r="AH378" s="678" t="s">
        <v>35</v>
      </c>
      <c r="AI378" s="679" t="s">
        <v>35</v>
      </c>
    </row>
    <row r="379" spans="1:35" s="1" customFormat="1" ht="13.5" customHeight="1" x14ac:dyDescent="0.15">
      <c r="A379" s="1769"/>
      <c r="B379" s="1749" t="s">
        <v>389</v>
      </c>
      <c r="C379" s="1736"/>
      <c r="D379" s="376"/>
      <c r="E379" s="340">
        <f t="shared" ref="E379:AA379" si="42">IF(COUNT(E350:E377)=0,"",MIN(E350:E377))</f>
        <v>5.3</v>
      </c>
      <c r="F379" s="341">
        <f t="shared" si="42"/>
        <v>6.4</v>
      </c>
      <c r="G379" s="342">
        <f t="shared" si="42"/>
        <v>6.5</v>
      </c>
      <c r="H379" s="341">
        <f t="shared" si="42"/>
        <v>2.5</v>
      </c>
      <c r="I379" s="342">
        <f t="shared" si="42"/>
        <v>1.9</v>
      </c>
      <c r="J379" s="341">
        <f t="shared" si="42"/>
        <v>7.7</v>
      </c>
      <c r="K379" s="342">
        <f t="shared" si="42"/>
        <v>7.6</v>
      </c>
      <c r="L379" s="341" t="str">
        <f t="shared" si="42"/>
        <v/>
      </c>
      <c r="M379" s="342">
        <f t="shared" si="42"/>
        <v>31</v>
      </c>
      <c r="N379" s="1202" t="str">
        <f t="shared" si="42"/>
        <v/>
      </c>
      <c r="O379" s="1209">
        <f t="shared" si="42"/>
        <v>71.400000000000006</v>
      </c>
      <c r="P379" s="1202" t="str">
        <f t="shared" si="42"/>
        <v/>
      </c>
      <c r="Q379" s="1209">
        <f t="shared" si="42"/>
        <v>94</v>
      </c>
      <c r="R379" s="1202" t="str">
        <f t="shared" si="42"/>
        <v/>
      </c>
      <c r="S379" s="1209">
        <f t="shared" si="42"/>
        <v>56</v>
      </c>
      <c r="T379" s="1202" t="str">
        <f t="shared" si="42"/>
        <v/>
      </c>
      <c r="U379" s="1209">
        <f t="shared" si="42"/>
        <v>42.8</v>
      </c>
      <c r="V379" s="343" t="str">
        <f t="shared" si="42"/>
        <v/>
      </c>
      <c r="W379" s="653">
        <f t="shared" si="42"/>
        <v>27.5</v>
      </c>
      <c r="X379" s="600" t="str">
        <f t="shared" si="42"/>
        <v/>
      </c>
      <c r="Y379" s="601">
        <f t="shared" si="42"/>
        <v>192</v>
      </c>
      <c r="Z379" s="1386" t="str">
        <f t="shared" si="42"/>
        <v/>
      </c>
      <c r="AA379" s="666">
        <f t="shared" si="42"/>
        <v>0.1</v>
      </c>
      <c r="AB379" s="1655"/>
      <c r="AC379" s="1661"/>
      <c r="AD379" s="634" t="s">
        <v>35</v>
      </c>
      <c r="AE379" s="633" t="s">
        <v>35</v>
      </c>
      <c r="AF379" s="633" t="s">
        <v>35</v>
      </c>
      <c r="AG379" s="633" t="s">
        <v>35</v>
      </c>
      <c r="AH379" s="633" t="s">
        <v>35</v>
      </c>
      <c r="AI379" s="680" t="s">
        <v>35</v>
      </c>
    </row>
    <row r="380" spans="1:35" s="1" customFormat="1" ht="13.5" customHeight="1" x14ac:dyDescent="0.15">
      <c r="A380" s="1769"/>
      <c r="B380" s="1749" t="s">
        <v>390</v>
      </c>
      <c r="C380" s="1736"/>
      <c r="D380" s="378"/>
      <c r="E380" s="541">
        <f t="shared" ref="E380:AA380" si="43">IF(COUNT(E350:E377)=0,"",AVERAGE(E350:E377))</f>
        <v>5.3</v>
      </c>
      <c r="F380" s="542">
        <f t="shared" si="43"/>
        <v>6.6607142857142847</v>
      </c>
      <c r="G380" s="543">
        <f t="shared" si="43"/>
        <v>7.1178571428571429</v>
      </c>
      <c r="H380" s="542">
        <f t="shared" si="43"/>
        <v>3.8285714285714283</v>
      </c>
      <c r="I380" s="543">
        <f t="shared" si="43"/>
        <v>2.7428571428571433</v>
      </c>
      <c r="J380" s="542">
        <f t="shared" si="43"/>
        <v>7.9428571428571457</v>
      </c>
      <c r="K380" s="543">
        <f t="shared" si="43"/>
        <v>7.9178571428571427</v>
      </c>
      <c r="L380" s="542" t="str">
        <f t="shared" si="43"/>
        <v/>
      </c>
      <c r="M380" s="543">
        <f t="shared" si="43"/>
        <v>32.11785714285714</v>
      </c>
      <c r="N380" s="1210" t="str">
        <f t="shared" si="43"/>
        <v/>
      </c>
      <c r="O380" s="1211">
        <f t="shared" si="43"/>
        <v>72.616666666666674</v>
      </c>
      <c r="P380" s="1210" t="str">
        <f t="shared" si="43"/>
        <v/>
      </c>
      <c r="Q380" s="1211">
        <f t="shared" si="43"/>
        <v>95.611111111111114</v>
      </c>
      <c r="R380" s="1210" t="str">
        <f t="shared" si="43"/>
        <v/>
      </c>
      <c r="S380" s="1211">
        <f t="shared" si="43"/>
        <v>56</v>
      </c>
      <c r="T380" s="1210" t="str">
        <f t="shared" si="43"/>
        <v/>
      </c>
      <c r="U380" s="1211">
        <f t="shared" si="43"/>
        <v>42.8</v>
      </c>
      <c r="V380" s="1255" t="str">
        <f t="shared" si="43"/>
        <v/>
      </c>
      <c r="W380" s="653">
        <f t="shared" si="43"/>
        <v>32.43333333333333</v>
      </c>
      <c r="X380" s="600" t="str">
        <f t="shared" si="43"/>
        <v/>
      </c>
      <c r="Y380" s="601">
        <f t="shared" si="43"/>
        <v>219.05555555555554</v>
      </c>
      <c r="Z380" s="1386" t="str">
        <f t="shared" si="43"/>
        <v/>
      </c>
      <c r="AA380" s="666">
        <f t="shared" si="43"/>
        <v>0.18555555555555556</v>
      </c>
      <c r="AB380" s="1656"/>
      <c r="AC380" s="1662"/>
      <c r="AD380" s="634" t="s">
        <v>35</v>
      </c>
      <c r="AE380" s="633" t="s">
        <v>35</v>
      </c>
      <c r="AF380" s="633" t="s">
        <v>35</v>
      </c>
      <c r="AG380" s="633" t="s">
        <v>35</v>
      </c>
      <c r="AH380" s="633" t="s">
        <v>35</v>
      </c>
      <c r="AI380" s="680" t="s">
        <v>35</v>
      </c>
    </row>
    <row r="381" spans="1:35" s="1" customFormat="1" ht="13.5" customHeight="1" x14ac:dyDescent="0.15">
      <c r="A381" s="1770"/>
      <c r="B381" s="1737" t="s">
        <v>391</v>
      </c>
      <c r="C381" s="1738"/>
      <c r="D381" s="558"/>
      <c r="E381" s="563"/>
      <c r="F381" s="1341"/>
      <c r="G381" s="1340"/>
      <c r="H381" s="1341"/>
      <c r="I381" s="1340"/>
      <c r="J381" s="1242"/>
      <c r="K381" s="1242"/>
      <c r="L381" s="1341"/>
      <c r="M381" s="1340"/>
      <c r="N381" s="1205"/>
      <c r="O381" s="1205"/>
      <c r="P381" s="1223"/>
      <c r="Q381" s="1222"/>
      <c r="R381" s="1205"/>
      <c r="S381" s="1205"/>
      <c r="T381" s="1223"/>
      <c r="U381" s="1222"/>
      <c r="V381" s="1258"/>
      <c r="W381" s="1259"/>
      <c r="X381" s="592"/>
      <c r="Y381" s="592"/>
      <c r="Z381" s="1392"/>
      <c r="AA381" s="1399"/>
      <c r="AB381" s="595">
        <f>SUM(AB350:AB377)</f>
        <v>35</v>
      </c>
      <c r="AC381" s="1460">
        <f>SUM(AC350:AC377)</f>
        <v>21</v>
      </c>
      <c r="AD381" s="637"/>
      <c r="AE381" s="638" t="s">
        <v>565</v>
      </c>
      <c r="AF381" s="639"/>
      <c r="AG381" s="639"/>
      <c r="AH381" s="639"/>
      <c r="AI381" s="681"/>
    </row>
    <row r="382" spans="1:35" s="1" customFormat="1" ht="13.5" customHeight="1" x14ac:dyDescent="0.15">
      <c r="A382" s="1745" t="s">
        <v>538</v>
      </c>
      <c r="B382" s="1610">
        <v>44621</v>
      </c>
      <c r="C382" s="856" t="str">
        <f>IF(B382="","",IF(WEEKDAY(B382)=1,"(日)",IF(WEEKDAY(B382)=2,"(月)",IF(WEEKDAY(B382)=3,"(火)",IF(WEEKDAY(B382)=4,"(水)",IF(WEEKDAY(B382)=5,"(木)",IF(WEEKDAY(B382)=6,"(金)","(土)")))))))</f>
        <v>(火)</v>
      </c>
      <c r="D382" s="70" t="s">
        <v>566</v>
      </c>
      <c r="E382" s="58" t="s">
        <v>35</v>
      </c>
      <c r="F382" s="22">
        <v>7</v>
      </c>
      <c r="G382" s="61">
        <v>8.6</v>
      </c>
      <c r="H382" s="22">
        <v>4.4000000000000004</v>
      </c>
      <c r="I382" s="61">
        <v>3.4</v>
      </c>
      <c r="J382" s="22">
        <v>7.7</v>
      </c>
      <c r="K382" s="61">
        <v>7.6</v>
      </c>
      <c r="L382" s="22" t="s">
        <v>35</v>
      </c>
      <c r="M382" s="61">
        <v>31.1</v>
      </c>
      <c r="N382" s="49" t="s">
        <v>35</v>
      </c>
      <c r="O382" s="1199">
        <v>70.400000000000006</v>
      </c>
      <c r="P382" s="49" t="s">
        <v>35</v>
      </c>
      <c r="Q382" s="1199">
        <v>92.2</v>
      </c>
      <c r="R382" s="49" t="s">
        <v>35</v>
      </c>
      <c r="S382" s="1199" t="s">
        <v>35</v>
      </c>
      <c r="T382" s="49" t="s">
        <v>35</v>
      </c>
      <c r="U382" s="1199" t="s">
        <v>35</v>
      </c>
      <c r="V382" s="62" t="s">
        <v>35</v>
      </c>
      <c r="W382" s="63">
        <v>34.799999999999997</v>
      </c>
      <c r="X382" s="67" t="s">
        <v>35</v>
      </c>
      <c r="Y382" s="68">
        <v>208</v>
      </c>
      <c r="Z382" s="1389" t="s">
        <v>35</v>
      </c>
      <c r="AA382" s="66">
        <v>0.18</v>
      </c>
      <c r="AB382" s="304" t="s">
        <v>35</v>
      </c>
      <c r="AC382" s="307" t="s">
        <v>35</v>
      </c>
      <c r="AD382" s="165">
        <v>44623</v>
      </c>
      <c r="AE382" s="128" t="s">
        <v>555</v>
      </c>
      <c r="AF382" s="630">
        <v>16</v>
      </c>
      <c r="AG382" s="130" t="s">
        <v>20</v>
      </c>
      <c r="AH382" s="131"/>
      <c r="AI382" s="132"/>
    </row>
    <row r="383" spans="1:35" s="1" customFormat="1" ht="13.5" customHeight="1" x14ac:dyDescent="0.15">
      <c r="A383" s="1769"/>
      <c r="B383" s="1610">
        <v>44622</v>
      </c>
      <c r="C383" s="1607" t="str">
        <f>IF(B383="","",IF(WEEKDAY(B383)=1,"(日)",IF(WEEKDAY(B383)=2,"(月)",IF(WEEKDAY(B383)=3,"(火)",IF(WEEKDAY(B383)=4,"(水)",IF(WEEKDAY(B383)=5,"(木)",IF(WEEKDAY(B383)=6,"(金)","(土)")))))))</f>
        <v>(水)</v>
      </c>
      <c r="D383" s="70" t="s">
        <v>566</v>
      </c>
      <c r="E383" s="58" t="s">
        <v>35</v>
      </c>
      <c r="F383" s="22">
        <v>7.1</v>
      </c>
      <c r="G383" s="61">
        <v>9.1999999999999993</v>
      </c>
      <c r="H383" s="22">
        <v>3.7</v>
      </c>
      <c r="I383" s="61">
        <v>3.1</v>
      </c>
      <c r="J383" s="22">
        <v>7.8</v>
      </c>
      <c r="K383" s="61">
        <v>7.6</v>
      </c>
      <c r="L383" s="22" t="s">
        <v>35</v>
      </c>
      <c r="M383" s="61">
        <v>31.2</v>
      </c>
      <c r="N383" s="49" t="s">
        <v>35</v>
      </c>
      <c r="O383" s="1199">
        <v>71.2</v>
      </c>
      <c r="P383" s="49" t="s">
        <v>35</v>
      </c>
      <c r="Q383" s="1199">
        <v>94</v>
      </c>
      <c r="R383" s="49" t="s">
        <v>35</v>
      </c>
      <c r="S383" s="1199" t="s">
        <v>35</v>
      </c>
      <c r="T383" s="49" t="s">
        <v>35</v>
      </c>
      <c r="U383" s="1199" t="s">
        <v>35</v>
      </c>
      <c r="V383" s="62" t="s">
        <v>35</v>
      </c>
      <c r="W383" s="63">
        <v>35.299999999999997</v>
      </c>
      <c r="X383" s="67" t="s">
        <v>35</v>
      </c>
      <c r="Y383" s="68">
        <v>211</v>
      </c>
      <c r="Z383" s="1389" t="s">
        <v>35</v>
      </c>
      <c r="AA383" s="66">
        <v>0.19</v>
      </c>
      <c r="AB383" s="304" t="s">
        <v>35</v>
      </c>
      <c r="AC383" s="307" t="s">
        <v>35</v>
      </c>
      <c r="AD383" s="11" t="s">
        <v>556</v>
      </c>
      <c r="AE383" s="12" t="s">
        <v>557</v>
      </c>
      <c r="AF383" s="13" t="s">
        <v>32</v>
      </c>
      <c r="AG383" s="14" t="s">
        <v>33</v>
      </c>
      <c r="AH383" s="15" t="s">
        <v>35</v>
      </c>
      <c r="AI383" s="92"/>
    </row>
    <row r="384" spans="1:35" s="1" customFormat="1" ht="13.5" customHeight="1" x14ac:dyDescent="0.15">
      <c r="A384" s="1769"/>
      <c r="B384" s="1610">
        <v>44623</v>
      </c>
      <c r="C384" s="1607" t="str">
        <f t="shared" ref="C384:C412" si="44">IF(B384="","",IF(WEEKDAY(B384)=1,"(日)",IF(WEEKDAY(B384)=2,"(月)",IF(WEEKDAY(B384)=3,"(火)",IF(WEEKDAY(B384)=4,"(水)",IF(WEEKDAY(B384)=5,"(木)",IF(WEEKDAY(B384)=6,"(金)","(土)")))))))</f>
        <v>(木)</v>
      </c>
      <c r="D384" s="70" t="s">
        <v>566</v>
      </c>
      <c r="E384" s="58">
        <v>16</v>
      </c>
      <c r="F384" s="22">
        <v>7.1</v>
      </c>
      <c r="G384" s="61">
        <v>8.8000000000000007</v>
      </c>
      <c r="H384" s="22">
        <v>3.7</v>
      </c>
      <c r="I384" s="61">
        <v>2.9</v>
      </c>
      <c r="J384" s="22">
        <v>7.7</v>
      </c>
      <c r="K384" s="61">
        <v>7.7</v>
      </c>
      <c r="L384" s="22" t="s">
        <v>35</v>
      </c>
      <c r="M384" s="61">
        <v>31.2</v>
      </c>
      <c r="N384" s="49" t="s">
        <v>35</v>
      </c>
      <c r="O384" s="1199">
        <v>71</v>
      </c>
      <c r="P384" s="49" t="s">
        <v>35</v>
      </c>
      <c r="Q384" s="1199">
        <v>90.8</v>
      </c>
      <c r="R384" s="49" t="s">
        <v>35</v>
      </c>
      <c r="S384" s="1199">
        <v>53.2</v>
      </c>
      <c r="T384" s="49" t="s">
        <v>35</v>
      </c>
      <c r="U384" s="1199">
        <v>37.6</v>
      </c>
      <c r="V384" s="62" t="s">
        <v>35</v>
      </c>
      <c r="W384" s="63">
        <v>35.799999999999997</v>
      </c>
      <c r="X384" s="67" t="s">
        <v>35</v>
      </c>
      <c r="Y384" s="68">
        <v>210</v>
      </c>
      <c r="Z384" s="1389" t="s">
        <v>35</v>
      </c>
      <c r="AA384" s="66">
        <v>0.19</v>
      </c>
      <c r="AB384" s="304" t="s">
        <v>35</v>
      </c>
      <c r="AC384" s="307" t="s">
        <v>35</v>
      </c>
      <c r="AD384" s="5" t="s">
        <v>468</v>
      </c>
      <c r="AE384" s="16" t="s">
        <v>20</v>
      </c>
      <c r="AF384" s="30">
        <v>7.1</v>
      </c>
      <c r="AG384" s="31">
        <v>8.8000000000000007</v>
      </c>
      <c r="AH384" s="32" t="s">
        <v>35</v>
      </c>
      <c r="AI384" s="93"/>
    </row>
    <row r="385" spans="1:35" s="1" customFormat="1" ht="13.5" customHeight="1" x14ac:dyDescent="0.15">
      <c r="A385" s="1769"/>
      <c r="B385" s="1610">
        <v>44624</v>
      </c>
      <c r="C385" s="1607" t="str">
        <f t="shared" si="44"/>
        <v>(金)</v>
      </c>
      <c r="D385" s="70" t="s">
        <v>522</v>
      </c>
      <c r="E385" s="58" t="s">
        <v>35</v>
      </c>
      <c r="F385" s="22">
        <v>7.1</v>
      </c>
      <c r="G385" s="61">
        <v>8.1999999999999993</v>
      </c>
      <c r="H385" s="22">
        <v>3.4</v>
      </c>
      <c r="I385" s="61">
        <v>2.9</v>
      </c>
      <c r="J385" s="22">
        <v>7.7</v>
      </c>
      <c r="K385" s="61">
        <v>7.6</v>
      </c>
      <c r="L385" s="22" t="s">
        <v>35</v>
      </c>
      <c r="M385" s="61">
        <v>30.6</v>
      </c>
      <c r="N385" s="49" t="s">
        <v>35</v>
      </c>
      <c r="O385" s="1199">
        <v>70.5</v>
      </c>
      <c r="P385" s="49" t="s">
        <v>35</v>
      </c>
      <c r="Q385" s="1199">
        <v>91.2</v>
      </c>
      <c r="R385" s="49" t="s">
        <v>35</v>
      </c>
      <c r="S385" s="1199" t="s">
        <v>35</v>
      </c>
      <c r="T385" s="49" t="s">
        <v>35</v>
      </c>
      <c r="U385" s="1199" t="s">
        <v>35</v>
      </c>
      <c r="V385" s="62" t="s">
        <v>35</v>
      </c>
      <c r="W385" s="63">
        <v>34.1</v>
      </c>
      <c r="X385" s="67" t="s">
        <v>35</v>
      </c>
      <c r="Y385" s="68">
        <v>176</v>
      </c>
      <c r="Z385" s="1389" t="s">
        <v>35</v>
      </c>
      <c r="AA385" s="66">
        <v>0.06</v>
      </c>
      <c r="AB385" s="304" t="s">
        <v>35</v>
      </c>
      <c r="AC385" s="307" t="s">
        <v>35</v>
      </c>
      <c r="AD385" s="6" t="s">
        <v>469</v>
      </c>
      <c r="AE385" s="17" t="s">
        <v>470</v>
      </c>
      <c r="AF385" s="36">
        <v>3.7</v>
      </c>
      <c r="AG385" s="34">
        <v>2.9</v>
      </c>
      <c r="AH385" s="38" t="s">
        <v>35</v>
      </c>
      <c r="AI385" s="94"/>
    </row>
    <row r="386" spans="1:35" s="1" customFormat="1" ht="13.5" customHeight="1" x14ac:dyDescent="0.15">
      <c r="A386" s="1769"/>
      <c r="B386" s="1610">
        <v>44625</v>
      </c>
      <c r="C386" s="1607" t="str">
        <f t="shared" si="44"/>
        <v>(土)</v>
      </c>
      <c r="D386" s="70" t="s">
        <v>522</v>
      </c>
      <c r="E386" s="58" t="s">
        <v>35</v>
      </c>
      <c r="F386" s="22">
        <v>7.3</v>
      </c>
      <c r="G386" s="61">
        <v>9.1</v>
      </c>
      <c r="H386" s="22">
        <v>3.4</v>
      </c>
      <c r="I386" s="61">
        <v>2.7</v>
      </c>
      <c r="J386" s="22">
        <v>7.6</v>
      </c>
      <c r="K386" s="61">
        <v>7.6</v>
      </c>
      <c r="L386" s="22" t="s">
        <v>35</v>
      </c>
      <c r="M386" s="61">
        <v>33.6</v>
      </c>
      <c r="N386" s="49" t="s">
        <v>35</v>
      </c>
      <c r="O386" s="1199" t="s">
        <v>35</v>
      </c>
      <c r="P386" s="49" t="s">
        <v>35</v>
      </c>
      <c r="Q386" s="1199" t="s">
        <v>35</v>
      </c>
      <c r="R386" s="49" t="s">
        <v>35</v>
      </c>
      <c r="S386" s="1199" t="s">
        <v>35</v>
      </c>
      <c r="T386" s="49" t="s">
        <v>35</v>
      </c>
      <c r="U386" s="1199" t="s">
        <v>35</v>
      </c>
      <c r="V386" s="62" t="s">
        <v>35</v>
      </c>
      <c r="W386" s="63" t="s">
        <v>35</v>
      </c>
      <c r="X386" s="67" t="s">
        <v>35</v>
      </c>
      <c r="Y386" s="68" t="s">
        <v>35</v>
      </c>
      <c r="Z386" s="1389" t="s">
        <v>35</v>
      </c>
      <c r="AA386" s="66" t="s">
        <v>35</v>
      </c>
      <c r="AB386" s="304" t="s">
        <v>35</v>
      </c>
      <c r="AC386" s="307" t="s">
        <v>35</v>
      </c>
      <c r="AD386" s="6" t="s">
        <v>21</v>
      </c>
      <c r="AE386" s="17"/>
      <c r="AF386" s="39">
        <v>7.7</v>
      </c>
      <c r="AG386" s="34">
        <v>7.7</v>
      </c>
      <c r="AH386" s="41" t="s">
        <v>35</v>
      </c>
      <c r="AI386" s="95"/>
    </row>
    <row r="387" spans="1:35" s="1" customFormat="1" ht="13.5" customHeight="1" x14ac:dyDescent="0.15">
      <c r="A387" s="1769"/>
      <c r="B387" s="1610">
        <v>44626</v>
      </c>
      <c r="C387" s="1607" t="str">
        <f t="shared" si="44"/>
        <v>(日)</v>
      </c>
      <c r="D387" s="70" t="s">
        <v>566</v>
      </c>
      <c r="E387" s="58" t="s">
        <v>35</v>
      </c>
      <c r="F387" s="22">
        <v>7.4</v>
      </c>
      <c r="G387" s="61">
        <v>9.1999999999999993</v>
      </c>
      <c r="H387" s="22">
        <v>3.4</v>
      </c>
      <c r="I387" s="61">
        <v>2.8</v>
      </c>
      <c r="J387" s="22">
        <v>7.7</v>
      </c>
      <c r="K387" s="61">
        <v>7.6</v>
      </c>
      <c r="L387" s="22" t="s">
        <v>35</v>
      </c>
      <c r="M387" s="61">
        <v>33.1</v>
      </c>
      <c r="N387" s="49" t="s">
        <v>35</v>
      </c>
      <c r="O387" s="1199" t="s">
        <v>35</v>
      </c>
      <c r="P387" s="49" t="s">
        <v>35</v>
      </c>
      <c r="Q387" s="1199" t="s">
        <v>35</v>
      </c>
      <c r="R387" s="49" t="s">
        <v>35</v>
      </c>
      <c r="S387" s="1199" t="s">
        <v>35</v>
      </c>
      <c r="T387" s="49" t="s">
        <v>35</v>
      </c>
      <c r="U387" s="1199" t="s">
        <v>35</v>
      </c>
      <c r="V387" s="62" t="s">
        <v>35</v>
      </c>
      <c r="W387" s="63" t="s">
        <v>35</v>
      </c>
      <c r="X387" s="67" t="s">
        <v>35</v>
      </c>
      <c r="Y387" s="68" t="s">
        <v>35</v>
      </c>
      <c r="Z387" s="1389" t="s">
        <v>35</v>
      </c>
      <c r="AA387" s="66" t="s">
        <v>35</v>
      </c>
      <c r="AB387" s="304" t="s">
        <v>35</v>
      </c>
      <c r="AC387" s="307" t="s">
        <v>35</v>
      </c>
      <c r="AD387" s="6" t="s">
        <v>471</v>
      </c>
      <c r="AE387" s="17" t="s">
        <v>22</v>
      </c>
      <c r="AF387" s="33" t="s">
        <v>35</v>
      </c>
      <c r="AG387" s="34">
        <v>31.2</v>
      </c>
      <c r="AH387" s="35" t="s">
        <v>35</v>
      </c>
      <c r="AI387" s="96"/>
    </row>
    <row r="388" spans="1:35" s="1" customFormat="1" ht="13.5" customHeight="1" x14ac:dyDescent="0.15">
      <c r="A388" s="1769"/>
      <c r="B388" s="1610">
        <v>44627</v>
      </c>
      <c r="C388" s="1607" t="str">
        <f t="shared" si="44"/>
        <v>(月)</v>
      </c>
      <c r="D388" s="70" t="s">
        <v>566</v>
      </c>
      <c r="E388" s="58" t="s">
        <v>35</v>
      </c>
      <c r="F388" s="22">
        <v>7.7</v>
      </c>
      <c r="G388" s="61">
        <v>8</v>
      </c>
      <c r="H388" s="22">
        <v>3.4</v>
      </c>
      <c r="I388" s="61">
        <v>2.8</v>
      </c>
      <c r="J388" s="22">
        <v>7.6</v>
      </c>
      <c r="K388" s="61">
        <v>7.5</v>
      </c>
      <c r="L388" s="22" t="s">
        <v>35</v>
      </c>
      <c r="M388" s="61">
        <v>31.5</v>
      </c>
      <c r="N388" s="49" t="s">
        <v>35</v>
      </c>
      <c r="O388" s="1199">
        <v>72.099999999999994</v>
      </c>
      <c r="P388" s="49" t="s">
        <v>35</v>
      </c>
      <c r="Q388" s="1199">
        <v>92.2</v>
      </c>
      <c r="R388" s="49" t="s">
        <v>35</v>
      </c>
      <c r="S388" s="1199" t="s">
        <v>35</v>
      </c>
      <c r="T388" s="49" t="s">
        <v>35</v>
      </c>
      <c r="U388" s="1199" t="s">
        <v>35</v>
      </c>
      <c r="V388" s="62" t="s">
        <v>35</v>
      </c>
      <c r="W388" s="63">
        <v>34.799999999999997</v>
      </c>
      <c r="X388" s="67" t="s">
        <v>35</v>
      </c>
      <c r="Y388" s="68">
        <v>192</v>
      </c>
      <c r="Z388" s="1389" t="s">
        <v>35</v>
      </c>
      <c r="AA388" s="66">
        <v>0.09</v>
      </c>
      <c r="AB388" s="304" t="s">
        <v>35</v>
      </c>
      <c r="AC388" s="307" t="s">
        <v>35</v>
      </c>
      <c r="AD388" s="6" t="s">
        <v>472</v>
      </c>
      <c r="AE388" s="17" t="s">
        <v>23</v>
      </c>
      <c r="AF388" s="33" t="s">
        <v>35</v>
      </c>
      <c r="AG388" s="613">
        <v>71</v>
      </c>
      <c r="AH388" s="35" t="s">
        <v>35</v>
      </c>
      <c r="AI388" s="96"/>
    </row>
    <row r="389" spans="1:35" s="1" customFormat="1" ht="13.5" customHeight="1" x14ac:dyDescent="0.15">
      <c r="A389" s="1769"/>
      <c r="B389" s="1610">
        <v>44628</v>
      </c>
      <c r="C389" s="1607" t="str">
        <f t="shared" si="44"/>
        <v>(火)</v>
      </c>
      <c r="D389" s="70" t="s">
        <v>579</v>
      </c>
      <c r="E389" s="58" t="s">
        <v>35</v>
      </c>
      <c r="F389" s="22">
        <v>7.9</v>
      </c>
      <c r="G389" s="61">
        <v>8.1</v>
      </c>
      <c r="H389" s="22">
        <v>3.5</v>
      </c>
      <c r="I389" s="61">
        <v>3</v>
      </c>
      <c r="J389" s="22">
        <v>7.7</v>
      </c>
      <c r="K389" s="61">
        <v>7.6</v>
      </c>
      <c r="L389" s="22" t="s">
        <v>35</v>
      </c>
      <c r="M389" s="61">
        <v>31.1</v>
      </c>
      <c r="N389" s="49" t="s">
        <v>35</v>
      </c>
      <c r="O389" s="1199">
        <v>72.2</v>
      </c>
      <c r="P389" s="49" t="s">
        <v>35</v>
      </c>
      <c r="Q389" s="1199">
        <v>92.2</v>
      </c>
      <c r="R389" s="49" t="s">
        <v>35</v>
      </c>
      <c r="S389" s="1199" t="s">
        <v>35</v>
      </c>
      <c r="T389" s="49" t="s">
        <v>35</v>
      </c>
      <c r="U389" s="1199" t="s">
        <v>35</v>
      </c>
      <c r="V389" s="62" t="s">
        <v>35</v>
      </c>
      <c r="W389" s="63">
        <v>36.1</v>
      </c>
      <c r="X389" s="67" t="s">
        <v>35</v>
      </c>
      <c r="Y389" s="68">
        <v>206</v>
      </c>
      <c r="Z389" s="1389" t="s">
        <v>35</v>
      </c>
      <c r="AA389" s="66">
        <v>0.09</v>
      </c>
      <c r="AB389" s="304" t="s">
        <v>35</v>
      </c>
      <c r="AC389" s="307" t="s">
        <v>35</v>
      </c>
      <c r="AD389" s="6" t="s">
        <v>473</v>
      </c>
      <c r="AE389" s="17" t="s">
        <v>23</v>
      </c>
      <c r="AF389" s="33" t="s">
        <v>35</v>
      </c>
      <c r="AG389" s="613">
        <v>90.8</v>
      </c>
      <c r="AH389" s="35" t="s">
        <v>35</v>
      </c>
      <c r="AI389" s="96"/>
    </row>
    <row r="390" spans="1:35" s="1" customFormat="1" ht="13.5" customHeight="1" x14ac:dyDescent="0.15">
      <c r="A390" s="1769"/>
      <c r="B390" s="1610">
        <v>44629</v>
      </c>
      <c r="C390" s="1607" t="str">
        <f t="shared" si="44"/>
        <v>(水)</v>
      </c>
      <c r="D390" s="70" t="s">
        <v>566</v>
      </c>
      <c r="E390" s="58" t="s">
        <v>35</v>
      </c>
      <c r="F390" s="22">
        <v>8.1</v>
      </c>
      <c r="G390" s="61">
        <v>9.3000000000000007</v>
      </c>
      <c r="H390" s="22">
        <v>3.5</v>
      </c>
      <c r="I390" s="61">
        <v>2.7</v>
      </c>
      <c r="J390" s="22">
        <v>7.7</v>
      </c>
      <c r="K390" s="61">
        <v>7.6</v>
      </c>
      <c r="L390" s="22" t="s">
        <v>35</v>
      </c>
      <c r="M390" s="61">
        <v>31.9</v>
      </c>
      <c r="N390" s="49" t="s">
        <v>35</v>
      </c>
      <c r="O390" s="1199">
        <v>73.400000000000006</v>
      </c>
      <c r="P390" s="49" t="s">
        <v>35</v>
      </c>
      <c r="Q390" s="1199">
        <v>94</v>
      </c>
      <c r="R390" s="49" t="s">
        <v>35</v>
      </c>
      <c r="S390" s="1199" t="s">
        <v>35</v>
      </c>
      <c r="T390" s="49" t="s">
        <v>35</v>
      </c>
      <c r="U390" s="1199" t="s">
        <v>35</v>
      </c>
      <c r="V390" s="62" t="s">
        <v>35</v>
      </c>
      <c r="W390" s="63">
        <v>36.6</v>
      </c>
      <c r="X390" s="67" t="s">
        <v>35</v>
      </c>
      <c r="Y390" s="68">
        <v>189</v>
      </c>
      <c r="Z390" s="1389" t="s">
        <v>35</v>
      </c>
      <c r="AA390" s="66">
        <v>0.09</v>
      </c>
      <c r="AB390" s="304" t="s">
        <v>35</v>
      </c>
      <c r="AC390" s="307" t="s">
        <v>35</v>
      </c>
      <c r="AD390" s="6" t="s">
        <v>474</v>
      </c>
      <c r="AE390" s="17" t="s">
        <v>23</v>
      </c>
      <c r="AF390" s="33" t="s">
        <v>35</v>
      </c>
      <c r="AG390" s="613">
        <v>53.2</v>
      </c>
      <c r="AH390" s="35" t="s">
        <v>35</v>
      </c>
      <c r="AI390" s="96"/>
    </row>
    <row r="391" spans="1:35" s="1" customFormat="1" ht="13.5" customHeight="1" x14ac:dyDescent="0.15">
      <c r="A391" s="1769"/>
      <c r="B391" s="1610">
        <v>44630</v>
      </c>
      <c r="C391" s="1607" t="str">
        <f t="shared" si="44"/>
        <v>(木)</v>
      </c>
      <c r="D391" s="70" t="s">
        <v>566</v>
      </c>
      <c r="E391" s="58" t="s">
        <v>35</v>
      </c>
      <c r="F391" s="22">
        <v>8.3000000000000007</v>
      </c>
      <c r="G391" s="61">
        <v>9.9</v>
      </c>
      <c r="H391" s="22">
        <v>3.8</v>
      </c>
      <c r="I391" s="61">
        <v>2.8</v>
      </c>
      <c r="J391" s="22">
        <v>7.7</v>
      </c>
      <c r="K391" s="61">
        <v>7.6</v>
      </c>
      <c r="L391" s="22" t="s">
        <v>35</v>
      </c>
      <c r="M391" s="61">
        <v>32.200000000000003</v>
      </c>
      <c r="N391" s="49" t="s">
        <v>35</v>
      </c>
      <c r="O391" s="1199">
        <v>73.2</v>
      </c>
      <c r="P391" s="49" t="s">
        <v>35</v>
      </c>
      <c r="Q391" s="1199">
        <v>94.4</v>
      </c>
      <c r="R391" s="49" t="s">
        <v>35</v>
      </c>
      <c r="S391" s="1199" t="s">
        <v>35</v>
      </c>
      <c r="T391" s="49" t="s">
        <v>35</v>
      </c>
      <c r="U391" s="1199" t="s">
        <v>35</v>
      </c>
      <c r="V391" s="62" t="s">
        <v>35</v>
      </c>
      <c r="W391" s="63">
        <v>37.1</v>
      </c>
      <c r="X391" s="67" t="s">
        <v>35</v>
      </c>
      <c r="Y391" s="68">
        <v>195</v>
      </c>
      <c r="Z391" s="1389" t="s">
        <v>35</v>
      </c>
      <c r="AA391" s="66">
        <v>0.1</v>
      </c>
      <c r="AB391" s="304" t="s">
        <v>35</v>
      </c>
      <c r="AC391" s="307" t="s">
        <v>35</v>
      </c>
      <c r="AD391" s="6" t="s">
        <v>475</v>
      </c>
      <c r="AE391" s="17" t="s">
        <v>23</v>
      </c>
      <c r="AF391" s="33" t="s">
        <v>35</v>
      </c>
      <c r="AG391" s="613">
        <v>37.6</v>
      </c>
      <c r="AH391" s="35" t="s">
        <v>35</v>
      </c>
      <c r="AI391" s="96"/>
    </row>
    <row r="392" spans="1:35" s="1" customFormat="1" ht="13.5" customHeight="1" x14ac:dyDescent="0.15">
      <c r="A392" s="1769"/>
      <c r="B392" s="1610">
        <v>44631</v>
      </c>
      <c r="C392" s="1607" t="str">
        <f t="shared" si="44"/>
        <v>(金)</v>
      </c>
      <c r="D392" s="70" t="s">
        <v>566</v>
      </c>
      <c r="E392" s="58" t="s">
        <v>35</v>
      </c>
      <c r="F392" s="22">
        <v>8.5</v>
      </c>
      <c r="G392" s="61">
        <v>10.8</v>
      </c>
      <c r="H392" s="22">
        <v>3.7</v>
      </c>
      <c r="I392" s="61">
        <v>2.7</v>
      </c>
      <c r="J392" s="22">
        <v>7.7</v>
      </c>
      <c r="K392" s="61">
        <v>7.5</v>
      </c>
      <c r="L392" s="22" t="s">
        <v>35</v>
      </c>
      <c r="M392" s="61">
        <v>32.299999999999997</v>
      </c>
      <c r="N392" s="49" t="s">
        <v>35</v>
      </c>
      <c r="O392" s="1199">
        <v>73.400000000000006</v>
      </c>
      <c r="P392" s="49" t="s">
        <v>35</v>
      </c>
      <c r="Q392" s="1199">
        <v>94.2</v>
      </c>
      <c r="R392" s="49" t="s">
        <v>35</v>
      </c>
      <c r="S392" s="1199" t="s">
        <v>35</v>
      </c>
      <c r="T392" s="49" t="s">
        <v>35</v>
      </c>
      <c r="U392" s="1199" t="s">
        <v>35</v>
      </c>
      <c r="V392" s="62" t="s">
        <v>35</v>
      </c>
      <c r="W392" s="63">
        <v>35.299999999999997</v>
      </c>
      <c r="X392" s="67" t="s">
        <v>35</v>
      </c>
      <c r="Y392" s="68">
        <v>191</v>
      </c>
      <c r="Z392" s="1389" t="s">
        <v>35</v>
      </c>
      <c r="AA392" s="66">
        <v>0.08</v>
      </c>
      <c r="AB392" s="304" t="s">
        <v>35</v>
      </c>
      <c r="AC392" s="307" t="s">
        <v>35</v>
      </c>
      <c r="AD392" s="6" t="s">
        <v>476</v>
      </c>
      <c r="AE392" s="17" t="s">
        <v>23</v>
      </c>
      <c r="AF392" s="36" t="s">
        <v>35</v>
      </c>
      <c r="AG392" s="37">
        <v>35.799999999999997</v>
      </c>
      <c r="AH392" s="38" t="s">
        <v>35</v>
      </c>
      <c r="AI392" s="94"/>
    </row>
    <row r="393" spans="1:35" s="1" customFormat="1" ht="13.5" customHeight="1" x14ac:dyDescent="0.15">
      <c r="A393" s="1769"/>
      <c r="B393" s="1610">
        <v>44632</v>
      </c>
      <c r="C393" s="1607" t="str">
        <f t="shared" si="44"/>
        <v>(土)</v>
      </c>
      <c r="D393" s="70" t="s">
        <v>566</v>
      </c>
      <c r="E393" s="58" t="s">
        <v>35</v>
      </c>
      <c r="F393" s="22">
        <v>8.5</v>
      </c>
      <c r="G393" s="61">
        <v>11.9</v>
      </c>
      <c r="H393" s="22">
        <v>3.8</v>
      </c>
      <c r="I393" s="61">
        <v>2.6</v>
      </c>
      <c r="J393" s="22">
        <v>7.7</v>
      </c>
      <c r="K393" s="61">
        <v>7.6</v>
      </c>
      <c r="L393" s="22" t="s">
        <v>35</v>
      </c>
      <c r="M393" s="61">
        <v>35</v>
      </c>
      <c r="N393" s="49" t="s">
        <v>35</v>
      </c>
      <c r="O393" s="1199" t="s">
        <v>35</v>
      </c>
      <c r="P393" s="49" t="s">
        <v>35</v>
      </c>
      <c r="Q393" s="1199" t="s">
        <v>35</v>
      </c>
      <c r="R393" s="49" t="s">
        <v>35</v>
      </c>
      <c r="S393" s="1199" t="s">
        <v>35</v>
      </c>
      <c r="T393" s="49" t="s">
        <v>35</v>
      </c>
      <c r="U393" s="1199" t="s">
        <v>35</v>
      </c>
      <c r="V393" s="62" t="s">
        <v>35</v>
      </c>
      <c r="W393" s="63" t="s">
        <v>35</v>
      </c>
      <c r="X393" s="67" t="s">
        <v>35</v>
      </c>
      <c r="Y393" s="68" t="s">
        <v>35</v>
      </c>
      <c r="Z393" s="1389" t="s">
        <v>35</v>
      </c>
      <c r="AA393" s="66" t="s">
        <v>35</v>
      </c>
      <c r="AB393" s="304" t="s">
        <v>35</v>
      </c>
      <c r="AC393" s="307" t="s">
        <v>35</v>
      </c>
      <c r="AD393" s="6" t="s">
        <v>477</v>
      </c>
      <c r="AE393" s="17" t="s">
        <v>23</v>
      </c>
      <c r="AF393" s="47" t="s">
        <v>35</v>
      </c>
      <c r="AG393" s="48">
        <v>210</v>
      </c>
      <c r="AH393" s="24" t="s">
        <v>35</v>
      </c>
      <c r="AI393" s="25"/>
    </row>
    <row r="394" spans="1:35" s="1" customFormat="1" ht="13.5" customHeight="1" x14ac:dyDescent="0.15">
      <c r="A394" s="1769"/>
      <c r="B394" s="1610">
        <v>44633</v>
      </c>
      <c r="C394" s="1607" t="str">
        <f t="shared" si="44"/>
        <v>(日)</v>
      </c>
      <c r="D394" s="70" t="s">
        <v>566</v>
      </c>
      <c r="E394" s="58" t="s">
        <v>35</v>
      </c>
      <c r="F394" s="22">
        <v>8.6999999999999993</v>
      </c>
      <c r="G394" s="61">
        <v>10.8</v>
      </c>
      <c r="H394" s="22">
        <v>3.3</v>
      </c>
      <c r="I394" s="61">
        <v>2.5</v>
      </c>
      <c r="J394" s="22">
        <v>7.8</v>
      </c>
      <c r="K394" s="61">
        <v>7.5</v>
      </c>
      <c r="L394" s="22" t="s">
        <v>35</v>
      </c>
      <c r="M394" s="61">
        <v>35</v>
      </c>
      <c r="N394" s="49" t="s">
        <v>35</v>
      </c>
      <c r="O394" s="1199" t="s">
        <v>35</v>
      </c>
      <c r="P394" s="49" t="s">
        <v>35</v>
      </c>
      <c r="Q394" s="1199" t="s">
        <v>35</v>
      </c>
      <c r="R394" s="49" t="s">
        <v>35</v>
      </c>
      <c r="S394" s="1199" t="s">
        <v>35</v>
      </c>
      <c r="T394" s="49" t="s">
        <v>35</v>
      </c>
      <c r="U394" s="1199" t="s">
        <v>35</v>
      </c>
      <c r="V394" s="62" t="s">
        <v>35</v>
      </c>
      <c r="W394" s="63" t="s">
        <v>35</v>
      </c>
      <c r="X394" s="67" t="s">
        <v>35</v>
      </c>
      <c r="Y394" s="68" t="s">
        <v>35</v>
      </c>
      <c r="Z394" s="1389" t="s">
        <v>35</v>
      </c>
      <c r="AA394" s="66" t="s">
        <v>35</v>
      </c>
      <c r="AB394" s="304" t="s">
        <v>35</v>
      </c>
      <c r="AC394" s="307" t="s">
        <v>35</v>
      </c>
      <c r="AD394" s="6" t="s">
        <v>478</v>
      </c>
      <c r="AE394" s="17" t="s">
        <v>23</v>
      </c>
      <c r="AF394" s="39" t="s">
        <v>35</v>
      </c>
      <c r="AG394" s="486">
        <v>0.19</v>
      </c>
      <c r="AH394" s="41" t="s">
        <v>35</v>
      </c>
      <c r="AI394" s="95"/>
    </row>
    <row r="395" spans="1:35" s="1" customFormat="1" ht="13.5" customHeight="1" x14ac:dyDescent="0.15">
      <c r="A395" s="1769"/>
      <c r="B395" s="1610">
        <v>44634</v>
      </c>
      <c r="C395" s="1607" t="str">
        <f t="shared" si="44"/>
        <v>(月)</v>
      </c>
      <c r="D395" s="70" t="s">
        <v>566</v>
      </c>
      <c r="E395" s="58" t="s">
        <v>35</v>
      </c>
      <c r="F395" s="22">
        <v>8.9</v>
      </c>
      <c r="G395" s="61">
        <v>12.2</v>
      </c>
      <c r="H395" s="22">
        <v>3.3</v>
      </c>
      <c r="I395" s="61">
        <v>2.4</v>
      </c>
      <c r="J395" s="22">
        <v>7.7</v>
      </c>
      <c r="K395" s="61">
        <v>7.6</v>
      </c>
      <c r="L395" s="22" t="s">
        <v>35</v>
      </c>
      <c r="M395" s="61">
        <v>35.200000000000003</v>
      </c>
      <c r="N395" s="49" t="s">
        <v>35</v>
      </c>
      <c r="O395" s="1199">
        <v>71</v>
      </c>
      <c r="P395" s="49" t="s">
        <v>35</v>
      </c>
      <c r="Q395" s="1199">
        <v>92</v>
      </c>
      <c r="R395" s="49" t="s">
        <v>35</v>
      </c>
      <c r="S395" s="1199" t="s">
        <v>35</v>
      </c>
      <c r="T395" s="49" t="s">
        <v>35</v>
      </c>
      <c r="U395" s="1199" t="s">
        <v>35</v>
      </c>
      <c r="V395" s="62" t="s">
        <v>35</v>
      </c>
      <c r="W395" s="63">
        <v>35.299999999999997</v>
      </c>
      <c r="X395" s="67" t="s">
        <v>35</v>
      </c>
      <c r="Y395" s="68">
        <v>203</v>
      </c>
      <c r="Z395" s="1389" t="s">
        <v>35</v>
      </c>
      <c r="AA395" s="66">
        <v>0.09</v>
      </c>
      <c r="AB395" s="304" t="s">
        <v>35</v>
      </c>
      <c r="AC395" s="307" t="s">
        <v>35</v>
      </c>
      <c r="AD395" s="6" t="s">
        <v>24</v>
      </c>
      <c r="AE395" s="17" t="s">
        <v>23</v>
      </c>
      <c r="AF395" s="22" t="s">
        <v>35</v>
      </c>
      <c r="AG395" s="46">
        <v>3</v>
      </c>
      <c r="AH395" s="134" t="s">
        <v>35</v>
      </c>
      <c r="AI395" s="95"/>
    </row>
    <row r="396" spans="1:35" s="1" customFormat="1" ht="13.5" customHeight="1" x14ac:dyDescent="0.15">
      <c r="A396" s="1769"/>
      <c r="B396" s="1610">
        <v>44635</v>
      </c>
      <c r="C396" s="1607" t="str">
        <f t="shared" si="44"/>
        <v>(火)</v>
      </c>
      <c r="D396" s="70" t="s">
        <v>579</v>
      </c>
      <c r="E396" s="58" t="s">
        <v>35</v>
      </c>
      <c r="F396" s="22">
        <v>8.8000000000000007</v>
      </c>
      <c r="G396" s="61">
        <v>10.1</v>
      </c>
      <c r="H396" s="22">
        <v>2.9</v>
      </c>
      <c r="I396" s="61">
        <v>2.4</v>
      </c>
      <c r="J396" s="22">
        <v>7.8</v>
      </c>
      <c r="K396" s="61">
        <v>7.7</v>
      </c>
      <c r="L396" s="22" t="s">
        <v>35</v>
      </c>
      <c r="M396" s="61">
        <v>35.1</v>
      </c>
      <c r="N396" s="49" t="s">
        <v>35</v>
      </c>
      <c r="O396" s="1199">
        <v>74.3</v>
      </c>
      <c r="P396" s="49" t="s">
        <v>35</v>
      </c>
      <c r="Q396" s="1199">
        <v>95</v>
      </c>
      <c r="R396" s="49" t="s">
        <v>35</v>
      </c>
      <c r="S396" s="1199" t="s">
        <v>35</v>
      </c>
      <c r="T396" s="49" t="s">
        <v>35</v>
      </c>
      <c r="U396" s="1199" t="s">
        <v>35</v>
      </c>
      <c r="V396" s="62" t="s">
        <v>35</v>
      </c>
      <c r="W396" s="63">
        <v>38.4</v>
      </c>
      <c r="X396" s="67" t="s">
        <v>35</v>
      </c>
      <c r="Y396" s="68">
        <v>209</v>
      </c>
      <c r="Z396" s="1389" t="s">
        <v>35</v>
      </c>
      <c r="AA396" s="66">
        <v>7.0000000000000007E-2</v>
      </c>
      <c r="AB396" s="304" t="s">
        <v>35</v>
      </c>
      <c r="AC396" s="307" t="s">
        <v>35</v>
      </c>
      <c r="AD396" s="6" t="s">
        <v>25</v>
      </c>
      <c r="AE396" s="17" t="s">
        <v>23</v>
      </c>
      <c r="AF396" s="22" t="s">
        <v>35</v>
      </c>
      <c r="AG396" s="46">
        <v>1.2</v>
      </c>
      <c r="AH396" s="35" t="s">
        <v>35</v>
      </c>
      <c r="AI396" s="95"/>
    </row>
    <row r="397" spans="1:35" s="1" customFormat="1" ht="13.5" customHeight="1" x14ac:dyDescent="0.15">
      <c r="A397" s="1769"/>
      <c r="B397" s="1610">
        <v>44636</v>
      </c>
      <c r="C397" s="1607" t="str">
        <f t="shared" si="44"/>
        <v>(水)</v>
      </c>
      <c r="D397" s="70" t="s">
        <v>522</v>
      </c>
      <c r="E397" s="58" t="s">
        <v>35</v>
      </c>
      <c r="F397" s="22">
        <v>8.9</v>
      </c>
      <c r="G397" s="61">
        <v>11.1</v>
      </c>
      <c r="H397" s="22">
        <v>3.1</v>
      </c>
      <c r="I397" s="61">
        <v>2.4</v>
      </c>
      <c r="J397" s="22">
        <v>7.7</v>
      </c>
      <c r="K397" s="61">
        <v>7.7</v>
      </c>
      <c r="L397" s="22" t="s">
        <v>35</v>
      </c>
      <c r="M397" s="61">
        <v>35.1</v>
      </c>
      <c r="N397" s="49" t="s">
        <v>35</v>
      </c>
      <c r="O397" s="1199">
        <v>74.8</v>
      </c>
      <c r="P397" s="49" t="s">
        <v>35</v>
      </c>
      <c r="Q397" s="1199">
        <v>95.6</v>
      </c>
      <c r="R397" s="49" t="s">
        <v>35</v>
      </c>
      <c r="S397" s="1199" t="s">
        <v>35</v>
      </c>
      <c r="T397" s="49" t="s">
        <v>35</v>
      </c>
      <c r="U397" s="1199" t="s">
        <v>35</v>
      </c>
      <c r="V397" s="62" t="s">
        <v>35</v>
      </c>
      <c r="W397" s="63">
        <v>37.299999999999997</v>
      </c>
      <c r="X397" s="67" t="s">
        <v>35</v>
      </c>
      <c r="Y397" s="68">
        <v>216</v>
      </c>
      <c r="Z397" s="1389" t="s">
        <v>35</v>
      </c>
      <c r="AA397" s="66">
        <v>0.09</v>
      </c>
      <c r="AB397" s="304" t="s">
        <v>35</v>
      </c>
      <c r="AC397" s="307" t="s">
        <v>35</v>
      </c>
      <c r="AD397" s="6" t="s">
        <v>479</v>
      </c>
      <c r="AE397" s="17" t="s">
        <v>23</v>
      </c>
      <c r="AF397" s="22" t="s">
        <v>35</v>
      </c>
      <c r="AG397" s="46">
        <v>10.7</v>
      </c>
      <c r="AH397" s="35" t="s">
        <v>35</v>
      </c>
      <c r="AI397" s="95"/>
    </row>
    <row r="398" spans="1:35" s="1" customFormat="1" ht="13.5" customHeight="1" x14ac:dyDescent="0.15">
      <c r="A398" s="1769"/>
      <c r="B398" s="1610">
        <v>44637</v>
      </c>
      <c r="C398" s="1607" t="str">
        <f t="shared" si="44"/>
        <v>(木)</v>
      </c>
      <c r="D398" s="70" t="s">
        <v>566</v>
      </c>
      <c r="E398" s="58" t="s">
        <v>35</v>
      </c>
      <c r="F398" s="22">
        <v>9</v>
      </c>
      <c r="G398" s="61">
        <v>11.9</v>
      </c>
      <c r="H398" s="22">
        <v>3.1</v>
      </c>
      <c r="I398" s="61">
        <v>2.4</v>
      </c>
      <c r="J398" s="22">
        <v>7.8</v>
      </c>
      <c r="K398" s="61">
        <v>7.7</v>
      </c>
      <c r="L398" s="22" t="s">
        <v>35</v>
      </c>
      <c r="M398" s="61">
        <v>35.1</v>
      </c>
      <c r="N398" s="49" t="s">
        <v>35</v>
      </c>
      <c r="O398" s="1199">
        <v>74.400000000000006</v>
      </c>
      <c r="P398" s="49" t="s">
        <v>35</v>
      </c>
      <c r="Q398" s="1199">
        <v>96.4</v>
      </c>
      <c r="R398" s="49" t="s">
        <v>35</v>
      </c>
      <c r="S398" s="1199" t="s">
        <v>35</v>
      </c>
      <c r="T398" s="49" t="s">
        <v>35</v>
      </c>
      <c r="U398" s="1199" t="s">
        <v>35</v>
      </c>
      <c r="V398" s="62" t="s">
        <v>35</v>
      </c>
      <c r="W398" s="63">
        <v>38.700000000000003</v>
      </c>
      <c r="X398" s="67" t="s">
        <v>35</v>
      </c>
      <c r="Y398" s="68">
        <v>200</v>
      </c>
      <c r="Z398" s="1389" t="s">
        <v>35</v>
      </c>
      <c r="AA398" s="66">
        <v>0.09</v>
      </c>
      <c r="AB398" s="304" t="s">
        <v>35</v>
      </c>
      <c r="AC398" s="307" t="s">
        <v>35</v>
      </c>
      <c r="AD398" s="6" t="s">
        <v>480</v>
      </c>
      <c r="AE398" s="17" t="s">
        <v>23</v>
      </c>
      <c r="AF398" s="44" t="s">
        <v>35</v>
      </c>
      <c r="AG398" s="43">
        <v>1.6E-2</v>
      </c>
      <c r="AH398" s="45" t="s">
        <v>35</v>
      </c>
      <c r="AI398" s="97"/>
    </row>
    <row r="399" spans="1:35" s="1" customFormat="1" ht="13.5" customHeight="1" x14ac:dyDescent="0.15">
      <c r="A399" s="1769"/>
      <c r="B399" s="1610">
        <v>44638</v>
      </c>
      <c r="C399" s="1607" t="str">
        <f t="shared" si="44"/>
        <v>(金)</v>
      </c>
      <c r="D399" s="70" t="s">
        <v>579</v>
      </c>
      <c r="E399" s="58" t="s">
        <v>35</v>
      </c>
      <c r="F399" s="22">
        <v>8.9</v>
      </c>
      <c r="G399" s="61">
        <v>9.1999999999999993</v>
      </c>
      <c r="H399" s="22">
        <v>2.2999999999999998</v>
      </c>
      <c r="I399" s="61">
        <v>2.2000000000000002</v>
      </c>
      <c r="J399" s="22">
        <v>7.9</v>
      </c>
      <c r="K399" s="61">
        <v>7.7</v>
      </c>
      <c r="L399" s="22" t="s">
        <v>35</v>
      </c>
      <c r="M399" s="61">
        <v>35.200000000000003</v>
      </c>
      <c r="N399" s="49" t="s">
        <v>35</v>
      </c>
      <c r="O399" s="1199">
        <v>74.599999999999994</v>
      </c>
      <c r="P399" s="49" t="s">
        <v>35</v>
      </c>
      <c r="Q399" s="1199">
        <v>96.8</v>
      </c>
      <c r="R399" s="49" t="s">
        <v>35</v>
      </c>
      <c r="S399" s="1199" t="s">
        <v>35</v>
      </c>
      <c r="T399" s="49" t="s">
        <v>35</v>
      </c>
      <c r="U399" s="1199" t="s">
        <v>35</v>
      </c>
      <c r="V399" s="62" t="s">
        <v>35</v>
      </c>
      <c r="W399" s="63">
        <v>38.799999999999997</v>
      </c>
      <c r="X399" s="67" t="s">
        <v>35</v>
      </c>
      <c r="Y399" s="68">
        <v>231</v>
      </c>
      <c r="Z399" s="1389" t="s">
        <v>35</v>
      </c>
      <c r="AA399" s="66">
        <v>0.11</v>
      </c>
      <c r="AB399" s="304" t="s">
        <v>35</v>
      </c>
      <c r="AC399" s="307" t="s">
        <v>35</v>
      </c>
      <c r="AD399" s="6" t="s">
        <v>284</v>
      </c>
      <c r="AE399" s="17" t="s">
        <v>23</v>
      </c>
      <c r="AF399" s="23" t="s">
        <v>35</v>
      </c>
      <c r="AG399" s="43">
        <v>3.19</v>
      </c>
      <c r="AH399" s="41" t="s">
        <v>35</v>
      </c>
      <c r="AI399" s="95"/>
    </row>
    <row r="400" spans="1:35" s="1" customFormat="1" ht="13.5" customHeight="1" x14ac:dyDescent="0.15">
      <c r="A400" s="1769"/>
      <c r="B400" s="1610">
        <v>44639</v>
      </c>
      <c r="C400" s="1607" t="str">
        <f t="shared" si="44"/>
        <v>(土)</v>
      </c>
      <c r="D400" s="70" t="s">
        <v>566</v>
      </c>
      <c r="E400" s="58" t="s">
        <v>35</v>
      </c>
      <c r="F400" s="22">
        <v>9.3000000000000007</v>
      </c>
      <c r="G400" s="61">
        <v>11.5</v>
      </c>
      <c r="H400" s="22">
        <v>2.7</v>
      </c>
      <c r="I400" s="61">
        <v>2</v>
      </c>
      <c r="J400" s="22">
        <v>7.8</v>
      </c>
      <c r="K400" s="61">
        <v>7.8</v>
      </c>
      <c r="L400" s="22" t="s">
        <v>35</v>
      </c>
      <c r="M400" s="61">
        <v>35.200000000000003</v>
      </c>
      <c r="N400" s="49" t="s">
        <v>35</v>
      </c>
      <c r="O400" s="1199" t="s">
        <v>35</v>
      </c>
      <c r="P400" s="49" t="s">
        <v>35</v>
      </c>
      <c r="Q400" s="1199" t="s">
        <v>35</v>
      </c>
      <c r="R400" s="49" t="s">
        <v>35</v>
      </c>
      <c r="S400" s="1199" t="s">
        <v>35</v>
      </c>
      <c r="T400" s="49" t="s">
        <v>35</v>
      </c>
      <c r="U400" s="1199" t="s">
        <v>35</v>
      </c>
      <c r="V400" s="62" t="s">
        <v>35</v>
      </c>
      <c r="W400" s="63" t="s">
        <v>35</v>
      </c>
      <c r="X400" s="67" t="s">
        <v>35</v>
      </c>
      <c r="Y400" s="68" t="s">
        <v>35</v>
      </c>
      <c r="Z400" s="1389" t="s">
        <v>35</v>
      </c>
      <c r="AA400" s="66" t="s">
        <v>35</v>
      </c>
      <c r="AB400" s="304" t="s">
        <v>35</v>
      </c>
      <c r="AC400" s="307" t="s">
        <v>35</v>
      </c>
      <c r="AD400" s="6" t="s">
        <v>481</v>
      </c>
      <c r="AE400" s="17" t="s">
        <v>23</v>
      </c>
      <c r="AF400" s="23" t="s">
        <v>35</v>
      </c>
      <c r="AG400" s="43">
        <v>3.56</v>
      </c>
      <c r="AH400" s="41" t="s">
        <v>35</v>
      </c>
      <c r="AI400" s="95"/>
    </row>
    <row r="401" spans="1:36" s="1" customFormat="1" ht="13.5" customHeight="1" x14ac:dyDescent="0.15">
      <c r="A401" s="1769"/>
      <c r="B401" s="1610">
        <v>44640</v>
      </c>
      <c r="C401" s="1607" t="str">
        <f t="shared" si="44"/>
        <v>(日)</v>
      </c>
      <c r="D401" s="70" t="s">
        <v>566</v>
      </c>
      <c r="E401" s="58" t="s">
        <v>35</v>
      </c>
      <c r="F401" s="22">
        <v>9.4</v>
      </c>
      <c r="G401" s="61">
        <v>11.2</v>
      </c>
      <c r="H401" s="22">
        <v>2.7</v>
      </c>
      <c r="I401" s="61">
        <v>2</v>
      </c>
      <c r="J401" s="22">
        <v>7.8</v>
      </c>
      <c r="K401" s="61">
        <v>7.7</v>
      </c>
      <c r="L401" s="22" t="s">
        <v>35</v>
      </c>
      <c r="M401" s="61">
        <v>34.9</v>
      </c>
      <c r="N401" s="49" t="s">
        <v>35</v>
      </c>
      <c r="O401" s="1199" t="s">
        <v>35</v>
      </c>
      <c r="P401" s="49" t="s">
        <v>35</v>
      </c>
      <c r="Q401" s="1199" t="s">
        <v>35</v>
      </c>
      <c r="R401" s="49" t="s">
        <v>35</v>
      </c>
      <c r="S401" s="1199" t="s">
        <v>35</v>
      </c>
      <c r="T401" s="49" t="s">
        <v>35</v>
      </c>
      <c r="U401" s="1199" t="s">
        <v>35</v>
      </c>
      <c r="V401" s="62" t="s">
        <v>35</v>
      </c>
      <c r="W401" s="63" t="s">
        <v>35</v>
      </c>
      <c r="X401" s="67" t="s">
        <v>35</v>
      </c>
      <c r="Y401" s="68" t="s">
        <v>35</v>
      </c>
      <c r="Z401" s="1389" t="s">
        <v>35</v>
      </c>
      <c r="AA401" s="66" t="s">
        <v>35</v>
      </c>
      <c r="AB401" s="304" t="s">
        <v>35</v>
      </c>
      <c r="AC401" s="307" t="s">
        <v>35</v>
      </c>
      <c r="AD401" s="6" t="s">
        <v>482</v>
      </c>
      <c r="AE401" s="17" t="s">
        <v>23</v>
      </c>
      <c r="AF401" s="44" t="s">
        <v>35</v>
      </c>
      <c r="AG401" s="43">
        <v>0.16300000000000001</v>
      </c>
      <c r="AH401" s="45" t="s">
        <v>35</v>
      </c>
      <c r="AI401" s="97"/>
    </row>
    <row r="402" spans="1:36" s="1" customFormat="1" ht="13.5" customHeight="1" x14ac:dyDescent="0.15">
      <c r="A402" s="1769"/>
      <c r="B402" s="1610">
        <v>44641</v>
      </c>
      <c r="C402" s="1607" t="str">
        <f t="shared" si="44"/>
        <v>(月)</v>
      </c>
      <c r="D402" s="70" t="s">
        <v>522</v>
      </c>
      <c r="E402" s="58" t="s">
        <v>35</v>
      </c>
      <c r="F402" s="22">
        <v>9.6</v>
      </c>
      <c r="G402" s="61">
        <v>10.199999999999999</v>
      </c>
      <c r="H402" s="22">
        <v>2.4</v>
      </c>
      <c r="I402" s="61">
        <v>2</v>
      </c>
      <c r="J402" s="22">
        <v>7.8</v>
      </c>
      <c r="K402" s="61">
        <v>7.7</v>
      </c>
      <c r="L402" s="22" t="s">
        <v>35</v>
      </c>
      <c r="M402" s="61">
        <v>35.4</v>
      </c>
      <c r="N402" s="49" t="s">
        <v>35</v>
      </c>
      <c r="O402" s="1199" t="s">
        <v>35</v>
      </c>
      <c r="P402" s="49" t="s">
        <v>35</v>
      </c>
      <c r="Q402" s="1199" t="s">
        <v>35</v>
      </c>
      <c r="R402" s="49" t="s">
        <v>35</v>
      </c>
      <c r="S402" s="1199" t="s">
        <v>35</v>
      </c>
      <c r="T402" s="49" t="s">
        <v>35</v>
      </c>
      <c r="U402" s="1199" t="s">
        <v>35</v>
      </c>
      <c r="V402" s="62" t="s">
        <v>35</v>
      </c>
      <c r="W402" s="63" t="s">
        <v>35</v>
      </c>
      <c r="X402" s="67" t="s">
        <v>35</v>
      </c>
      <c r="Y402" s="68" t="s">
        <v>35</v>
      </c>
      <c r="Z402" s="1389" t="s">
        <v>35</v>
      </c>
      <c r="AA402" s="66" t="s">
        <v>35</v>
      </c>
      <c r="AB402" s="304" t="s">
        <v>35</v>
      </c>
      <c r="AC402" s="307" t="s">
        <v>35</v>
      </c>
      <c r="AD402" s="6" t="s">
        <v>483</v>
      </c>
      <c r="AE402" s="17" t="s">
        <v>23</v>
      </c>
      <c r="AF402" s="23" t="s">
        <v>35</v>
      </c>
      <c r="AG402" s="203" t="s">
        <v>523</v>
      </c>
      <c r="AH402" s="41" t="s">
        <v>35</v>
      </c>
      <c r="AI402" s="95"/>
    </row>
    <row r="403" spans="1:36" s="1" customFormat="1" ht="13.5" customHeight="1" x14ac:dyDescent="0.15">
      <c r="A403" s="1769"/>
      <c r="B403" s="1610">
        <v>44642</v>
      </c>
      <c r="C403" s="1607" t="str">
        <f t="shared" si="44"/>
        <v>(火)</v>
      </c>
      <c r="D403" s="70" t="s">
        <v>579</v>
      </c>
      <c r="E403" s="58" t="s">
        <v>35</v>
      </c>
      <c r="F403" s="22">
        <v>9.6</v>
      </c>
      <c r="G403" s="61">
        <v>9.1999999999999993</v>
      </c>
      <c r="H403" s="22">
        <v>2.2000000000000002</v>
      </c>
      <c r="I403" s="61">
        <v>2.1</v>
      </c>
      <c r="J403" s="22">
        <v>7.7</v>
      </c>
      <c r="K403" s="61">
        <v>7.7</v>
      </c>
      <c r="L403" s="22" t="s">
        <v>35</v>
      </c>
      <c r="M403" s="61">
        <v>35.6</v>
      </c>
      <c r="N403" s="49" t="s">
        <v>35</v>
      </c>
      <c r="O403" s="1199">
        <v>74.400000000000006</v>
      </c>
      <c r="P403" s="49" t="s">
        <v>35</v>
      </c>
      <c r="Q403" s="1199">
        <v>94.2</v>
      </c>
      <c r="R403" s="49" t="s">
        <v>35</v>
      </c>
      <c r="S403" s="1199" t="s">
        <v>35</v>
      </c>
      <c r="T403" s="49" t="s">
        <v>35</v>
      </c>
      <c r="U403" s="1199" t="s">
        <v>35</v>
      </c>
      <c r="V403" s="62" t="s">
        <v>35</v>
      </c>
      <c r="W403" s="63">
        <v>38</v>
      </c>
      <c r="X403" s="67" t="s">
        <v>35</v>
      </c>
      <c r="Y403" s="68">
        <v>220</v>
      </c>
      <c r="Z403" s="1389" t="s">
        <v>35</v>
      </c>
      <c r="AA403" s="66">
        <v>0.06</v>
      </c>
      <c r="AB403" s="304" t="s">
        <v>35</v>
      </c>
      <c r="AC403" s="307" t="s">
        <v>35</v>
      </c>
      <c r="AD403" s="6" t="s">
        <v>560</v>
      </c>
      <c r="AE403" s="17" t="s">
        <v>23</v>
      </c>
      <c r="AF403" s="22" t="s">
        <v>35</v>
      </c>
      <c r="AG403" s="46">
        <v>23.3</v>
      </c>
      <c r="AH403" s="35" t="s">
        <v>35</v>
      </c>
      <c r="AI403" s="96"/>
    </row>
    <row r="404" spans="1:36" s="1" customFormat="1" ht="13.5" customHeight="1" x14ac:dyDescent="0.15">
      <c r="A404" s="1769"/>
      <c r="B404" s="1610">
        <v>44643</v>
      </c>
      <c r="C404" s="1607" t="str">
        <f t="shared" si="44"/>
        <v>(水)</v>
      </c>
      <c r="D404" s="70" t="s">
        <v>566</v>
      </c>
      <c r="E404" s="58" t="s">
        <v>35</v>
      </c>
      <c r="F404" s="22">
        <v>10.1</v>
      </c>
      <c r="G404" s="61">
        <v>10.3</v>
      </c>
      <c r="H404" s="22">
        <v>2.8</v>
      </c>
      <c r="I404" s="61">
        <v>2.2000000000000002</v>
      </c>
      <c r="J404" s="22">
        <v>7.7</v>
      </c>
      <c r="K404" s="61">
        <v>7.7</v>
      </c>
      <c r="L404" s="22" t="s">
        <v>35</v>
      </c>
      <c r="M404" s="61">
        <v>35.799999999999997</v>
      </c>
      <c r="N404" s="49" t="s">
        <v>35</v>
      </c>
      <c r="O404" s="1199">
        <v>74.099999999999994</v>
      </c>
      <c r="P404" s="49" t="s">
        <v>35</v>
      </c>
      <c r="Q404" s="1199">
        <v>95</v>
      </c>
      <c r="R404" s="49" t="s">
        <v>35</v>
      </c>
      <c r="S404" s="1199" t="s">
        <v>35</v>
      </c>
      <c r="T404" s="49" t="s">
        <v>35</v>
      </c>
      <c r="U404" s="1199" t="s">
        <v>35</v>
      </c>
      <c r="V404" s="62" t="s">
        <v>35</v>
      </c>
      <c r="W404" s="63">
        <v>39.299999999999997</v>
      </c>
      <c r="X404" s="67" t="s">
        <v>35</v>
      </c>
      <c r="Y404" s="68">
        <v>237</v>
      </c>
      <c r="Z404" s="1389" t="s">
        <v>35</v>
      </c>
      <c r="AA404" s="66">
        <v>0.1</v>
      </c>
      <c r="AB404" s="304" t="s">
        <v>35</v>
      </c>
      <c r="AC404" s="307" t="s">
        <v>35</v>
      </c>
      <c r="AD404" s="6" t="s">
        <v>27</v>
      </c>
      <c r="AE404" s="17" t="s">
        <v>23</v>
      </c>
      <c r="AF404" s="22" t="s">
        <v>35</v>
      </c>
      <c r="AG404" s="46">
        <v>27.8</v>
      </c>
      <c r="AH404" s="35" t="s">
        <v>35</v>
      </c>
      <c r="AI404" s="96"/>
    </row>
    <row r="405" spans="1:36" s="1" customFormat="1" ht="13.5" customHeight="1" x14ac:dyDescent="0.15">
      <c r="A405" s="1769"/>
      <c r="B405" s="1610">
        <v>44644</v>
      </c>
      <c r="C405" s="1607" t="str">
        <f t="shared" si="44"/>
        <v>(木)</v>
      </c>
      <c r="D405" s="70" t="s">
        <v>566</v>
      </c>
      <c r="E405" s="58" t="s">
        <v>35</v>
      </c>
      <c r="F405" s="22">
        <v>10.199999999999999</v>
      </c>
      <c r="G405" s="61">
        <v>10.4</v>
      </c>
      <c r="H405" s="22">
        <v>2.8</v>
      </c>
      <c r="I405" s="61">
        <v>2.4</v>
      </c>
      <c r="J405" s="22">
        <v>7.7</v>
      </c>
      <c r="K405" s="61">
        <v>7.6</v>
      </c>
      <c r="L405" s="22" t="s">
        <v>35</v>
      </c>
      <c r="M405" s="61">
        <v>35.799999999999997</v>
      </c>
      <c r="N405" s="49" t="s">
        <v>35</v>
      </c>
      <c r="O405" s="1199">
        <v>74.3</v>
      </c>
      <c r="P405" s="49" t="s">
        <v>35</v>
      </c>
      <c r="Q405" s="1199">
        <v>94.8</v>
      </c>
      <c r="R405" s="49" t="s">
        <v>35</v>
      </c>
      <c r="S405" s="1199" t="s">
        <v>35</v>
      </c>
      <c r="T405" s="49" t="s">
        <v>35</v>
      </c>
      <c r="U405" s="1199" t="s">
        <v>35</v>
      </c>
      <c r="V405" s="62" t="s">
        <v>35</v>
      </c>
      <c r="W405" s="63">
        <v>38.6</v>
      </c>
      <c r="X405" s="67" t="s">
        <v>35</v>
      </c>
      <c r="Y405" s="68">
        <v>219</v>
      </c>
      <c r="Z405" s="1389" t="s">
        <v>35</v>
      </c>
      <c r="AA405" s="66">
        <v>0.09</v>
      </c>
      <c r="AB405" s="304" t="s">
        <v>35</v>
      </c>
      <c r="AC405" s="307" t="s">
        <v>35</v>
      </c>
      <c r="AD405" s="6" t="s">
        <v>561</v>
      </c>
      <c r="AE405" s="17" t="s">
        <v>470</v>
      </c>
      <c r="AF405" s="49" t="s">
        <v>35</v>
      </c>
      <c r="AG405" s="50">
        <v>4</v>
      </c>
      <c r="AH405" s="42" t="s">
        <v>35</v>
      </c>
      <c r="AI405" s="98"/>
      <c r="AJ405" s="388"/>
    </row>
    <row r="406" spans="1:36" x14ac:dyDescent="0.15">
      <c r="A406" s="1769"/>
      <c r="B406" s="1610">
        <v>44645</v>
      </c>
      <c r="C406" s="1607" t="str">
        <f t="shared" si="44"/>
        <v>(金)</v>
      </c>
      <c r="D406" s="70" t="s">
        <v>566</v>
      </c>
      <c r="E406" s="58" t="s">
        <v>35</v>
      </c>
      <c r="F406" s="22">
        <v>10.4</v>
      </c>
      <c r="G406" s="61">
        <v>12.2</v>
      </c>
      <c r="H406" s="22">
        <v>4.7</v>
      </c>
      <c r="I406" s="61">
        <v>3.3</v>
      </c>
      <c r="J406" s="22">
        <v>7.6</v>
      </c>
      <c r="K406" s="61">
        <v>7.6</v>
      </c>
      <c r="L406" s="22" t="s">
        <v>35</v>
      </c>
      <c r="M406" s="61">
        <v>34.700000000000003</v>
      </c>
      <c r="N406" s="49" t="s">
        <v>35</v>
      </c>
      <c r="O406" s="1199">
        <v>72.599999999999994</v>
      </c>
      <c r="P406" s="49" t="s">
        <v>35</v>
      </c>
      <c r="Q406" s="1199">
        <v>93.2</v>
      </c>
      <c r="R406" s="49" t="s">
        <v>35</v>
      </c>
      <c r="S406" s="1199" t="s">
        <v>35</v>
      </c>
      <c r="T406" s="49" t="s">
        <v>35</v>
      </c>
      <c r="U406" s="1199" t="s">
        <v>35</v>
      </c>
      <c r="V406" s="62" t="s">
        <v>35</v>
      </c>
      <c r="W406" s="63">
        <v>37.1</v>
      </c>
      <c r="X406" s="67" t="s">
        <v>35</v>
      </c>
      <c r="Y406" s="68">
        <v>218</v>
      </c>
      <c r="Z406" s="1389" t="s">
        <v>35</v>
      </c>
      <c r="AA406" s="66">
        <v>0.15</v>
      </c>
      <c r="AB406" s="304">
        <v>5</v>
      </c>
      <c r="AC406" s="307">
        <v>2</v>
      </c>
      <c r="AD406" s="6" t="s">
        <v>484</v>
      </c>
      <c r="AE406" s="17" t="s">
        <v>23</v>
      </c>
      <c r="AF406" s="49" t="s">
        <v>35</v>
      </c>
      <c r="AG406" s="50">
        <v>2</v>
      </c>
      <c r="AH406" s="42" t="s">
        <v>35</v>
      </c>
      <c r="AI406" s="98"/>
    </row>
    <row r="407" spans="1:36" x14ac:dyDescent="0.15">
      <c r="A407" s="1769"/>
      <c r="B407" s="1610">
        <v>44646</v>
      </c>
      <c r="C407" s="1607" t="str">
        <f t="shared" si="44"/>
        <v>(土)</v>
      </c>
      <c r="D407" s="70" t="s">
        <v>522</v>
      </c>
      <c r="E407" s="58" t="s">
        <v>35</v>
      </c>
      <c r="F407" s="22">
        <v>10.5</v>
      </c>
      <c r="G407" s="61">
        <v>12.6</v>
      </c>
      <c r="H407" s="22">
        <v>3.7</v>
      </c>
      <c r="I407" s="61">
        <v>2.9</v>
      </c>
      <c r="J407" s="22">
        <v>7.6</v>
      </c>
      <c r="K407" s="61">
        <v>7.5</v>
      </c>
      <c r="L407" s="22" t="s">
        <v>35</v>
      </c>
      <c r="M407" s="61">
        <v>34.799999999999997</v>
      </c>
      <c r="N407" s="49" t="s">
        <v>35</v>
      </c>
      <c r="O407" s="1199" t="s">
        <v>35</v>
      </c>
      <c r="P407" s="49" t="s">
        <v>35</v>
      </c>
      <c r="Q407" s="1199" t="s">
        <v>35</v>
      </c>
      <c r="R407" s="49" t="s">
        <v>35</v>
      </c>
      <c r="S407" s="1199" t="s">
        <v>35</v>
      </c>
      <c r="T407" s="49" t="s">
        <v>35</v>
      </c>
      <c r="U407" s="1199" t="s">
        <v>35</v>
      </c>
      <c r="V407" s="62" t="s">
        <v>35</v>
      </c>
      <c r="W407" s="63" t="s">
        <v>35</v>
      </c>
      <c r="X407" s="67" t="s">
        <v>35</v>
      </c>
      <c r="Y407" s="68" t="s">
        <v>35</v>
      </c>
      <c r="Z407" s="1389" t="s">
        <v>35</v>
      </c>
      <c r="AA407" s="66" t="s">
        <v>35</v>
      </c>
      <c r="AB407" s="304" t="s">
        <v>35</v>
      </c>
      <c r="AC407" s="307" t="s">
        <v>35</v>
      </c>
      <c r="AD407" s="18"/>
      <c r="AE407" s="8"/>
      <c r="AF407" s="19"/>
      <c r="AG407" s="7"/>
      <c r="AH407" s="7"/>
      <c r="AI407" s="8"/>
    </row>
    <row r="408" spans="1:36" x14ac:dyDescent="0.15">
      <c r="A408" s="1769"/>
      <c r="B408" s="1610">
        <v>44647</v>
      </c>
      <c r="C408" s="1607" t="str">
        <f t="shared" si="44"/>
        <v>(日)</v>
      </c>
      <c r="D408" s="331" t="s">
        <v>566</v>
      </c>
      <c r="E408" s="169" t="s">
        <v>35</v>
      </c>
      <c r="F408" s="170">
        <v>10.6</v>
      </c>
      <c r="G408" s="167">
        <v>13.5</v>
      </c>
      <c r="H408" s="170">
        <v>3.6</v>
      </c>
      <c r="I408" s="167">
        <v>2.6</v>
      </c>
      <c r="J408" s="170">
        <v>7.6</v>
      </c>
      <c r="K408" s="167">
        <v>7.5</v>
      </c>
      <c r="L408" s="170" t="s">
        <v>35</v>
      </c>
      <c r="M408" s="167">
        <v>34.799999999999997</v>
      </c>
      <c r="N408" s="1206" t="s">
        <v>35</v>
      </c>
      <c r="O408" s="1207" t="s">
        <v>35</v>
      </c>
      <c r="P408" s="1206" t="s">
        <v>35</v>
      </c>
      <c r="Q408" s="1207" t="s">
        <v>35</v>
      </c>
      <c r="R408" s="1206" t="s">
        <v>35</v>
      </c>
      <c r="S408" s="1207" t="s">
        <v>35</v>
      </c>
      <c r="T408" s="1206" t="s">
        <v>35</v>
      </c>
      <c r="U408" s="1207" t="s">
        <v>35</v>
      </c>
      <c r="V408" s="171" t="s">
        <v>35</v>
      </c>
      <c r="W408" s="172" t="s">
        <v>35</v>
      </c>
      <c r="X408" s="175" t="s">
        <v>35</v>
      </c>
      <c r="Y408" s="176" t="s">
        <v>35</v>
      </c>
      <c r="Z408" s="1390" t="s">
        <v>35</v>
      </c>
      <c r="AA408" s="174" t="s">
        <v>19</v>
      </c>
      <c r="AB408" s="328" t="s">
        <v>35</v>
      </c>
      <c r="AC408" s="1672" t="s">
        <v>35</v>
      </c>
      <c r="AD408" s="18"/>
      <c r="AE408" s="8"/>
      <c r="AF408" s="19"/>
      <c r="AG408" s="7"/>
      <c r="AH408" s="7"/>
      <c r="AI408" s="8"/>
    </row>
    <row r="409" spans="1:36" x14ac:dyDescent="0.15">
      <c r="A409" s="1769"/>
      <c r="B409" s="1610">
        <v>44648</v>
      </c>
      <c r="C409" s="1607" t="str">
        <f t="shared" si="44"/>
        <v>(月)</v>
      </c>
      <c r="D409" s="331" t="s">
        <v>566</v>
      </c>
      <c r="E409" s="169" t="s">
        <v>35</v>
      </c>
      <c r="F409" s="170">
        <v>10.7</v>
      </c>
      <c r="G409" s="167">
        <v>13.4</v>
      </c>
      <c r="H409" s="170">
        <v>3.5</v>
      </c>
      <c r="I409" s="167">
        <v>2.4</v>
      </c>
      <c r="J409" s="170">
        <v>7.5</v>
      </c>
      <c r="K409" s="167">
        <v>7.5</v>
      </c>
      <c r="L409" s="170" t="s">
        <v>35</v>
      </c>
      <c r="M409" s="167">
        <v>35.1</v>
      </c>
      <c r="N409" s="1206" t="s">
        <v>35</v>
      </c>
      <c r="O409" s="1207">
        <v>73.5</v>
      </c>
      <c r="P409" s="1206" t="s">
        <v>35</v>
      </c>
      <c r="Q409" s="1207">
        <v>93.2</v>
      </c>
      <c r="R409" s="1206" t="s">
        <v>35</v>
      </c>
      <c r="S409" s="1207" t="s">
        <v>35</v>
      </c>
      <c r="T409" s="1206" t="s">
        <v>35</v>
      </c>
      <c r="U409" s="1207" t="s">
        <v>35</v>
      </c>
      <c r="V409" s="171" t="s">
        <v>35</v>
      </c>
      <c r="W409" s="172">
        <v>38.4</v>
      </c>
      <c r="X409" s="175" t="s">
        <v>35</v>
      </c>
      <c r="Y409" s="176">
        <v>209</v>
      </c>
      <c r="Z409" s="1390" t="s">
        <v>35</v>
      </c>
      <c r="AA409" s="174">
        <v>0.13</v>
      </c>
      <c r="AB409" s="328" t="s">
        <v>35</v>
      </c>
      <c r="AC409" s="1672" t="s">
        <v>35</v>
      </c>
      <c r="AD409" s="570"/>
      <c r="AE409" s="571"/>
      <c r="AF409" s="580"/>
      <c r="AG409" s="572"/>
      <c r="AH409" s="572"/>
      <c r="AI409" s="571"/>
    </row>
    <row r="410" spans="1:36" x14ac:dyDescent="0.15">
      <c r="A410" s="1769"/>
      <c r="B410" s="1610">
        <v>44649</v>
      </c>
      <c r="C410" s="1607" t="str">
        <f t="shared" si="44"/>
        <v>(火)</v>
      </c>
      <c r="D410" s="331" t="s">
        <v>522</v>
      </c>
      <c r="E410" s="169" t="s">
        <v>35</v>
      </c>
      <c r="F410" s="170">
        <v>10.6</v>
      </c>
      <c r="G410" s="167">
        <v>11.9</v>
      </c>
      <c r="H410" s="170">
        <v>3.3</v>
      </c>
      <c r="I410" s="167">
        <v>2.4</v>
      </c>
      <c r="J410" s="170">
        <v>7.6</v>
      </c>
      <c r="K410" s="167">
        <v>7.5</v>
      </c>
      <c r="L410" s="170" t="s">
        <v>35</v>
      </c>
      <c r="M410" s="167">
        <v>35.299999999999997</v>
      </c>
      <c r="N410" s="1206" t="s">
        <v>35</v>
      </c>
      <c r="O410" s="1207">
        <v>72.599999999999994</v>
      </c>
      <c r="P410" s="1206" t="s">
        <v>35</v>
      </c>
      <c r="Q410" s="1207">
        <v>94</v>
      </c>
      <c r="R410" s="1206" t="s">
        <v>35</v>
      </c>
      <c r="S410" s="1207" t="s">
        <v>35</v>
      </c>
      <c r="T410" s="1206" t="s">
        <v>35</v>
      </c>
      <c r="U410" s="1207" t="s">
        <v>35</v>
      </c>
      <c r="V410" s="171" t="s">
        <v>35</v>
      </c>
      <c r="W410" s="172">
        <v>37.1</v>
      </c>
      <c r="X410" s="175" t="s">
        <v>35</v>
      </c>
      <c r="Y410" s="176">
        <v>203</v>
      </c>
      <c r="Z410" s="1390" t="s">
        <v>35</v>
      </c>
      <c r="AA410" s="174">
        <v>0.09</v>
      </c>
      <c r="AB410" s="328" t="s">
        <v>35</v>
      </c>
      <c r="AC410" s="1672" t="s">
        <v>35</v>
      </c>
      <c r="AD410" s="384" t="s">
        <v>34</v>
      </c>
      <c r="AE410" s="678" t="s">
        <v>35</v>
      </c>
      <c r="AF410" s="678" t="s">
        <v>35</v>
      </c>
      <c r="AG410" s="678" t="s">
        <v>35</v>
      </c>
      <c r="AH410" s="678" t="s">
        <v>35</v>
      </c>
      <c r="AI410" s="679" t="s">
        <v>35</v>
      </c>
    </row>
    <row r="411" spans="1:36" x14ac:dyDescent="0.15">
      <c r="A411" s="1769"/>
      <c r="B411" s="1610">
        <v>44650</v>
      </c>
      <c r="C411" s="1607" t="str">
        <f t="shared" si="44"/>
        <v>(水)</v>
      </c>
      <c r="D411" s="331" t="s">
        <v>522</v>
      </c>
      <c r="E411" s="169" t="s">
        <v>35</v>
      </c>
      <c r="F411" s="170">
        <v>10.8</v>
      </c>
      <c r="G411" s="167">
        <v>13.1</v>
      </c>
      <c r="H411" s="170">
        <v>3.2</v>
      </c>
      <c r="I411" s="167">
        <v>2.1</v>
      </c>
      <c r="J411" s="170">
        <v>7.6</v>
      </c>
      <c r="K411" s="167">
        <v>7.5</v>
      </c>
      <c r="L411" s="170" t="s">
        <v>35</v>
      </c>
      <c r="M411" s="167">
        <v>35.4</v>
      </c>
      <c r="N411" s="1206" t="s">
        <v>35</v>
      </c>
      <c r="O411" s="1207">
        <v>72.400000000000006</v>
      </c>
      <c r="P411" s="1206" t="s">
        <v>35</v>
      </c>
      <c r="Q411" s="1207">
        <v>95</v>
      </c>
      <c r="R411" s="1206" t="s">
        <v>35</v>
      </c>
      <c r="S411" s="1207" t="s">
        <v>35</v>
      </c>
      <c r="T411" s="1206" t="s">
        <v>35</v>
      </c>
      <c r="U411" s="1207" t="s">
        <v>35</v>
      </c>
      <c r="V411" s="171" t="s">
        <v>35</v>
      </c>
      <c r="W411" s="172">
        <v>38</v>
      </c>
      <c r="X411" s="175" t="s">
        <v>35</v>
      </c>
      <c r="Y411" s="176">
        <v>193</v>
      </c>
      <c r="Z411" s="1390" t="s">
        <v>35</v>
      </c>
      <c r="AA411" s="174">
        <v>0.11</v>
      </c>
      <c r="AB411" s="328" t="s">
        <v>35</v>
      </c>
      <c r="AC411" s="1672" t="s">
        <v>35</v>
      </c>
      <c r="AD411" s="634" t="s">
        <v>35</v>
      </c>
      <c r="AE411" s="633" t="s">
        <v>35</v>
      </c>
      <c r="AF411" s="633" t="s">
        <v>35</v>
      </c>
      <c r="AG411" s="633" t="s">
        <v>35</v>
      </c>
      <c r="AH411" s="633" t="s">
        <v>35</v>
      </c>
      <c r="AI411" s="680" t="s">
        <v>35</v>
      </c>
    </row>
    <row r="412" spans="1:36" x14ac:dyDescent="0.15">
      <c r="A412" s="1769"/>
      <c r="B412" s="1610">
        <v>44651</v>
      </c>
      <c r="C412" s="1607" t="str">
        <f t="shared" si="44"/>
        <v>(木)</v>
      </c>
      <c r="D412" s="201" t="s">
        <v>566</v>
      </c>
      <c r="E412" s="119" t="s">
        <v>35</v>
      </c>
      <c r="F412" s="120">
        <v>10.9</v>
      </c>
      <c r="G412" s="121">
        <v>14.1</v>
      </c>
      <c r="H412" s="120">
        <v>3.5</v>
      </c>
      <c r="I412" s="121">
        <v>2.1</v>
      </c>
      <c r="J412" s="120">
        <v>7.6</v>
      </c>
      <c r="K412" s="121">
        <v>7.6</v>
      </c>
      <c r="L412" s="120" t="s">
        <v>35</v>
      </c>
      <c r="M412" s="121">
        <v>35.200000000000003</v>
      </c>
      <c r="N412" s="632" t="s">
        <v>35</v>
      </c>
      <c r="O412" s="1213">
        <v>73.8</v>
      </c>
      <c r="P412" s="632" t="s">
        <v>35</v>
      </c>
      <c r="Q412" s="1213">
        <v>94</v>
      </c>
      <c r="R412" s="632" t="s">
        <v>35</v>
      </c>
      <c r="S412" s="1213" t="s">
        <v>35</v>
      </c>
      <c r="T412" s="632" t="s">
        <v>35</v>
      </c>
      <c r="U412" s="1213" t="s">
        <v>35</v>
      </c>
      <c r="V412" s="122" t="s">
        <v>35</v>
      </c>
      <c r="W412" s="123">
        <v>37.4</v>
      </c>
      <c r="X412" s="126" t="s">
        <v>35</v>
      </c>
      <c r="Y412" s="127">
        <v>186</v>
      </c>
      <c r="Z412" s="1394" t="s">
        <v>35</v>
      </c>
      <c r="AA412" s="125">
        <v>0.08</v>
      </c>
      <c r="AB412" s="303" t="s">
        <v>35</v>
      </c>
      <c r="AC412" s="308" t="s">
        <v>35</v>
      </c>
      <c r="AD412" s="634" t="s">
        <v>35</v>
      </c>
      <c r="AE412" s="633" t="s">
        <v>35</v>
      </c>
      <c r="AF412" s="633" t="s">
        <v>35</v>
      </c>
      <c r="AG412" s="633" t="s">
        <v>35</v>
      </c>
      <c r="AH412" s="633" t="s">
        <v>35</v>
      </c>
      <c r="AI412" s="680" t="s">
        <v>35</v>
      </c>
    </row>
    <row r="413" spans="1:36" ht="13.5" customHeight="1" x14ac:dyDescent="0.15">
      <c r="A413" s="1769"/>
      <c r="B413" s="1748" t="s">
        <v>388</v>
      </c>
      <c r="C413" s="1744"/>
      <c r="D413" s="374"/>
      <c r="E413" s="335">
        <f t="shared" ref="E413:AC413" si="45">IF(COUNT(E382:E412)=0,"",MAX(E382:E412))</f>
        <v>16</v>
      </c>
      <c r="F413" s="336">
        <f t="shared" si="45"/>
        <v>10.9</v>
      </c>
      <c r="G413" s="337">
        <f t="shared" si="45"/>
        <v>14.1</v>
      </c>
      <c r="H413" s="336">
        <f t="shared" si="45"/>
        <v>4.7</v>
      </c>
      <c r="I413" s="337">
        <f t="shared" si="45"/>
        <v>3.4</v>
      </c>
      <c r="J413" s="336">
        <f t="shared" si="45"/>
        <v>7.9</v>
      </c>
      <c r="K413" s="337">
        <f t="shared" si="45"/>
        <v>7.8</v>
      </c>
      <c r="L413" s="336" t="str">
        <f t="shared" si="45"/>
        <v/>
      </c>
      <c r="M413" s="337">
        <f t="shared" si="45"/>
        <v>35.799999999999997</v>
      </c>
      <c r="N413" s="1200" t="str">
        <f t="shared" si="45"/>
        <v/>
      </c>
      <c r="O413" s="1208">
        <f t="shared" si="45"/>
        <v>74.8</v>
      </c>
      <c r="P413" s="1200" t="str">
        <f t="shared" si="45"/>
        <v/>
      </c>
      <c r="Q413" s="1208">
        <f t="shared" si="45"/>
        <v>96.8</v>
      </c>
      <c r="R413" s="1200" t="str">
        <f t="shared" si="45"/>
        <v/>
      </c>
      <c r="S413" s="1208">
        <f t="shared" si="45"/>
        <v>53.2</v>
      </c>
      <c r="T413" s="1200" t="str">
        <f t="shared" si="45"/>
        <v/>
      </c>
      <c r="U413" s="1208">
        <f t="shared" si="45"/>
        <v>37.6</v>
      </c>
      <c r="V413" s="338" t="str">
        <f t="shared" si="45"/>
        <v/>
      </c>
      <c r="W413" s="540">
        <f t="shared" si="45"/>
        <v>39.299999999999997</v>
      </c>
      <c r="X413" s="596" t="str">
        <f t="shared" si="45"/>
        <v/>
      </c>
      <c r="Y413" s="597">
        <f t="shared" si="45"/>
        <v>237</v>
      </c>
      <c r="Z413" s="1385" t="str">
        <f t="shared" si="45"/>
        <v/>
      </c>
      <c r="AA413" s="1398">
        <f t="shared" si="45"/>
        <v>0.19</v>
      </c>
      <c r="AB413" s="651">
        <f t="shared" si="45"/>
        <v>5</v>
      </c>
      <c r="AC413" s="1456">
        <f t="shared" si="45"/>
        <v>2</v>
      </c>
      <c r="AD413" s="10"/>
      <c r="AE413" s="2"/>
      <c r="AF413" s="2"/>
      <c r="AG413" s="2"/>
      <c r="AH413" s="2"/>
      <c r="AI413" s="99"/>
    </row>
    <row r="414" spans="1:36" ht="13.5" customHeight="1" x14ac:dyDescent="0.15">
      <c r="A414" s="1769"/>
      <c r="B414" s="1749" t="s">
        <v>389</v>
      </c>
      <c r="C414" s="1736"/>
      <c r="D414" s="376"/>
      <c r="E414" s="340">
        <f t="shared" ref="E414:AA414" si="46">IF(COUNT(E382:E412)=0,"",MIN(E382:E412))</f>
        <v>16</v>
      </c>
      <c r="F414" s="341">
        <f t="shared" si="46"/>
        <v>7</v>
      </c>
      <c r="G414" s="342">
        <f t="shared" si="46"/>
        <v>8</v>
      </c>
      <c r="H414" s="341">
        <f t="shared" si="46"/>
        <v>2.2000000000000002</v>
      </c>
      <c r="I414" s="342">
        <f t="shared" si="46"/>
        <v>2</v>
      </c>
      <c r="J414" s="341">
        <f t="shared" si="46"/>
        <v>7.5</v>
      </c>
      <c r="K414" s="342">
        <f t="shared" si="46"/>
        <v>7.5</v>
      </c>
      <c r="L414" s="341" t="str">
        <f t="shared" si="46"/>
        <v/>
      </c>
      <c r="M414" s="342">
        <f t="shared" si="46"/>
        <v>30.6</v>
      </c>
      <c r="N414" s="1202" t="str">
        <f t="shared" si="46"/>
        <v/>
      </c>
      <c r="O414" s="1209">
        <f t="shared" si="46"/>
        <v>70.400000000000006</v>
      </c>
      <c r="P414" s="1202" t="str">
        <f t="shared" si="46"/>
        <v/>
      </c>
      <c r="Q414" s="1209">
        <f t="shared" si="46"/>
        <v>90.8</v>
      </c>
      <c r="R414" s="1202" t="str">
        <f t="shared" si="46"/>
        <v/>
      </c>
      <c r="S414" s="1209">
        <f t="shared" si="46"/>
        <v>53.2</v>
      </c>
      <c r="T414" s="1202" t="str">
        <f t="shared" si="46"/>
        <v/>
      </c>
      <c r="U414" s="1209">
        <f t="shared" si="46"/>
        <v>37.6</v>
      </c>
      <c r="V414" s="343" t="str">
        <f t="shared" si="46"/>
        <v/>
      </c>
      <c r="W414" s="653">
        <f t="shared" si="46"/>
        <v>34.1</v>
      </c>
      <c r="X414" s="600" t="str">
        <f t="shared" si="46"/>
        <v/>
      </c>
      <c r="Y414" s="601">
        <f t="shared" si="46"/>
        <v>176</v>
      </c>
      <c r="Z414" s="1386" t="str">
        <f t="shared" si="46"/>
        <v/>
      </c>
      <c r="AA414" s="666">
        <f t="shared" si="46"/>
        <v>0.06</v>
      </c>
      <c r="AB414" s="1620"/>
      <c r="AC414" s="1659"/>
      <c r="AD414" s="10"/>
      <c r="AE414" s="2"/>
      <c r="AF414" s="2"/>
      <c r="AG414" s="2"/>
      <c r="AH414" s="2"/>
      <c r="AI414" s="99"/>
    </row>
    <row r="415" spans="1:36" ht="13.5" customHeight="1" x14ac:dyDescent="0.15">
      <c r="A415" s="1769"/>
      <c r="B415" s="1749" t="s">
        <v>390</v>
      </c>
      <c r="C415" s="1736"/>
      <c r="D415" s="378"/>
      <c r="E415" s="541">
        <f t="shared" ref="E415:AA415" si="47">IF(COUNT(E382:E412)=0,"",AVERAGE(E382:E412))</f>
        <v>16</v>
      </c>
      <c r="F415" s="542">
        <f t="shared" si="47"/>
        <v>8.9645161290322566</v>
      </c>
      <c r="G415" s="543">
        <f t="shared" si="47"/>
        <v>10.645161290322578</v>
      </c>
      <c r="H415" s="542">
        <f t="shared" si="47"/>
        <v>3.3161290322580643</v>
      </c>
      <c r="I415" s="543">
        <f t="shared" si="47"/>
        <v>2.5548387096774197</v>
      </c>
      <c r="J415" s="542">
        <f t="shared" si="47"/>
        <v>7.6967741935483867</v>
      </c>
      <c r="K415" s="543">
        <f t="shared" si="47"/>
        <v>7.6096774193548358</v>
      </c>
      <c r="L415" s="542" t="str">
        <f t="shared" si="47"/>
        <v/>
      </c>
      <c r="M415" s="543">
        <f t="shared" si="47"/>
        <v>33.983870967741929</v>
      </c>
      <c r="N415" s="1210" t="str">
        <f t="shared" si="47"/>
        <v/>
      </c>
      <c r="O415" s="1211">
        <f t="shared" si="47"/>
        <v>72.918181818181807</v>
      </c>
      <c r="P415" s="1210" t="str">
        <f t="shared" si="47"/>
        <v/>
      </c>
      <c r="Q415" s="1211">
        <f t="shared" si="47"/>
        <v>93.836363636363643</v>
      </c>
      <c r="R415" s="1210" t="str">
        <f t="shared" si="47"/>
        <v/>
      </c>
      <c r="S415" s="1211">
        <f t="shared" si="47"/>
        <v>53.2</v>
      </c>
      <c r="T415" s="1210" t="str">
        <f t="shared" si="47"/>
        <v/>
      </c>
      <c r="U415" s="1211">
        <f t="shared" si="47"/>
        <v>37.6</v>
      </c>
      <c r="V415" s="1255" t="str">
        <f t="shared" si="47"/>
        <v/>
      </c>
      <c r="W415" s="658">
        <f t="shared" si="47"/>
        <v>36.922727272727279</v>
      </c>
      <c r="X415" s="643" t="str">
        <f t="shared" si="47"/>
        <v/>
      </c>
      <c r="Y415" s="644">
        <f t="shared" si="47"/>
        <v>205.54545454545453</v>
      </c>
      <c r="Z415" s="1391" t="str">
        <f t="shared" si="47"/>
        <v/>
      </c>
      <c r="AA415" s="696">
        <f t="shared" si="47"/>
        <v>0.10590909090909094</v>
      </c>
      <c r="AB415" s="1621"/>
      <c r="AC415" s="1660"/>
      <c r="AD415" s="10"/>
      <c r="AE415" s="2"/>
      <c r="AF415" s="2"/>
      <c r="AG415" s="2"/>
      <c r="AH415" s="2"/>
      <c r="AI415" s="99"/>
    </row>
    <row r="416" spans="1:36" ht="13.5" customHeight="1" thickBot="1" x14ac:dyDescent="0.2">
      <c r="A416" s="1895"/>
      <c r="B416" s="1780" t="s">
        <v>391</v>
      </c>
      <c r="C416" s="1781"/>
      <c r="D416" s="711"/>
      <c r="E416" s="712"/>
      <c r="F416" s="1343"/>
      <c r="G416" s="1344"/>
      <c r="H416" s="1343"/>
      <c r="I416" s="1344"/>
      <c r="J416" s="1243"/>
      <c r="K416" s="1244"/>
      <c r="L416" s="1343"/>
      <c r="M416" s="1344"/>
      <c r="N416" s="1218"/>
      <c r="O416" s="1219"/>
      <c r="P416" s="1224"/>
      <c r="Q416" s="1219"/>
      <c r="R416" s="1231"/>
      <c r="S416" s="1218"/>
      <c r="T416" s="1231"/>
      <c r="U416" s="1232"/>
      <c r="V416" s="1260"/>
      <c r="W416" s="1261"/>
      <c r="X416" s="716"/>
      <c r="Y416" s="715"/>
      <c r="Z416" s="1396"/>
      <c r="AA416" s="1401"/>
      <c r="AB416" s="717">
        <f>SUM(AB382:AB412)</f>
        <v>5</v>
      </c>
      <c r="AC416" s="1457">
        <f>SUM(AC382:AC412)</f>
        <v>2</v>
      </c>
      <c r="AD416" s="205"/>
      <c r="AE416" s="207"/>
      <c r="AF416" s="207"/>
      <c r="AG416" s="207"/>
      <c r="AH416" s="207"/>
      <c r="AI416" s="206"/>
    </row>
    <row r="417" spans="1:34" ht="14.25" thickTop="1" x14ac:dyDescent="0.15">
      <c r="A417" s="1893" t="s">
        <v>397</v>
      </c>
      <c r="B417" s="1894" t="s">
        <v>388</v>
      </c>
      <c r="C417" s="1875"/>
      <c r="D417" s="700"/>
      <c r="E417" s="701">
        <v>31.5</v>
      </c>
      <c r="F417" s="702">
        <v>27.8</v>
      </c>
      <c r="G417" s="703">
        <v>29.4</v>
      </c>
      <c r="H417" s="702">
        <v>8.6</v>
      </c>
      <c r="I417" s="703">
        <v>5.4</v>
      </c>
      <c r="J417" s="702">
        <v>8.1</v>
      </c>
      <c r="K417" s="703">
        <v>8.1999999999999993</v>
      </c>
      <c r="L417" s="702" t="s">
        <v>35</v>
      </c>
      <c r="M417" s="703">
        <v>35.799999999999997</v>
      </c>
      <c r="N417" s="1220" t="s">
        <v>35</v>
      </c>
      <c r="O417" s="1221">
        <v>74.8</v>
      </c>
      <c r="P417" s="1220" t="s">
        <v>35</v>
      </c>
      <c r="Q417" s="1221">
        <v>100.3</v>
      </c>
      <c r="R417" s="1220" t="s">
        <v>35</v>
      </c>
      <c r="S417" s="1221">
        <v>56.2</v>
      </c>
      <c r="T417" s="1220" t="s">
        <v>35</v>
      </c>
      <c r="U417" s="1221">
        <v>42.8</v>
      </c>
      <c r="V417" s="704" t="s">
        <v>35</v>
      </c>
      <c r="W417" s="708">
        <v>41.2</v>
      </c>
      <c r="X417" s="709" t="s">
        <v>35</v>
      </c>
      <c r="Y417" s="710">
        <v>256</v>
      </c>
      <c r="Z417" s="1397" t="s">
        <v>35</v>
      </c>
      <c r="AA417" s="1402">
        <v>0.42</v>
      </c>
      <c r="AB417" s="727">
        <v>234</v>
      </c>
      <c r="AC417" s="549">
        <v>17</v>
      </c>
      <c r="AD417" s="287" t="s">
        <v>35</v>
      </c>
      <c r="AE417" s="287"/>
      <c r="AF417" s="287"/>
      <c r="AG417" s="287"/>
      <c r="AH417" s="287"/>
    </row>
    <row r="418" spans="1:34" ht="13.5" customHeight="1" x14ac:dyDescent="0.15">
      <c r="A418" s="1893"/>
      <c r="B418" s="1749" t="s">
        <v>389</v>
      </c>
      <c r="C418" s="1736"/>
      <c r="D418" s="376"/>
      <c r="E418" s="340">
        <v>0</v>
      </c>
      <c r="F418" s="341">
        <v>6.4</v>
      </c>
      <c r="G418" s="342">
        <v>6.5</v>
      </c>
      <c r="H418" s="341">
        <v>1.3</v>
      </c>
      <c r="I418" s="342">
        <v>1.4</v>
      </c>
      <c r="J418" s="341">
        <v>7.2</v>
      </c>
      <c r="K418" s="342">
        <v>7.2</v>
      </c>
      <c r="L418" s="341" t="s">
        <v>35</v>
      </c>
      <c r="M418" s="342">
        <v>22.4</v>
      </c>
      <c r="N418" s="1202" t="s">
        <v>35</v>
      </c>
      <c r="O418" s="1209">
        <v>49.8</v>
      </c>
      <c r="P418" s="1202" t="s">
        <v>35</v>
      </c>
      <c r="Q418" s="1209">
        <v>66.8</v>
      </c>
      <c r="R418" s="1202" t="s">
        <v>35</v>
      </c>
      <c r="S418" s="1209">
        <v>45.2</v>
      </c>
      <c r="T418" s="1202" t="s">
        <v>35</v>
      </c>
      <c r="U418" s="1209">
        <v>26.4</v>
      </c>
      <c r="V418" s="343" t="s">
        <v>35</v>
      </c>
      <c r="W418" s="653">
        <v>21.6</v>
      </c>
      <c r="X418" s="600" t="s">
        <v>35</v>
      </c>
      <c r="Y418" s="601">
        <v>117</v>
      </c>
      <c r="Z418" s="1386" t="s">
        <v>35</v>
      </c>
      <c r="AA418" s="666">
        <v>0.04</v>
      </c>
      <c r="AB418" s="1692"/>
      <c r="AC418" s="1622"/>
      <c r="AD418" t="s">
        <v>35</v>
      </c>
    </row>
    <row r="419" spans="1:34" ht="13.5" customHeight="1" x14ac:dyDescent="0.15">
      <c r="A419" s="1893"/>
      <c r="B419" s="1749" t="s">
        <v>390</v>
      </c>
      <c r="C419" s="1736"/>
      <c r="D419" s="376"/>
      <c r="E419" s="541">
        <v>18.975000000000001</v>
      </c>
      <c r="F419" s="542">
        <v>17.172054794520562</v>
      </c>
      <c r="G419" s="543">
        <v>17.958356164383542</v>
      </c>
      <c r="H419" s="542">
        <v>3.6065753424657547</v>
      </c>
      <c r="I419" s="543">
        <v>2.7131506849315072</v>
      </c>
      <c r="J419" s="542">
        <v>7.6460273972602666</v>
      </c>
      <c r="K419" s="543">
        <v>7.6419178082191586</v>
      </c>
      <c r="L419" s="542" t="s">
        <v>35</v>
      </c>
      <c r="M419" s="543">
        <v>29.084931506849326</v>
      </c>
      <c r="N419" s="1210" t="s">
        <v>35</v>
      </c>
      <c r="O419" s="1211">
        <v>64.450413223140515</v>
      </c>
      <c r="P419" s="1210" t="s">
        <v>35</v>
      </c>
      <c r="Q419" s="1211">
        <v>85.788429752066179</v>
      </c>
      <c r="R419" s="1210" t="s">
        <v>35</v>
      </c>
      <c r="S419" s="1211">
        <v>50.85</v>
      </c>
      <c r="T419" s="1210" t="s">
        <v>35</v>
      </c>
      <c r="U419" s="1211">
        <v>33.933333333333344</v>
      </c>
      <c r="V419" s="1255" t="s">
        <v>35</v>
      </c>
      <c r="W419" s="658">
        <v>31.940909090909106</v>
      </c>
      <c r="X419" s="643" t="s">
        <v>35</v>
      </c>
      <c r="Y419" s="644">
        <v>195.64876033057851</v>
      </c>
      <c r="Z419" s="1391" t="s">
        <v>35</v>
      </c>
      <c r="AA419" s="696">
        <v>0.15351239669421507</v>
      </c>
      <c r="AB419" s="1692"/>
      <c r="AC419" s="1622"/>
      <c r="AD419" t="s">
        <v>35</v>
      </c>
    </row>
    <row r="420" spans="1:34" ht="13.5" customHeight="1" x14ac:dyDescent="0.15">
      <c r="A420" s="1907"/>
      <c r="B420" s="1908" t="s">
        <v>391</v>
      </c>
      <c r="C420" s="1909"/>
      <c r="D420" s="378"/>
      <c r="E420" s="563"/>
      <c r="F420" s="563"/>
      <c r="G420" s="561"/>
      <c r="H420" s="563"/>
      <c r="I420" s="561"/>
      <c r="J420" s="560"/>
      <c r="K420" s="559"/>
      <c r="L420" s="563"/>
      <c r="M420" s="561"/>
      <c r="N420" s="1205"/>
      <c r="O420" s="1212"/>
      <c r="P420" s="1223"/>
      <c r="Q420" s="1212"/>
      <c r="R420" s="1204"/>
      <c r="S420" s="1205"/>
      <c r="T420" s="1204"/>
      <c r="U420" s="1222"/>
      <c r="V420" s="593"/>
      <c r="W420" s="657"/>
      <c r="X420" s="592"/>
      <c r="Y420" s="657"/>
      <c r="Z420" s="1392"/>
      <c r="AA420" s="1393"/>
      <c r="AB420" s="379">
        <v>605</v>
      </c>
      <c r="AC420" s="380">
        <v>58</v>
      </c>
    </row>
    <row r="421" spans="1:34" ht="13.5" customHeight="1" x14ac:dyDescent="0.15">
      <c r="A421" s="420"/>
      <c r="B421" s="1905"/>
      <c r="C421" s="1906"/>
      <c r="D421" s="1458"/>
      <c r="E421" s="404"/>
      <c r="F421" s="404"/>
      <c r="G421" s="404"/>
      <c r="H421" s="405"/>
      <c r="I421" s="405"/>
      <c r="J421" s="406"/>
      <c r="K421" s="406"/>
      <c r="L421" s="405"/>
      <c r="M421" s="405"/>
      <c r="N421" s="404"/>
      <c r="O421" s="404"/>
      <c r="P421" s="404"/>
      <c r="Q421" s="404"/>
      <c r="R421" s="404"/>
      <c r="S421" s="404"/>
      <c r="T421" s="404"/>
      <c r="U421" s="404"/>
      <c r="V421" s="405"/>
      <c r="W421" s="405"/>
      <c r="X421" s="407"/>
      <c r="Y421" s="407"/>
      <c r="Z421" s="406"/>
      <c r="AA421" s="406"/>
      <c r="AB421" s="408"/>
      <c r="AC421" s="408"/>
    </row>
  </sheetData>
  <protectedRanges>
    <protectedRange sqref="D281:M310" name="範囲1_1_2"/>
    <protectedRange sqref="N281:AA310" name="範囲1_5_1_2"/>
  </protectedRanges>
  <mergeCells count="84">
    <mergeCell ref="B176:C176"/>
    <mergeCell ref="A142:A176"/>
    <mergeCell ref="B141:C141"/>
    <mergeCell ref="A107:A141"/>
    <mergeCell ref="B173:C173"/>
    <mergeCell ref="B174:C174"/>
    <mergeCell ref="B175:C175"/>
    <mergeCell ref="B139:C139"/>
    <mergeCell ref="B140:C140"/>
    <mergeCell ref="B312:C312"/>
    <mergeCell ref="B313:C313"/>
    <mergeCell ref="B314:C314"/>
    <mergeCell ref="A350:A381"/>
    <mergeCell ref="B346:C346"/>
    <mergeCell ref="B347:C347"/>
    <mergeCell ref="B348:C348"/>
    <mergeCell ref="B349:C349"/>
    <mergeCell ref="B381:C381"/>
    <mergeCell ref="A280:A314"/>
    <mergeCell ref="A315:A349"/>
    <mergeCell ref="B378:C378"/>
    <mergeCell ref="B379:C379"/>
    <mergeCell ref="B380:C380"/>
    <mergeCell ref="B311:C311"/>
    <mergeCell ref="B276:C276"/>
    <mergeCell ref="B277:C277"/>
    <mergeCell ref="B278:C278"/>
    <mergeCell ref="B279:C279"/>
    <mergeCell ref="A246:A279"/>
    <mergeCell ref="B72:C72"/>
    <mergeCell ref="B34:C34"/>
    <mergeCell ref="B35:C35"/>
    <mergeCell ref="B37:C37"/>
    <mergeCell ref="B36:C36"/>
    <mergeCell ref="B1:D1"/>
    <mergeCell ref="T2:U2"/>
    <mergeCell ref="N2:O2"/>
    <mergeCell ref="A38:A72"/>
    <mergeCell ref="B138:C138"/>
    <mergeCell ref="A73:A106"/>
    <mergeCell ref="J2:K2"/>
    <mergeCell ref="A4:A37"/>
    <mergeCell ref="H2:I2"/>
    <mergeCell ref="B104:C104"/>
    <mergeCell ref="B105:C105"/>
    <mergeCell ref="B106:C106"/>
    <mergeCell ref="B103:C103"/>
    <mergeCell ref="B69:C69"/>
    <mergeCell ref="B70:C70"/>
    <mergeCell ref="B71:C71"/>
    <mergeCell ref="AD2:AI3"/>
    <mergeCell ref="R2:S2"/>
    <mergeCell ref="A2:A3"/>
    <mergeCell ref="B2:B3"/>
    <mergeCell ref="C2:C3"/>
    <mergeCell ref="D2:D3"/>
    <mergeCell ref="F2:G2"/>
    <mergeCell ref="AB2:AC2"/>
    <mergeCell ref="Z2:AA2"/>
    <mergeCell ref="V2:W2"/>
    <mergeCell ref="X2:Y2"/>
    <mergeCell ref="P2:Q2"/>
    <mergeCell ref="L2:M2"/>
    <mergeCell ref="B207:C207"/>
    <mergeCell ref="B208:C208"/>
    <mergeCell ref="B209:C209"/>
    <mergeCell ref="B210:C210"/>
    <mergeCell ref="A177:A210"/>
    <mergeCell ref="B242:C242"/>
    <mergeCell ref="B243:C243"/>
    <mergeCell ref="B244:C244"/>
    <mergeCell ref="B245:C245"/>
    <mergeCell ref="A211:A245"/>
    <mergeCell ref="B421:C421"/>
    <mergeCell ref="A417:A420"/>
    <mergeCell ref="B417:C417"/>
    <mergeCell ref="B418:C418"/>
    <mergeCell ref="B419:C419"/>
    <mergeCell ref="B420:C420"/>
    <mergeCell ref="B413:C413"/>
    <mergeCell ref="B414:C414"/>
    <mergeCell ref="B415:C415"/>
    <mergeCell ref="B416:C416"/>
    <mergeCell ref="A382:A416"/>
  </mergeCells>
  <phoneticPr fontId="4"/>
  <conditionalFormatting sqref="AF6:AF28 AG6 AG10:AG28 AF40:AF42 AF75:AF77">
    <cfRule type="expression" dxfId="89" priority="138" stopIfTrue="1">
      <formula>$B$1=1</formula>
    </cfRule>
  </conditionalFormatting>
  <conditionalFormatting sqref="E417:AA419 E420:U420 D281:M310">
    <cfRule type="expression" dxfId="88" priority="67" stopIfTrue="1">
      <formula>$A$1=1</formula>
    </cfRule>
  </conditionalFormatting>
  <conditionalFormatting sqref="V420">
    <cfRule type="expression" dxfId="87" priority="66" stopIfTrue="1">
      <formula>$A$1=1</formula>
    </cfRule>
  </conditionalFormatting>
  <conditionalFormatting sqref="E207:AA209 E210:U210">
    <cfRule type="expression" dxfId="86" priority="36" stopIfTrue="1">
      <formula>$A$1=1</formula>
    </cfRule>
  </conditionalFormatting>
  <conditionalFormatting sqref="V210">
    <cfRule type="expression" dxfId="85" priority="35" stopIfTrue="1">
      <formula>$A$1=1</formula>
    </cfRule>
  </conditionalFormatting>
  <conditionalFormatting sqref="E138:AA140 E141:U141">
    <cfRule type="expression" dxfId="84" priority="34" stopIfTrue="1">
      <formula>$A$1=1</formula>
    </cfRule>
  </conditionalFormatting>
  <conditionalFormatting sqref="D349">
    <cfRule type="expression" dxfId="83" priority="43" stopIfTrue="1">
      <formula>$A$1=1</formula>
    </cfRule>
  </conditionalFormatting>
  <conditionalFormatting sqref="E378:AA380 D381:U381">
    <cfRule type="expression" dxfId="82" priority="42" stopIfTrue="1">
      <formula>$A$1=1</formula>
    </cfRule>
  </conditionalFormatting>
  <conditionalFormatting sqref="V381">
    <cfRule type="expression" dxfId="81" priority="41" stopIfTrue="1">
      <formula>$A$1=1</formula>
    </cfRule>
  </conditionalFormatting>
  <conditionalFormatting sqref="E69:AA71 E72:U72">
    <cfRule type="expression" dxfId="80" priority="40" stopIfTrue="1">
      <formula>$A$1=1</formula>
    </cfRule>
  </conditionalFormatting>
  <conditionalFormatting sqref="V106">
    <cfRule type="expression" dxfId="79" priority="37" stopIfTrue="1">
      <formula>$A$1=1</formula>
    </cfRule>
  </conditionalFormatting>
  <conditionalFormatting sqref="E311:AA313 E314:U314">
    <cfRule type="expression" dxfId="78" priority="19" stopIfTrue="1">
      <formula>$A$1=1</formula>
    </cfRule>
  </conditionalFormatting>
  <conditionalFormatting sqref="V314">
    <cfRule type="expression" dxfId="77" priority="18" stopIfTrue="1">
      <formula>$A$1=1</formula>
    </cfRule>
  </conditionalFormatting>
  <conditionalFormatting sqref="AB378:AC381">
    <cfRule type="expression" dxfId="76" priority="17" stopIfTrue="1">
      <formula>$A$1=1</formula>
    </cfRule>
  </conditionalFormatting>
  <conditionalFormatting sqref="N281:AA310">
    <cfRule type="expression" dxfId="75" priority="44" stopIfTrue="1">
      <formula>$A$1=1</formula>
    </cfRule>
  </conditionalFormatting>
  <conditionalFormatting sqref="AB103:AC106">
    <cfRule type="expression" dxfId="74" priority="15" stopIfTrue="1">
      <formula>$A$1=1</formula>
    </cfRule>
  </conditionalFormatting>
  <conditionalFormatting sqref="AB207:AC210">
    <cfRule type="expression" dxfId="73" priority="14" stopIfTrue="1">
      <formula>$A$1=1</formula>
    </cfRule>
  </conditionalFormatting>
  <conditionalFormatting sqref="AB173:AC176">
    <cfRule type="expression" dxfId="72" priority="12" stopIfTrue="1">
      <formula>$A$1=1</formula>
    </cfRule>
  </conditionalFormatting>
  <conditionalFormatting sqref="AB242:AC245">
    <cfRule type="expression" dxfId="71" priority="11" stopIfTrue="1">
      <formula>$A$1=1</formula>
    </cfRule>
  </conditionalFormatting>
  <conditionalFormatting sqref="E103:AA105 E106:U106">
    <cfRule type="expression" dxfId="70" priority="38" stopIfTrue="1">
      <formula>$A$1=1</formula>
    </cfRule>
  </conditionalFormatting>
  <conditionalFormatting sqref="AB35:AC37">
    <cfRule type="expression" dxfId="69" priority="9" stopIfTrue="1">
      <formula>$A$1=1</formula>
    </cfRule>
  </conditionalFormatting>
  <conditionalFormatting sqref="AB413:AC416">
    <cfRule type="expression" dxfId="68" priority="8" stopIfTrue="1">
      <formula>$A$1=1</formula>
    </cfRule>
  </conditionalFormatting>
  <conditionalFormatting sqref="AB311:AC314">
    <cfRule type="expression" dxfId="67" priority="6" stopIfTrue="1">
      <formula>$A$1=1</formula>
    </cfRule>
  </conditionalFormatting>
  <conditionalFormatting sqref="V141">
    <cfRule type="expression" dxfId="66" priority="33" stopIfTrue="1">
      <formula>$A$1=1</formula>
    </cfRule>
  </conditionalFormatting>
  <conditionalFormatting sqref="E173:AA175 E176:U176">
    <cfRule type="expression" dxfId="65" priority="32" stopIfTrue="1">
      <formula>$A$1=1</formula>
    </cfRule>
  </conditionalFormatting>
  <conditionalFormatting sqref="V176">
    <cfRule type="expression" dxfId="64" priority="31" stopIfTrue="1">
      <formula>$A$1=1</formula>
    </cfRule>
  </conditionalFormatting>
  <conditionalFormatting sqref="E242:AA244 E245:U245">
    <cfRule type="expression" dxfId="63" priority="30" stopIfTrue="1">
      <formula>$A$1=1</formula>
    </cfRule>
  </conditionalFormatting>
  <conditionalFormatting sqref="V245">
    <cfRule type="expression" dxfId="62" priority="29" stopIfTrue="1">
      <formula>$A$1=1</formula>
    </cfRule>
  </conditionalFormatting>
  <conditionalFormatting sqref="V72">
    <cfRule type="expression" dxfId="61" priority="39" stopIfTrue="1">
      <formula>$A$1=1</formula>
    </cfRule>
  </conditionalFormatting>
  <conditionalFormatting sqref="E346:AA348 E349:U349">
    <cfRule type="expression" dxfId="60" priority="28" stopIfTrue="1">
      <formula>$A$1=1</formula>
    </cfRule>
  </conditionalFormatting>
  <conditionalFormatting sqref="V349">
    <cfRule type="expression" dxfId="59" priority="27" stopIfTrue="1">
      <formula>$A$1=1</formula>
    </cfRule>
  </conditionalFormatting>
  <conditionalFormatting sqref="E35:AA36 E37:U37">
    <cfRule type="expression" dxfId="58" priority="26" stopIfTrue="1">
      <formula>$A$1=1</formula>
    </cfRule>
  </conditionalFormatting>
  <conditionalFormatting sqref="V37">
    <cfRule type="expression" dxfId="57" priority="25" stopIfTrue="1">
      <formula>$A$1=1</formula>
    </cfRule>
  </conditionalFormatting>
  <conditionalFormatting sqref="D416">
    <cfRule type="expression" dxfId="56" priority="24" stopIfTrue="1">
      <formula>$A$1=1</formula>
    </cfRule>
  </conditionalFormatting>
  <conditionalFormatting sqref="E413:AA415 E416:U416">
    <cfRule type="expression" dxfId="55" priority="23" stopIfTrue="1">
      <formula>$A$1=1</formula>
    </cfRule>
  </conditionalFormatting>
  <conditionalFormatting sqref="V416">
    <cfRule type="expression" dxfId="54" priority="22" stopIfTrue="1">
      <formula>$A$1=1</formula>
    </cfRule>
  </conditionalFormatting>
  <conditionalFormatting sqref="AB69:AC72">
    <cfRule type="expression" dxfId="53" priority="16" stopIfTrue="1">
      <formula>$A$1=1</formula>
    </cfRule>
  </conditionalFormatting>
  <conditionalFormatting sqref="AB138:AC141">
    <cfRule type="expression" dxfId="52" priority="13" stopIfTrue="1">
      <formula>$A$1=1</formula>
    </cfRule>
  </conditionalFormatting>
  <conditionalFormatting sqref="AB346:AC349">
    <cfRule type="expression" dxfId="51" priority="10" stopIfTrue="1">
      <formula>$A$1=1</formula>
    </cfRule>
  </conditionalFormatting>
  <conditionalFormatting sqref="E276:AA278 E279:U279">
    <cfRule type="expression" dxfId="50" priority="5" stopIfTrue="1">
      <formula>$A$1=1</formula>
    </cfRule>
  </conditionalFormatting>
  <conditionalFormatting sqref="V279">
    <cfRule type="expression" dxfId="49" priority="4" stopIfTrue="1">
      <formula>$A$1=1</formula>
    </cfRule>
  </conditionalFormatting>
  <conditionalFormatting sqref="AB276:AC279">
    <cfRule type="expression" dxfId="48" priority="3" stopIfTrue="1">
      <formula>$A$1=1</formula>
    </cfRule>
  </conditionalFormatting>
  <conditionalFormatting sqref="E34:AA34">
    <cfRule type="expression" dxfId="47" priority="2" stopIfTrue="1">
      <formula>$A$1=1</formula>
    </cfRule>
  </conditionalFormatting>
  <conditionalFormatting sqref="AB34:AC34">
    <cfRule type="expression" dxfId="46" priority="1" stopIfTrue="1">
      <formula>$A$1=1</formula>
    </cfRule>
  </conditionalFormatting>
  <dataValidations count="2">
    <dataValidation imeMode="on" allowBlank="1" showInputMessage="1" showErrorMessage="1" sqref="AF5:AG5 AD32:AG33 AD207:AI210 AD242:AI245 AD276:AI279 AD413:AH417 AD34:AI37 AD69:AI72 AD103:AI106 AD138:AI141 AD173:AI176 AI413:AI416 D4:D33 D371:D377 D281:D310 D382:D412"/>
    <dataValidation imeMode="off" allowBlank="1" showInputMessage="1" showErrorMessage="1" sqref="AD17:AE31 AF29:AG31 AF2 AH381:AI381 E4:AC33 E382:AC412 E281:AA310 E371:AC377"/>
  </dataValidations>
  <pageMargins left="0.70866141732283472" right="0.70866141732283472" top="0.74803149606299213" bottom="0.74803149606299213" header="0.31496062992125984" footer="0.31496062992125984"/>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1"/>
  <sheetViews>
    <sheetView zoomScale="70" zoomScaleNormal="70" workbookViewId="0">
      <pane xSplit="1" ySplit="3" topLeftCell="B4" activePane="bottomRight" state="frozen"/>
      <selection activeCell="E409" sqref="E409"/>
      <selection pane="topRight" activeCell="E409" sqref="E409"/>
      <selection pane="bottomLeft" activeCell="E409" sqref="E409"/>
      <selection pane="bottomRight" activeCell="AB424" sqref="AB424"/>
    </sheetView>
  </sheetViews>
  <sheetFormatPr defaultRowHeight="13.5" x14ac:dyDescent="0.15"/>
  <cols>
    <col min="1" max="3" width="4.375" customWidth="1"/>
    <col min="4" max="28" width="5.375" customWidth="1"/>
    <col min="29" max="30" width="12.625" customWidth="1"/>
    <col min="31" max="33" width="7.625" customWidth="1"/>
    <col min="34" max="35" width="3.625" customWidth="1"/>
  </cols>
  <sheetData>
    <row r="1" spans="1:35" ht="17.25" x14ac:dyDescent="0.15">
      <c r="B1" s="1756" t="s">
        <v>205</v>
      </c>
      <c r="C1" s="1756"/>
      <c r="D1" s="1756"/>
      <c r="E1" s="1756"/>
      <c r="F1" s="102"/>
      <c r="K1" s="102"/>
      <c r="L1" s="102"/>
      <c r="M1" s="102"/>
      <c r="N1" s="102"/>
      <c r="O1" s="102"/>
      <c r="P1" s="102"/>
      <c r="Q1" s="102"/>
      <c r="R1" s="102"/>
      <c r="S1" s="102"/>
      <c r="T1" s="102"/>
      <c r="U1" s="102"/>
      <c r="V1" s="102"/>
      <c r="W1" s="102"/>
      <c r="X1" s="102"/>
      <c r="Y1" s="102"/>
      <c r="Z1" s="102"/>
      <c r="AA1" s="102"/>
      <c r="AB1" s="102"/>
      <c r="AC1" s="102"/>
      <c r="AD1" s="102"/>
      <c r="AE1" s="102"/>
      <c r="AF1" s="102"/>
      <c r="AG1" s="102"/>
    </row>
    <row r="2" spans="1:35" x14ac:dyDescent="0.15">
      <c r="A2" s="1757"/>
      <c r="B2" s="1863" t="s">
        <v>0</v>
      </c>
      <c r="C2" s="1865" t="s">
        <v>18</v>
      </c>
      <c r="D2" s="1763" t="s">
        <v>1</v>
      </c>
      <c r="E2" s="104" t="s">
        <v>2</v>
      </c>
      <c r="F2" s="104" t="s">
        <v>3</v>
      </c>
      <c r="G2" s="1777" t="s">
        <v>7</v>
      </c>
      <c r="H2" s="1778"/>
      <c r="I2" s="1777" t="s">
        <v>8</v>
      </c>
      <c r="J2" s="1778"/>
      <c r="K2" s="1777" t="s">
        <v>38</v>
      </c>
      <c r="L2" s="1778"/>
      <c r="M2" s="1777" t="s">
        <v>9</v>
      </c>
      <c r="N2" s="1778"/>
      <c r="O2" s="1777" t="s">
        <v>10</v>
      </c>
      <c r="P2" s="1778"/>
      <c r="Q2" s="1777" t="s">
        <v>11</v>
      </c>
      <c r="R2" s="1778"/>
      <c r="S2" s="1777" t="s">
        <v>16</v>
      </c>
      <c r="T2" s="1778"/>
      <c r="U2" s="1777" t="s">
        <v>17</v>
      </c>
      <c r="V2" s="1778"/>
      <c r="W2" s="1777" t="s">
        <v>12</v>
      </c>
      <c r="X2" s="1778"/>
      <c r="Y2" s="1777" t="s">
        <v>13</v>
      </c>
      <c r="Z2" s="1778"/>
      <c r="AA2" s="1777" t="s">
        <v>14</v>
      </c>
      <c r="AB2" s="1778"/>
      <c r="AC2" s="1039" t="s">
        <v>259</v>
      </c>
      <c r="AD2" s="1772" t="s">
        <v>587</v>
      </c>
      <c r="AE2" s="1772"/>
      <c r="AF2" s="1772"/>
      <c r="AG2" s="1772"/>
      <c r="AH2" s="1772"/>
      <c r="AI2" s="1773"/>
    </row>
    <row r="3" spans="1:35" x14ac:dyDescent="0.15">
      <c r="A3" s="1758"/>
      <c r="B3" s="1864"/>
      <c r="C3" s="1866"/>
      <c r="D3" s="1867"/>
      <c r="E3" s="106" t="s">
        <v>39</v>
      </c>
      <c r="F3" s="106" t="s">
        <v>15</v>
      </c>
      <c r="G3" s="103" t="s">
        <v>5</v>
      </c>
      <c r="H3" s="105" t="s">
        <v>6</v>
      </c>
      <c r="I3" s="103" t="s">
        <v>5</v>
      </c>
      <c r="J3" s="105" t="s">
        <v>6</v>
      </c>
      <c r="K3" s="103" t="s">
        <v>5</v>
      </c>
      <c r="L3" s="105" t="s">
        <v>6</v>
      </c>
      <c r="M3" s="103" t="s">
        <v>5</v>
      </c>
      <c r="N3" s="105" t="s">
        <v>6</v>
      </c>
      <c r="O3" s="103" t="s">
        <v>5</v>
      </c>
      <c r="P3" s="105" t="s">
        <v>6</v>
      </c>
      <c r="Q3" s="103" t="s">
        <v>5</v>
      </c>
      <c r="R3" s="105" t="s">
        <v>6</v>
      </c>
      <c r="S3" s="103" t="s">
        <v>5</v>
      </c>
      <c r="T3" s="105" t="s">
        <v>6</v>
      </c>
      <c r="U3" s="103" t="s">
        <v>5</v>
      </c>
      <c r="V3" s="105" t="s">
        <v>6</v>
      </c>
      <c r="W3" s="103" t="s">
        <v>5</v>
      </c>
      <c r="X3" s="105" t="s">
        <v>6</v>
      </c>
      <c r="Y3" s="103" t="s">
        <v>5</v>
      </c>
      <c r="Z3" s="105" t="s">
        <v>6</v>
      </c>
      <c r="AA3" s="103" t="s">
        <v>5</v>
      </c>
      <c r="AB3" s="105" t="s">
        <v>6</v>
      </c>
      <c r="AC3" s="1040" t="s">
        <v>260</v>
      </c>
      <c r="AD3" s="1775"/>
      <c r="AE3" s="1775"/>
      <c r="AF3" s="1775"/>
      <c r="AG3" s="1775"/>
      <c r="AH3" s="1775"/>
      <c r="AI3" s="1776"/>
    </row>
    <row r="4" spans="1:35" ht="13.5" customHeight="1" x14ac:dyDescent="0.15">
      <c r="A4" s="1845" t="s">
        <v>28</v>
      </c>
      <c r="B4" s="51">
        <v>44287</v>
      </c>
      <c r="C4" s="856" t="str">
        <f>IF(B4="","",IF(WEEKDAY(B4)=1,"(日)",IF(WEEKDAY(B4)=2,"(月)",IF(WEEKDAY(B4)=3,"(火)",IF(WEEKDAY(B4)=4,"(水)",IF(WEEKDAY(B4)=5,"(木)",IF(WEEKDAY(B4)=6,"(金)","(土)")))))))</f>
        <v>(木)</v>
      </c>
      <c r="D4" s="69" t="s">
        <v>566</v>
      </c>
      <c r="E4" s="1505">
        <v>0</v>
      </c>
      <c r="F4" s="436">
        <v>18.399999999999999</v>
      </c>
      <c r="G4" s="437">
        <v>17.2</v>
      </c>
      <c r="H4" s="438">
        <v>18.100000000000001</v>
      </c>
      <c r="I4" s="437">
        <v>7.3</v>
      </c>
      <c r="J4" s="438">
        <v>7.8</v>
      </c>
      <c r="K4" s="437">
        <v>7.74</v>
      </c>
      <c r="L4" s="438">
        <v>7.79</v>
      </c>
      <c r="M4" s="437">
        <v>27.9</v>
      </c>
      <c r="N4" s="438">
        <v>30.1</v>
      </c>
      <c r="O4" s="1329" t="s">
        <v>35</v>
      </c>
      <c r="P4" s="1330">
        <v>110</v>
      </c>
      <c r="Q4" s="1329" t="s">
        <v>35</v>
      </c>
      <c r="R4" s="1330">
        <v>82</v>
      </c>
      <c r="S4" s="1329" t="s">
        <v>35</v>
      </c>
      <c r="T4" s="1330" t="s">
        <v>35</v>
      </c>
      <c r="U4" s="1329" t="s">
        <v>35</v>
      </c>
      <c r="V4" s="1330" t="s">
        <v>35</v>
      </c>
      <c r="W4" s="439" t="s">
        <v>35</v>
      </c>
      <c r="X4" s="440">
        <v>14</v>
      </c>
      <c r="Y4" s="443" t="s">
        <v>35</v>
      </c>
      <c r="Z4" s="444">
        <v>208</v>
      </c>
      <c r="AA4" s="441" t="s">
        <v>35</v>
      </c>
      <c r="AB4" s="442">
        <v>0.44</v>
      </c>
      <c r="AC4" s="1521">
        <v>0</v>
      </c>
      <c r="AD4" s="107">
        <v>44300</v>
      </c>
      <c r="AE4" s="4" t="s">
        <v>586</v>
      </c>
      <c r="AF4" s="1424">
        <v>20</v>
      </c>
      <c r="AG4" s="26" t="s">
        <v>20</v>
      </c>
      <c r="AH4" s="27"/>
      <c r="AI4" s="101"/>
    </row>
    <row r="5" spans="1:35" x14ac:dyDescent="0.15">
      <c r="A5" s="1846"/>
      <c r="B5" s="52">
        <v>44288</v>
      </c>
      <c r="C5" s="1607" t="str">
        <f>IF(B5="","",IF(WEEKDAY(B5)=1,"(日)",IF(WEEKDAY(B5)=2,"(月)",IF(WEEKDAY(B5)=3,"(火)",IF(WEEKDAY(B5)=4,"(水)",IF(WEEKDAY(B5)=5,"(木)",IF(WEEKDAY(B5)=6,"(金)","(土)")))))))</f>
        <v>(金)</v>
      </c>
      <c r="D5" s="70" t="s">
        <v>522</v>
      </c>
      <c r="E5" s="1506">
        <v>0</v>
      </c>
      <c r="F5" s="445">
        <v>17.2</v>
      </c>
      <c r="G5" s="446">
        <v>16.399999999999999</v>
      </c>
      <c r="H5" s="447">
        <v>17.5</v>
      </c>
      <c r="I5" s="446">
        <v>9.1</v>
      </c>
      <c r="J5" s="447">
        <v>9.8000000000000007</v>
      </c>
      <c r="K5" s="446">
        <v>7.82</v>
      </c>
      <c r="L5" s="447">
        <v>7.9</v>
      </c>
      <c r="M5" s="446">
        <v>29</v>
      </c>
      <c r="N5" s="447">
        <v>31.9</v>
      </c>
      <c r="O5" s="496" t="s">
        <v>35</v>
      </c>
      <c r="P5" s="1331">
        <v>120</v>
      </c>
      <c r="Q5" s="496" t="s">
        <v>35</v>
      </c>
      <c r="R5" s="1331">
        <v>88</v>
      </c>
      <c r="S5" s="496" t="s">
        <v>35</v>
      </c>
      <c r="T5" s="1331" t="s">
        <v>35</v>
      </c>
      <c r="U5" s="496" t="s">
        <v>35</v>
      </c>
      <c r="V5" s="1331" t="s">
        <v>35</v>
      </c>
      <c r="W5" s="448" t="s">
        <v>35</v>
      </c>
      <c r="X5" s="449">
        <v>13</v>
      </c>
      <c r="Y5" s="452" t="s">
        <v>35</v>
      </c>
      <c r="Z5" s="453">
        <v>222</v>
      </c>
      <c r="AA5" s="450" t="s">
        <v>35</v>
      </c>
      <c r="AB5" s="451">
        <v>0.53</v>
      </c>
      <c r="AC5" s="1522">
        <v>0</v>
      </c>
      <c r="AD5" s="11" t="s">
        <v>87</v>
      </c>
      <c r="AE5" s="12" t="s">
        <v>377</v>
      </c>
      <c r="AF5" s="13" t="s">
        <v>5</v>
      </c>
      <c r="AG5" s="14" t="s">
        <v>6</v>
      </c>
      <c r="AH5" s="15" t="s">
        <v>35</v>
      </c>
      <c r="AI5" s="92"/>
    </row>
    <row r="6" spans="1:35" x14ac:dyDescent="0.15">
      <c r="A6" s="1846"/>
      <c r="B6" s="52">
        <v>44289</v>
      </c>
      <c r="C6" s="1607" t="str">
        <f t="shared" ref="C6:C33" si="0">IF(B6="","",IF(WEEKDAY(B6)=1,"(日)",IF(WEEKDAY(B6)=2,"(月)",IF(WEEKDAY(B6)=3,"(火)",IF(WEEKDAY(B6)=4,"(水)",IF(WEEKDAY(B6)=5,"(木)",IF(WEEKDAY(B6)=6,"(金)","(土)")))))))</f>
        <v>(土)</v>
      </c>
      <c r="D6" s="114" t="s">
        <v>566</v>
      </c>
      <c r="E6" s="1507">
        <v>0</v>
      </c>
      <c r="F6" s="454">
        <v>17.3</v>
      </c>
      <c r="G6" s="455">
        <v>16.100000000000001</v>
      </c>
      <c r="H6" s="456">
        <v>17.2</v>
      </c>
      <c r="I6" s="455">
        <v>18.8</v>
      </c>
      <c r="J6" s="456">
        <v>9.5</v>
      </c>
      <c r="K6" s="455">
        <v>7.65</v>
      </c>
      <c r="L6" s="456">
        <v>7.63</v>
      </c>
      <c r="M6" s="455" t="s">
        <v>35</v>
      </c>
      <c r="N6" s="456" t="s">
        <v>35</v>
      </c>
      <c r="O6" s="1332" t="s">
        <v>35</v>
      </c>
      <c r="P6" s="1333" t="s">
        <v>35</v>
      </c>
      <c r="Q6" s="1332" t="s">
        <v>35</v>
      </c>
      <c r="R6" s="1333" t="s">
        <v>35</v>
      </c>
      <c r="S6" s="1332" t="s">
        <v>35</v>
      </c>
      <c r="T6" s="1333" t="s">
        <v>35</v>
      </c>
      <c r="U6" s="1332" t="s">
        <v>35</v>
      </c>
      <c r="V6" s="1333" t="s">
        <v>35</v>
      </c>
      <c r="W6" s="457" t="s">
        <v>35</v>
      </c>
      <c r="X6" s="458" t="s">
        <v>35</v>
      </c>
      <c r="Y6" s="461" t="s">
        <v>35</v>
      </c>
      <c r="Z6" s="462" t="s">
        <v>35</v>
      </c>
      <c r="AA6" s="459" t="s">
        <v>35</v>
      </c>
      <c r="AB6" s="460" t="s">
        <v>35</v>
      </c>
      <c r="AC6" s="1522">
        <v>5018</v>
      </c>
      <c r="AD6" s="5" t="s">
        <v>88</v>
      </c>
      <c r="AE6" s="16" t="s">
        <v>20</v>
      </c>
      <c r="AF6" s="30">
        <v>16.8</v>
      </c>
      <c r="AG6" s="31">
        <v>17.2</v>
      </c>
      <c r="AH6" s="32" t="s">
        <v>35</v>
      </c>
      <c r="AI6" s="93"/>
    </row>
    <row r="7" spans="1:35" x14ac:dyDescent="0.15">
      <c r="A7" s="1846"/>
      <c r="B7" s="52">
        <v>44290</v>
      </c>
      <c r="C7" s="1607" t="str">
        <f t="shared" si="0"/>
        <v>(日)</v>
      </c>
      <c r="D7" s="114" t="s">
        <v>522</v>
      </c>
      <c r="E7" s="1507">
        <v>22</v>
      </c>
      <c r="F7" s="454">
        <v>18.600000000000001</v>
      </c>
      <c r="G7" s="455">
        <v>16</v>
      </c>
      <c r="H7" s="456">
        <v>17.100000000000001</v>
      </c>
      <c r="I7" s="455">
        <v>19.100000000000001</v>
      </c>
      <c r="J7" s="456">
        <v>5.0999999999999996</v>
      </c>
      <c r="K7" s="455">
        <v>7.65</v>
      </c>
      <c r="L7" s="456">
        <v>7.51</v>
      </c>
      <c r="M7" s="455" t="s">
        <v>35</v>
      </c>
      <c r="N7" s="456" t="s">
        <v>35</v>
      </c>
      <c r="O7" s="1332" t="s">
        <v>35</v>
      </c>
      <c r="P7" s="1333" t="s">
        <v>35</v>
      </c>
      <c r="Q7" s="1332" t="s">
        <v>35</v>
      </c>
      <c r="R7" s="1333" t="s">
        <v>35</v>
      </c>
      <c r="S7" s="1332" t="s">
        <v>35</v>
      </c>
      <c r="T7" s="1333" t="s">
        <v>35</v>
      </c>
      <c r="U7" s="1332" t="s">
        <v>35</v>
      </c>
      <c r="V7" s="1333" t="s">
        <v>35</v>
      </c>
      <c r="W7" s="457" t="s">
        <v>35</v>
      </c>
      <c r="X7" s="458" t="s">
        <v>35</v>
      </c>
      <c r="Y7" s="461" t="s">
        <v>35</v>
      </c>
      <c r="Z7" s="462" t="s">
        <v>35</v>
      </c>
      <c r="AA7" s="459" t="s">
        <v>35</v>
      </c>
      <c r="AB7" s="460" t="s">
        <v>35</v>
      </c>
      <c r="AC7" s="1522">
        <v>5362</v>
      </c>
      <c r="AD7" s="6" t="s">
        <v>378</v>
      </c>
      <c r="AE7" s="17" t="s">
        <v>379</v>
      </c>
      <c r="AF7" s="33">
        <v>24.8</v>
      </c>
      <c r="AG7" s="34">
        <v>3.2</v>
      </c>
      <c r="AH7" s="38" t="s">
        <v>35</v>
      </c>
      <c r="AI7" s="94"/>
    </row>
    <row r="8" spans="1:35" x14ac:dyDescent="0.15">
      <c r="A8" s="1846"/>
      <c r="B8" s="52">
        <v>44291</v>
      </c>
      <c r="C8" s="1607" t="str">
        <f t="shared" si="0"/>
        <v>(月)</v>
      </c>
      <c r="D8" s="71" t="s">
        <v>522</v>
      </c>
      <c r="E8" s="1506">
        <v>14</v>
      </c>
      <c r="F8" s="445">
        <v>15</v>
      </c>
      <c r="G8" s="446">
        <v>18</v>
      </c>
      <c r="H8" s="447">
        <v>18.8</v>
      </c>
      <c r="I8" s="446">
        <v>56.8</v>
      </c>
      <c r="J8" s="447">
        <v>4</v>
      </c>
      <c r="K8" s="446">
        <v>7.54</v>
      </c>
      <c r="L8" s="447">
        <v>7.39</v>
      </c>
      <c r="M8" s="446">
        <v>16.8</v>
      </c>
      <c r="N8" s="447">
        <v>22.7</v>
      </c>
      <c r="O8" s="496" t="s">
        <v>35</v>
      </c>
      <c r="P8" s="1331">
        <v>73</v>
      </c>
      <c r="Q8" s="496" t="s">
        <v>35</v>
      </c>
      <c r="R8" s="1331">
        <v>64</v>
      </c>
      <c r="S8" s="496" t="s">
        <v>35</v>
      </c>
      <c r="T8" s="1331" t="s">
        <v>35</v>
      </c>
      <c r="U8" s="496" t="s">
        <v>35</v>
      </c>
      <c r="V8" s="1331" t="s">
        <v>35</v>
      </c>
      <c r="W8" s="448" t="s">
        <v>35</v>
      </c>
      <c r="X8" s="449">
        <v>12</v>
      </c>
      <c r="Y8" s="452" t="s">
        <v>35</v>
      </c>
      <c r="Z8" s="453">
        <v>154</v>
      </c>
      <c r="AA8" s="450" t="s">
        <v>35</v>
      </c>
      <c r="AB8" s="451">
        <v>0.14000000000000001</v>
      </c>
      <c r="AC8" s="1522">
        <v>13110</v>
      </c>
      <c r="AD8" s="6" t="s">
        <v>21</v>
      </c>
      <c r="AE8" s="17"/>
      <c r="AF8" s="33">
        <v>7.72</v>
      </c>
      <c r="AG8" s="34">
        <v>7.4</v>
      </c>
      <c r="AH8" s="41" t="s">
        <v>35</v>
      </c>
      <c r="AI8" s="95"/>
    </row>
    <row r="9" spans="1:35" x14ac:dyDescent="0.15">
      <c r="A9" s="1846"/>
      <c r="B9" s="52">
        <v>44292</v>
      </c>
      <c r="C9" s="1607" t="str">
        <f t="shared" si="0"/>
        <v>(火)</v>
      </c>
      <c r="D9" s="71" t="s">
        <v>566</v>
      </c>
      <c r="E9" s="1506"/>
      <c r="F9" s="445">
        <v>11.2</v>
      </c>
      <c r="G9" s="446">
        <v>14.5</v>
      </c>
      <c r="H9" s="447">
        <v>15.4</v>
      </c>
      <c r="I9" s="446">
        <v>37.200000000000003</v>
      </c>
      <c r="J9" s="447">
        <v>4.2</v>
      </c>
      <c r="K9" s="446">
        <v>7.65</v>
      </c>
      <c r="L9" s="447">
        <v>7.19</v>
      </c>
      <c r="M9" s="446">
        <v>18.5</v>
      </c>
      <c r="N9" s="447">
        <v>18.600000000000001</v>
      </c>
      <c r="O9" s="496" t="s">
        <v>35</v>
      </c>
      <c r="P9" s="1331">
        <v>52</v>
      </c>
      <c r="Q9" s="496" t="s">
        <v>35</v>
      </c>
      <c r="R9" s="1331">
        <v>58</v>
      </c>
      <c r="S9" s="496" t="s">
        <v>35</v>
      </c>
      <c r="T9" s="1331" t="s">
        <v>35</v>
      </c>
      <c r="U9" s="496" t="s">
        <v>35</v>
      </c>
      <c r="V9" s="1331" t="s">
        <v>35</v>
      </c>
      <c r="W9" s="448" t="s">
        <v>35</v>
      </c>
      <c r="X9" s="449">
        <v>18</v>
      </c>
      <c r="Y9" s="452" t="s">
        <v>35</v>
      </c>
      <c r="Z9" s="453">
        <v>144</v>
      </c>
      <c r="AA9" s="450" t="s">
        <v>35</v>
      </c>
      <c r="AB9" s="451">
        <v>0.17</v>
      </c>
      <c r="AC9" s="1522">
        <v>8776</v>
      </c>
      <c r="AD9" s="6" t="s">
        <v>356</v>
      </c>
      <c r="AE9" s="17" t="s">
        <v>22</v>
      </c>
      <c r="AF9" s="33">
        <v>30.6</v>
      </c>
      <c r="AG9" s="34">
        <v>30.9</v>
      </c>
      <c r="AH9" s="35" t="s">
        <v>35</v>
      </c>
      <c r="AI9" s="96"/>
    </row>
    <row r="10" spans="1:35" x14ac:dyDescent="0.15">
      <c r="A10" s="1846"/>
      <c r="B10" s="52">
        <v>44293</v>
      </c>
      <c r="C10" s="1607" t="str">
        <f t="shared" si="0"/>
        <v>(水)</v>
      </c>
      <c r="D10" s="71" t="s">
        <v>566</v>
      </c>
      <c r="E10" s="1506"/>
      <c r="F10" s="445">
        <v>13.2</v>
      </c>
      <c r="G10" s="446">
        <v>14.1</v>
      </c>
      <c r="H10" s="447">
        <v>15</v>
      </c>
      <c r="I10" s="446">
        <v>35</v>
      </c>
      <c r="J10" s="447">
        <v>5.7</v>
      </c>
      <c r="K10" s="446">
        <v>7.66</v>
      </c>
      <c r="L10" s="447">
        <v>7.35</v>
      </c>
      <c r="M10" s="446">
        <v>23.9</v>
      </c>
      <c r="N10" s="447">
        <v>22.8</v>
      </c>
      <c r="O10" s="496" t="s">
        <v>35</v>
      </c>
      <c r="P10" s="1331">
        <v>80</v>
      </c>
      <c r="Q10" s="496" t="s">
        <v>35</v>
      </c>
      <c r="R10" s="1331">
        <v>74</v>
      </c>
      <c r="S10" s="496" t="s">
        <v>35</v>
      </c>
      <c r="T10" s="1331" t="s">
        <v>35</v>
      </c>
      <c r="U10" s="496" t="s">
        <v>35</v>
      </c>
      <c r="V10" s="1331" t="s">
        <v>35</v>
      </c>
      <c r="W10" s="448" t="s">
        <v>35</v>
      </c>
      <c r="X10" s="449">
        <v>18</v>
      </c>
      <c r="Y10" s="452" t="s">
        <v>35</v>
      </c>
      <c r="Z10" s="453">
        <v>178</v>
      </c>
      <c r="AA10" s="450" t="s">
        <v>35</v>
      </c>
      <c r="AB10" s="451">
        <v>0.18</v>
      </c>
      <c r="AC10" s="1522">
        <v>7555</v>
      </c>
      <c r="AD10" s="6" t="s">
        <v>380</v>
      </c>
      <c r="AE10" s="17" t="s">
        <v>23</v>
      </c>
      <c r="AF10" s="612">
        <v>110</v>
      </c>
      <c r="AG10" s="613">
        <v>110</v>
      </c>
      <c r="AH10" s="35" t="s">
        <v>35</v>
      </c>
      <c r="AI10" s="96"/>
    </row>
    <row r="11" spans="1:35" x14ac:dyDescent="0.15">
      <c r="A11" s="1846"/>
      <c r="B11" s="52">
        <v>44294</v>
      </c>
      <c r="C11" s="1607" t="str">
        <f t="shared" si="0"/>
        <v>(木)</v>
      </c>
      <c r="D11" s="70" t="s">
        <v>522</v>
      </c>
      <c r="E11" s="1506"/>
      <c r="F11" s="445">
        <v>13.1</v>
      </c>
      <c r="G11" s="446">
        <v>15</v>
      </c>
      <c r="H11" s="447">
        <v>16.2</v>
      </c>
      <c r="I11" s="446">
        <v>32.299999999999997</v>
      </c>
      <c r="J11" s="447">
        <v>5.2</v>
      </c>
      <c r="K11" s="446">
        <v>7.72</v>
      </c>
      <c r="L11" s="447">
        <v>7.51</v>
      </c>
      <c r="M11" s="446">
        <v>27.2</v>
      </c>
      <c r="N11" s="447">
        <v>28.6</v>
      </c>
      <c r="O11" s="496" t="s">
        <v>35</v>
      </c>
      <c r="P11" s="1331">
        <v>100</v>
      </c>
      <c r="Q11" s="496" t="s">
        <v>35</v>
      </c>
      <c r="R11" s="1331">
        <v>84</v>
      </c>
      <c r="S11" s="496" t="s">
        <v>35</v>
      </c>
      <c r="T11" s="1331" t="s">
        <v>35</v>
      </c>
      <c r="U11" s="496" t="s">
        <v>35</v>
      </c>
      <c r="V11" s="1331" t="s">
        <v>35</v>
      </c>
      <c r="W11" s="448" t="s">
        <v>35</v>
      </c>
      <c r="X11" s="449">
        <v>18</v>
      </c>
      <c r="Y11" s="452" t="s">
        <v>35</v>
      </c>
      <c r="Z11" s="453">
        <v>204</v>
      </c>
      <c r="AA11" s="450" t="s">
        <v>35</v>
      </c>
      <c r="AB11" s="451">
        <v>0.19</v>
      </c>
      <c r="AC11" s="1522">
        <v>6999</v>
      </c>
      <c r="AD11" s="6" t="s">
        <v>360</v>
      </c>
      <c r="AE11" s="17" t="s">
        <v>23</v>
      </c>
      <c r="AF11" s="612">
        <v>86</v>
      </c>
      <c r="AG11" s="613">
        <v>86</v>
      </c>
      <c r="AH11" s="35" t="s">
        <v>35</v>
      </c>
      <c r="AI11" s="96"/>
    </row>
    <row r="12" spans="1:35" x14ac:dyDescent="0.15">
      <c r="A12" s="1846"/>
      <c r="B12" s="310">
        <v>44295</v>
      </c>
      <c r="C12" s="1607" t="str">
        <f t="shared" si="0"/>
        <v>(金)</v>
      </c>
      <c r="D12" s="71" t="s">
        <v>566</v>
      </c>
      <c r="E12" s="1506">
        <v>2</v>
      </c>
      <c r="F12" s="445">
        <v>13.1</v>
      </c>
      <c r="G12" s="446">
        <v>15</v>
      </c>
      <c r="H12" s="447">
        <v>16</v>
      </c>
      <c r="I12" s="446">
        <v>33.799999999999997</v>
      </c>
      <c r="J12" s="447">
        <v>4.5999999999999996</v>
      </c>
      <c r="K12" s="446">
        <v>7.81</v>
      </c>
      <c r="L12" s="447">
        <v>7.58</v>
      </c>
      <c r="M12" s="446">
        <v>28.8</v>
      </c>
      <c r="N12" s="447">
        <v>31</v>
      </c>
      <c r="O12" s="496" t="s">
        <v>35</v>
      </c>
      <c r="P12" s="1331">
        <v>110</v>
      </c>
      <c r="Q12" s="496" t="s">
        <v>35</v>
      </c>
      <c r="R12" s="1331">
        <v>92</v>
      </c>
      <c r="S12" s="496" t="s">
        <v>35</v>
      </c>
      <c r="T12" s="1331" t="s">
        <v>35</v>
      </c>
      <c r="U12" s="496" t="s">
        <v>35</v>
      </c>
      <c r="V12" s="1331" t="s">
        <v>35</v>
      </c>
      <c r="W12" s="448" t="s">
        <v>35</v>
      </c>
      <c r="X12" s="449">
        <v>17</v>
      </c>
      <c r="Y12" s="452" t="s">
        <v>35</v>
      </c>
      <c r="Z12" s="453">
        <v>212</v>
      </c>
      <c r="AA12" s="450" t="s">
        <v>35</v>
      </c>
      <c r="AB12" s="451">
        <v>0.23</v>
      </c>
      <c r="AC12" s="1522">
        <v>5580</v>
      </c>
      <c r="AD12" s="6" t="s">
        <v>361</v>
      </c>
      <c r="AE12" s="17" t="s">
        <v>23</v>
      </c>
      <c r="AF12" s="612">
        <v>62</v>
      </c>
      <c r="AG12" s="613">
        <v>68</v>
      </c>
      <c r="AH12" s="35" t="s">
        <v>35</v>
      </c>
      <c r="AI12" s="96"/>
    </row>
    <row r="13" spans="1:35" x14ac:dyDescent="0.15">
      <c r="A13" s="1846"/>
      <c r="B13" s="52">
        <v>44296</v>
      </c>
      <c r="C13" s="1607" t="str">
        <f t="shared" si="0"/>
        <v>(土)</v>
      </c>
      <c r="D13" s="71" t="s">
        <v>522</v>
      </c>
      <c r="E13" s="1506"/>
      <c r="F13" s="445">
        <v>8.8000000000000007</v>
      </c>
      <c r="G13" s="446">
        <v>13.8</v>
      </c>
      <c r="H13" s="447">
        <v>15.5</v>
      </c>
      <c r="I13" s="446">
        <v>32.5</v>
      </c>
      <c r="J13" s="447">
        <v>5.3</v>
      </c>
      <c r="K13" s="446">
        <v>7.59</v>
      </c>
      <c r="L13" s="447">
        <v>7.45</v>
      </c>
      <c r="M13" s="446" t="s">
        <v>35</v>
      </c>
      <c r="N13" s="447" t="s">
        <v>35</v>
      </c>
      <c r="O13" s="496" t="s">
        <v>35</v>
      </c>
      <c r="P13" s="1331" t="s">
        <v>35</v>
      </c>
      <c r="Q13" s="496" t="s">
        <v>35</v>
      </c>
      <c r="R13" s="1331" t="s">
        <v>35</v>
      </c>
      <c r="S13" s="496" t="s">
        <v>35</v>
      </c>
      <c r="T13" s="1331" t="s">
        <v>35</v>
      </c>
      <c r="U13" s="496" t="s">
        <v>35</v>
      </c>
      <c r="V13" s="1331" t="s">
        <v>35</v>
      </c>
      <c r="W13" s="448" t="s">
        <v>35</v>
      </c>
      <c r="X13" s="449" t="s">
        <v>35</v>
      </c>
      <c r="Y13" s="452" t="s">
        <v>35</v>
      </c>
      <c r="Z13" s="453" t="s">
        <v>35</v>
      </c>
      <c r="AA13" s="450" t="s">
        <v>35</v>
      </c>
      <c r="AB13" s="451" t="s">
        <v>35</v>
      </c>
      <c r="AC13" s="1522">
        <v>6676</v>
      </c>
      <c r="AD13" s="6" t="s">
        <v>362</v>
      </c>
      <c r="AE13" s="17" t="s">
        <v>23</v>
      </c>
      <c r="AF13" s="612">
        <v>24</v>
      </c>
      <c r="AG13" s="613">
        <v>18</v>
      </c>
      <c r="AH13" s="35" t="s">
        <v>35</v>
      </c>
      <c r="AI13" s="96"/>
    </row>
    <row r="14" spans="1:35" x14ac:dyDescent="0.15">
      <c r="A14" s="1846"/>
      <c r="B14" s="52">
        <v>44297</v>
      </c>
      <c r="C14" s="1607" t="str">
        <f t="shared" si="0"/>
        <v>(日)</v>
      </c>
      <c r="D14" s="71" t="s">
        <v>566</v>
      </c>
      <c r="E14" s="1506"/>
      <c r="F14" s="445">
        <v>12.1</v>
      </c>
      <c r="G14" s="446">
        <v>13.1</v>
      </c>
      <c r="H14" s="447">
        <v>14.4</v>
      </c>
      <c r="I14" s="446">
        <v>36.1</v>
      </c>
      <c r="J14" s="447">
        <v>5.2</v>
      </c>
      <c r="K14" s="446">
        <v>7.65</v>
      </c>
      <c r="L14" s="447">
        <v>7.45</v>
      </c>
      <c r="M14" s="446" t="s">
        <v>35</v>
      </c>
      <c r="N14" s="447" t="s">
        <v>35</v>
      </c>
      <c r="O14" s="496" t="s">
        <v>35</v>
      </c>
      <c r="P14" s="1331" t="s">
        <v>35</v>
      </c>
      <c r="Q14" s="496" t="s">
        <v>35</v>
      </c>
      <c r="R14" s="1331" t="s">
        <v>35</v>
      </c>
      <c r="S14" s="496" t="s">
        <v>35</v>
      </c>
      <c r="T14" s="1331" t="s">
        <v>35</v>
      </c>
      <c r="U14" s="496" t="s">
        <v>35</v>
      </c>
      <c r="V14" s="1331" t="s">
        <v>35</v>
      </c>
      <c r="W14" s="448" t="s">
        <v>35</v>
      </c>
      <c r="X14" s="449" t="s">
        <v>35</v>
      </c>
      <c r="Y14" s="452" t="s">
        <v>35</v>
      </c>
      <c r="Z14" s="453" t="s">
        <v>35</v>
      </c>
      <c r="AA14" s="450" t="s">
        <v>35</v>
      </c>
      <c r="AB14" s="451" t="s">
        <v>35</v>
      </c>
      <c r="AC14" s="1522">
        <v>7693</v>
      </c>
      <c r="AD14" s="6" t="s">
        <v>381</v>
      </c>
      <c r="AE14" s="17" t="s">
        <v>23</v>
      </c>
      <c r="AF14" s="36">
        <v>14</v>
      </c>
      <c r="AG14" s="37">
        <v>20</v>
      </c>
      <c r="AH14" s="38" t="s">
        <v>35</v>
      </c>
      <c r="AI14" s="94"/>
    </row>
    <row r="15" spans="1:35" x14ac:dyDescent="0.15">
      <c r="A15" s="1846"/>
      <c r="B15" s="52">
        <v>44298</v>
      </c>
      <c r="C15" s="1607" t="str">
        <f t="shared" si="0"/>
        <v>(月)</v>
      </c>
      <c r="D15" s="71" t="s">
        <v>566</v>
      </c>
      <c r="E15" s="1506"/>
      <c r="F15" s="445">
        <v>16.3</v>
      </c>
      <c r="G15" s="446">
        <v>14.9</v>
      </c>
      <c r="H15" s="447">
        <v>15.8</v>
      </c>
      <c r="I15" s="446">
        <v>34</v>
      </c>
      <c r="J15" s="447">
        <v>3</v>
      </c>
      <c r="K15" s="446">
        <v>7.76</v>
      </c>
      <c r="L15" s="447">
        <v>7.54</v>
      </c>
      <c r="M15" s="446">
        <v>31.2</v>
      </c>
      <c r="N15" s="447">
        <v>32.799999999999997</v>
      </c>
      <c r="O15" s="496" t="s">
        <v>35</v>
      </c>
      <c r="P15" s="1331">
        <v>120</v>
      </c>
      <c r="Q15" s="496" t="s">
        <v>35</v>
      </c>
      <c r="R15" s="1331">
        <v>90</v>
      </c>
      <c r="S15" s="496" t="s">
        <v>35</v>
      </c>
      <c r="T15" s="1331" t="s">
        <v>35</v>
      </c>
      <c r="U15" s="496" t="s">
        <v>35</v>
      </c>
      <c r="V15" s="1331" t="s">
        <v>35</v>
      </c>
      <c r="W15" s="448" t="s">
        <v>35</v>
      </c>
      <c r="X15" s="449">
        <v>20</v>
      </c>
      <c r="Y15" s="452" t="s">
        <v>35</v>
      </c>
      <c r="Z15" s="453">
        <v>224</v>
      </c>
      <c r="AA15" s="450" t="s">
        <v>35</v>
      </c>
      <c r="AB15" s="451">
        <v>0.12</v>
      </c>
      <c r="AC15" s="1522">
        <v>8983</v>
      </c>
      <c r="AD15" s="6" t="s">
        <v>382</v>
      </c>
      <c r="AE15" s="17" t="s">
        <v>23</v>
      </c>
      <c r="AF15" s="47">
        <v>252</v>
      </c>
      <c r="AG15" s="48">
        <v>226</v>
      </c>
      <c r="AH15" s="24" t="s">
        <v>35</v>
      </c>
      <c r="AI15" s="25"/>
    </row>
    <row r="16" spans="1:35" x14ac:dyDescent="0.15">
      <c r="A16" s="1846"/>
      <c r="B16" s="52">
        <v>44299</v>
      </c>
      <c r="C16" s="1607" t="str">
        <f t="shared" si="0"/>
        <v>(火)</v>
      </c>
      <c r="D16" s="71" t="s">
        <v>522</v>
      </c>
      <c r="E16" s="1506">
        <v>1</v>
      </c>
      <c r="F16" s="445">
        <v>16</v>
      </c>
      <c r="G16" s="446">
        <v>14.7</v>
      </c>
      <c r="H16" s="447">
        <v>15.5</v>
      </c>
      <c r="I16" s="446">
        <v>27.5</v>
      </c>
      <c r="J16" s="447">
        <v>3.6</v>
      </c>
      <c r="K16" s="446">
        <v>7.74</v>
      </c>
      <c r="L16" s="447">
        <v>7.4</v>
      </c>
      <c r="M16" s="446">
        <v>30.4</v>
      </c>
      <c r="N16" s="447">
        <v>31.5</v>
      </c>
      <c r="O16" s="496" t="s">
        <v>35</v>
      </c>
      <c r="P16" s="1331">
        <v>110</v>
      </c>
      <c r="Q16" s="496" t="s">
        <v>35</v>
      </c>
      <c r="R16" s="1331">
        <v>92</v>
      </c>
      <c r="S16" s="496" t="s">
        <v>35</v>
      </c>
      <c r="T16" s="1331" t="s">
        <v>35</v>
      </c>
      <c r="U16" s="496" t="s">
        <v>35</v>
      </c>
      <c r="V16" s="1331" t="s">
        <v>35</v>
      </c>
      <c r="W16" s="448" t="s">
        <v>35</v>
      </c>
      <c r="X16" s="449">
        <v>20</v>
      </c>
      <c r="Y16" s="452" t="s">
        <v>35</v>
      </c>
      <c r="Z16" s="453">
        <v>226</v>
      </c>
      <c r="AA16" s="450" t="s">
        <v>35</v>
      </c>
      <c r="AB16" s="451">
        <v>0.14000000000000001</v>
      </c>
      <c r="AC16" s="1522">
        <v>12232</v>
      </c>
      <c r="AD16" s="6" t="s">
        <v>383</v>
      </c>
      <c r="AE16" s="17" t="s">
        <v>23</v>
      </c>
      <c r="AF16" s="39">
        <v>0.82</v>
      </c>
      <c r="AG16" s="40">
        <v>0.16</v>
      </c>
      <c r="AH16" s="41" t="s">
        <v>35</v>
      </c>
      <c r="AI16" s="95"/>
    </row>
    <row r="17" spans="1:35" x14ac:dyDescent="0.15">
      <c r="A17" s="1846"/>
      <c r="B17" s="52">
        <v>44300</v>
      </c>
      <c r="C17" s="1607" t="str">
        <f t="shared" si="0"/>
        <v>(水)</v>
      </c>
      <c r="D17" s="71" t="s">
        <v>579</v>
      </c>
      <c r="E17" s="1506">
        <v>6</v>
      </c>
      <c r="F17" s="445">
        <v>20</v>
      </c>
      <c r="G17" s="446">
        <v>16.8</v>
      </c>
      <c r="H17" s="447">
        <v>17.2</v>
      </c>
      <c r="I17" s="446">
        <v>24.8</v>
      </c>
      <c r="J17" s="447">
        <v>3.2</v>
      </c>
      <c r="K17" s="446">
        <v>7.72</v>
      </c>
      <c r="L17" s="447">
        <v>7.4</v>
      </c>
      <c r="M17" s="446">
        <v>30.6</v>
      </c>
      <c r="N17" s="447">
        <v>30.9</v>
      </c>
      <c r="O17" s="496">
        <v>110</v>
      </c>
      <c r="P17" s="1331">
        <v>110</v>
      </c>
      <c r="Q17" s="496">
        <v>86</v>
      </c>
      <c r="R17" s="1331">
        <v>86</v>
      </c>
      <c r="S17" s="496">
        <v>62</v>
      </c>
      <c r="T17" s="1331">
        <v>68</v>
      </c>
      <c r="U17" s="496">
        <v>24</v>
      </c>
      <c r="V17" s="1331">
        <v>18</v>
      </c>
      <c r="W17" s="448">
        <v>14</v>
      </c>
      <c r="X17" s="449">
        <v>20</v>
      </c>
      <c r="Y17" s="452">
        <v>252</v>
      </c>
      <c r="Z17" s="453">
        <v>226</v>
      </c>
      <c r="AA17" s="450">
        <v>0.82</v>
      </c>
      <c r="AB17" s="451">
        <v>0.16</v>
      </c>
      <c r="AC17" s="1522">
        <v>10118</v>
      </c>
      <c r="AD17" s="6" t="s">
        <v>24</v>
      </c>
      <c r="AE17" s="17" t="s">
        <v>23</v>
      </c>
      <c r="AF17" s="22">
        <v>4.9000000000000004</v>
      </c>
      <c r="AG17" s="46">
        <v>3</v>
      </c>
      <c r="AH17" s="41" t="s">
        <v>35</v>
      </c>
      <c r="AI17" s="95"/>
    </row>
    <row r="18" spans="1:35" x14ac:dyDescent="0.15">
      <c r="A18" s="1846"/>
      <c r="B18" s="52">
        <v>44301</v>
      </c>
      <c r="C18" s="1607" t="str">
        <f t="shared" si="0"/>
        <v>(木)</v>
      </c>
      <c r="D18" s="71" t="s">
        <v>522</v>
      </c>
      <c r="E18" s="1506">
        <v>1</v>
      </c>
      <c r="F18" s="445">
        <v>11.3</v>
      </c>
      <c r="G18" s="446">
        <v>15.4</v>
      </c>
      <c r="H18" s="447">
        <v>16.899999999999999</v>
      </c>
      <c r="I18" s="446">
        <v>25.8</v>
      </c>
      <c r="J18" s="447">
        <v>3.6</v>
      </c>
      <c r="K18" s="446">
        <v>7.68</v>
      </c>
      <c r="L18" s="447">
        <v>7.38</v>
      </c>
      <c r="M18" s="446">
        <v>25.8</v>
      </c>
      <c r="N18" s="447">
        <v>24.4</v>
      </c>
      <c r="O18" s="496" t="s">
        <v>35</v>
      </c>
      <c r="P18" s="1331">
        <v>93</v>
      </c>
      <c r="Q18" s="496" t="s">
        <v>35</v>
      </c>
      <c r="R18" s="1331">
        <v>78</v>
      </c>
      <c r="S18" s="496" t="s">
        <v>35</v>
      </c>
      <c r="T18" s="1331" t="s">
        <v>35</v>
      </c>
      <c r="U18" s="496" t="s">
        <v>35</v>
      </c>
      <c r="V18" s="1331" t="s">
        <v>35</v>
      </c>
      <c r="W18" s="448" t="s">
        <v>35</v>
      </c>
      <c r="X18" s="449">
        <v>17</v>
      </c>
      <c r="Y18" s="452" t="s">
        <v>35</v>
      </c>
      <c r="Z18" s="453">
        <v>184</v>
      </c>
      <c r="AA18" s="450" t="s">
        <v>35</v>
      </c>
      <c r="AB18" s="451">
        <v>0.14000000000000001</v>
      </c>
      <c r="AC18" s="1522">
        <v>10414</v>
      </c>
      <c r="AD18" s="6" t="s">
        <v>25</v>
      </c>
      <c r="AE18" s="17" t="s">
        <v>23</v>
      </c>
      <c r="AF18" s="22">
        <v>2.2000000000000002</v>
      </c>
      <c r="AG18" s="46">
        <v>1.7</v>
      </c>
      <c r="AH18" s="41" t="s">
        <v>35</v>
      </c>
      <c r="AI18" s="95"/>
    </row>
    <row r="19" spans="1:35" x14ac:dyDescent="0.15">
      <c r="A19" s="1846"/>
      <c r="B19" s="52">
        <v>44302</v>
      </c>
      <c r="C19" s="1607" t="str">
        <f t="shared" si="0"/>
        <v>(金)</v>
      </c>
      <c r="D19" s="71" t="s">
        <v>566</v>
      </c>
      <c r="E19" s="1506"/>
      <c r="F19" s="445">
        <v>15.3</v>
      </c>
      <c r="G19" s="446">
        <v>14.9</v>
      </c>
      <c r="H19" s="447">
        <v>16.100000000000001</v>
      </c>
      <c r="I19" s="446">
        <v>25.8</v>
      </c>
      <c r="J19" s="447">
        <v>3.6</v>
      </c>
      <c r="K19" s="446">
        <v>7.8</v>
      </c>
      <c r="L19" s="447">
        <v>7.41</v>
      </c>
      <c r="M19" s="446">
        <v>26.5</v>
      </c>
      <c r="N19" s="447">
        <v>30.1</v>
      </c>
      <c r="O19" s="496" t="s">
        <v>35</v>
      </c>
      <c r="P19" s="1331">
        <v>110</v>
      </c>
      <c r="Q19" s="496" t="s">
        <v>35</v>
      </c>
      <c r="R19" s="1331">
        <v>88</v>
      </c>
      <c r="S19" s="496" t="s">
        <v>35</v>
      </c>
      <c r="T19" s="1331" t="s">
        <v>35</v>
      </c>
      <c r="U19" s="496" t="s">
        <v>35</v>
      </c>
      <c r="V19" s="1331" t="s">
        <v>35</v>
      </c>
      <c r="W19" s="448" t="s">
        <v>35</v>
      </c>
      <c r="X19" s="449">
        <v>20</v>
      </c>
      <c r="Y19" s="452" t="s">
        <v>35</v>
      </c>
      <c r="Z19" s="453">
        <v>208</v>
      </c>
      <c r="AA19" s="450" t="s">
        <v>35</v>
      </c>
      <c r="AB19" s="451">
        <v>0.15</v>
      </c>
      <c r="AC19" s="1522">
        <v>13283</v>
      </c>
      <c r="AD19" s="6" t="s">
        <v>384</v>
      </c>
      <c r="AE19" s="17" t="s">
        <v>23</v>
      </c>
      <c r="AF19" s="22">
        <v>7.3</v>
      </c>
      <c r="AG19" s="46">
        <v>7.6</v>
      </c>
      <c r="AH19" s="41" t="s">
        <v>35</v>
      </c>
      <c r="AI19" s="95"/>
    </row>
    <row r="20" spans="1:35" x14ac:dyDescent="0.15">
      <c r="A20" s="1846"/>
      <c r="B20" s="52">
        <v>44303</v>
      </c>
      <c r="C20" s="1607" t="str">
        <f t="shared" si="0"/>
        <v>(土)</v>
      </c>
      <c r="D20" s="71" t="s">
        <v>522</v>
      </c>
      <c r="E20" s="1506">
        <v>11</v>
      </c>
      <c r="F20" s="445">
        <v>17.5</v>
      </c>
      <c r="G20" s="446">
        <v>15.1</v>
      </c>
      <c r="H20" s="447">
        <v>15.8</v>
      </c>
      <c r="I20" s="446">
        <v>24.5</v>
      </c>
      <c r="J20" s="447">
        <v>3.3</v>
      </c>
      <c r="K20" s="446">
        <v>7.63</v>
      </c>
      <c r="L20" s="447">
        <v>7.28</v>
      </c>
      <c r="M20" s="446" t="s">
        <v>35</v>
      </c>
      <c r="N20" s="447" t="s">
        <v>35</v>
      </c>
      <c r="O20" s="496" t="s">
        <v>35</v>
      </c>
      <c r="P20" s="1331" t="s">
        <v>35</v>
      </c>
      <c r="Q20" s="496" t="s">
        <v>35</v>
      </c>
      <c r="R20" s="1331" t="s">
        <v>35</v>
      </c>
      <c r="S20" s="496" t="s">
        <v>35</v>
      </c>
      <c r="T20" s="1331" t="s">
        <v>35</v>
      </c>
      <c r="U20" s="496" t="s">
        <v>35</v>
      </c>
      <c r="V20" s="1331" t="s">
        <v>35</v>
      </c>
      <c r="W20" s="448" t="s">
        <v>35</v>
      </c>
      <c r="X20" s="449" t="s">
        <v>35</v>
      </c>
      <c r="Y20" s="452" t="s">
        <v>35</v>
      </c>
      <c r="Z20" s="453" t="s">
        <v>35</v>
      </c>
      <c r="AA20" s="450" t="s">
        <v>35</v>
      </c>
      <c r="AB20" s="451" t="s">
        <v>35</v>
      </c>
      <c r="AC20" s="1522">
        <v>12220</v>
      </c>
      <c r="AD20" s="6" t="s">
        <v>385</v>
      </c>
      <c r="AE20" s="17" t="s">
        <v>23</v>
      </c>
      <c r="AF20" s="23">
        <v>5.0999999999999997E-2</v>
      </c>
      <c r="AG20" s="43">
        <v>0.04</v>
      </c>
      <c r="AH20" s="45" t="s">
        <v>35</v>
      </c>
      <c r="AI20" s="97"/>
    </row>
    <row r="21" spans="1:35" x14ac:dyDescent="0.15">
      <c r="A21" s="1846"/>
      <c r="B21" s="52">
        <v>44304</v>
      </c>
      <c r="C21" s="1607" t="str">
        <f t="shared" si="0"/>
        <v>(日)</v>
      </c>
      <c r="D21" s="71" t="s">
        <v>566</v>
      </c>
      <c r="E21" s="1506">
        <v>2</v>
      </c>
      <c r="F21" s="445">
        <v>17.8</v>
      </c>
      <c r="G21" s="446">
        <v>15.9</v>
      </c>
      <c r="H21" s="447">
        <v>16.399999999999999</v>
      </c>
      <c r="I21" s="446">
        <v>37.5</v>
      </c>
      <c r="J21" s="447">
        <v>3.3</v>
      </c>
      <c r="K21" s="446">
        <v>7.57</v>
      </c>
      <c r="L21" s="447">
        <v>7.16</v>
      </c>
      <c r="M21" s="446" t="s">
        <v>35</v>
      </c>
      <c r="N21" s="447" t="s">
        <v>35</v>
      </c>
      <c r="O21" s="496" t="s">
        <v>35</v>
      </c>
      <c r="P21" s="1331" t="s">
        <v>35</v>
      </c>
      <c r="Q21" s="496" t="s">
        <v>35</v>
      </c>
      <c r="R21" s="1331" t="s">
        <v>35</v>
      </c>
      <c r="S21" s="496" t="s">
        <v>35</v>
      </c>
      <c r="T21" s="1331" t="s">
        <v>35</v>
      </c>
      <c r="U21" s="496" t="s">
        <v>35</v>
      </c>
      <c r="V21" s="1331" t="s">
        <v>35</v>
      </c>
      <c r="W21" s="448" t="s">
        <v>35</v>
      </c>
      <c r="X21" s="449" t="s">
        <v>35</v>
      </c>
      <c r="Y21" s="452" t="s">
        <v>35</v>
      </c>
      <c r="Z21" s="453" t="s">
        <v>35</v>
      </c>
      <c r="AA21" s="450" t="s">
        <v>35</v>
      </c>
      <c r="AB21" s="451" t="s">
        <v>35</v>
      </c>
      <c r="AC21" s="1522">
        <v>13129</v>
      </c>
      <c r="AD21" s="6" t="s">
        <v>26</v>
      </c>
      <c r="AE21" s="17" t="s">
        <v>23</v>
      </c>
      <c r="AF21" s="23">
        <v>0.87</v>
      </c>
      <c r="AG21" s="43">
        <v>0.99</v>
      </c>
      <c r="AH21" s="41" t="s">
        <v>35</v>
      </c>
      <c r="AI21" s="95"/>
    </row>
    <row r="22" spans="1:35" x14ac:dyDescent="0.15">
      <c r="A22" s="1846"/>
      <c r="B22" s="52">
        <v>44305</v>
      </c>
      <c r="C22" s="1607" t="str">
        <f t="shared" si="0"/>
        <v>(月)</v>
      </c>
      <c r="D22" s="71" t="s">
        <v>566</v>
      </c>
      <c r="E22" s="1506"/>
      <c r="F22" s="445">
        <v>15.7</v>
      </c>
      <c r="G22" s="446">
        <v>15.2</v>
      </c>
      <c r="H22" s="447">
        <v>16.399999999999999</v>
      </c>
      <c r="I22" s="446">
        <v>34.1</v>
      </c>
      <c r="J22" s="447">
        <v>4.4000000000000004</v>
      </c>
      <c r="K22" s="446">
        <v>7.71</v>
      </c>
      <c r="L22" s="447">
        <v>7.25</v>
      </c>
      <c r="M22" s="446">
        <v>25.5</v>
      </c>
      <c r="N22" s="447">
        <v>25.1</v>
      </c>
      <c r="O22" s="496" t="s">
        <v>35</v>
      </c>
      <c r="P22" s="1331">
        <v>80</v>
      </c>
      <c r="Q22" s="496" t="s">
        <v>35</v>
      </c>
      <c r="R22" s="1331">
        <v>76</v>
      </c>
      <c r="S22" s="496" t="s">
        <v>35</v>
      </c>
      <c r="T22" s="1331" t="s">
        <v>35</v>
      </c>
      <c r="U22" s="496" t="s">
        <v>35</v>
      </c>
      <c r="V22" s="1331" t="s">
        <v>35</v>
      </c>
      <c r="W22" s="448" t="s">
        <v>35</v>
      </c>
      <c r="X22" s="449">
        <v>22</v>
      </c>
      <c r="Y22" s="452" t="s">
        <v>35</v>
      </c>
      <c r="Z22" s="453">
        <v>184</v>
      </c>
      <c r="AA22" s="450" t="s">
        <v>35</v>
      </c>
      <c r="AB22" s="451">
        <v>0.15</v>
      </c>
      <c r="AC22" s="1522">
        <v>16104</v>
      </c>
      <c r="AD22" s="6" t="s">
        <v>91</v>
      </c>
      <c r="AE22" s="17" t="s">
        <v>23</v>
      </c>
      <c r="AF22" s="23">
        <v>1.06</v>
      </c>
      <c r="AG22" s="43">
        <v>0.84</v>
      </c>
      <c r="AH22" s="41" t="s">
        <v>35</v>
      </c>
      <c r="AI22" s="95"/>
    </row>
    <row r="23" spans="1:35" x14ac:dyDescent="0.15">
      <c r="A23" s="1846"/>
      <c r="B23" s="52">
        <v>44306</v>
      </c>
      <c r="C23" s="1607" t="str">
        <f t="shared" si="0"/>
        <v>(火)</v>
      </c>
      <c r="D23" s="71" t="s">
        <v>566</v>
      </c>
      <c r="E23" s="1506"/>
      <c r="F23" s="445">
        <v>19.7</v>
      </c>
      <c r="G23" s="446">
        <v>16.3</v>
      </c>
      <c r="H23" s="447">
        <v>17.2</v>
      </c>
      <c r="I23" s="446">
        <v>28.9</v>
      </c>
      <c r="J23" s="447">
        <v>2.8</v>
      </c>
      <c r="K23" s="446">
        <v>7.75</v>
      </c>
      <c r="L23" s="447">
        <v>7.25</v>
      </c>
      <c r="M23" s="446">
        <v>29.1</v>
      </c>
      <c r="N23" s="447">
        <v>30.6</v>
      </c>
      <c r="O23" s="496" t="s">
        <v>35</v>
      </c>
      <c r="P23" s="1331">
        <v>100</v>
      </c>
      <c r="Q23" s="496" t="s">
        <v>35</v>
      </c>
      <c r="R23" s="1331">
        <v>86</v>
      </c>
      <c r="S23" s="496" t="s">
        <v>35</v>
      </c>
      <c r="T23" s="1331" t="s">
        <v>35</v>
      </c>
      <c r="U23" s="496" t="s">
        <v>35</v>
      </c>
      <c r="V23" s="1331" t="s">
        <v>35</v>
      </c>
      <c r="W23" s="448" t="s">
        <v>35</v>
      </c>
      <c r="X23" s="449">
        <v>21</v>
      </c>
      <c r="Y23" s="452" t="s">
        <v>35</v>
      </c>
      <c r="Z23" s="453">
        <v>218</v>
      </c>
      <c r="AA23" s="450" t="s">
        <v>35</v>
      </c>
      <c r="AB23" s="451">
        <v>0.11</v>
      </c>
      <c r="AC23" s="1522">
        <v>13917</v>
      </c>
      <c r="AD23" s="6" t="s">
        <v>371</v>
      </c>
      <c r="AE23" s="17" t="s">
        <v>23</v>
      </c>
      <c r="AF23" s="23">
        <v>0.21099999999999999</v>
      </c>
      <c r="AG23" s="1517">
        <v>3.9E-2</v>
      </c>
      <c r="AH23" s="45" t="s">
        <v>35</v>
      </c>
      <c r="AI23" s="97"/>
    </row>
    <row r="24" spans="1:35" x14ac:dyDescent="0.15">
      <c r="A24" s="1846"/>
      <c r="B24" s="52">
        <v>44307</v>
      </c>
      <c r="C24" s="1607" t="str">
        <f t="shared" si="0"/>
        <v>(水)</v>
      </c>
      <c r="D24" s="71" t="s">
        <v>566</v>
      </c>
      <c r="E24" s="1506"/>
      <c r="F24" s="445">
        <v>21.1</v>
      </c>
      <c r="G24" s="446">
        <v>16.899999999999999</v>
      </c>
      <c r="H24" s="447">
        <v>18.3</v>
      </c>
      <c r="I24" s="446">
        <v>22.5</v>
      </c>
      <c r="J24" s="447">
        <v>2.9</v>
      </c>
      <c r="K24" s="446">
        <v>7.7</v>
      </c>
      <c r="L24" s="447">
        <v>7.34</v>
      </c>
      <c r="M24" s="446">
        <v>26.1</v>
      </c>
      <c r="N24" s="447">
        <v>31.5</v>
      </c>
      <c r="O24" s="496" t="s">
        <v>35</v>
      </c>
      <c r="P24" s="1331">
        <v>110</v>
      </c>
      <c r="Q24" s="496" t="s">
        <v>35</v>
      </c>
      <c r="R24" s="1331">
        <v>94</v>
      </c>
      <c r="S24" s="496" t="s">
        <v>35</v>
      </c>
      <c r="T24" s="1331" t="s">
        <v>35</v>
      </c>
      <c r="U24" s="496" t="s">
        <v>35</v>
      </c>
      <c r="V24" s="1331" t="s">
        <v>35</v>
      </c>
      <c r="W24" s="448" t="s">
        <v>35</v>
      </c>
      <c r="X24" s="449">
        <v>20</v>
      </c>
      <c r="Y24" s="452" t="s">
        <v>35</v>
      </c>
      <c r="Z24" s="453">
        <v>228</v>
      </c>
      <c r="AA24" s="450" t="s">
        <v>35</v>
      </c>
      <c r="AB24" s="451">
        <v>0.13</v>
      </c>
      <c r="AC24" s="1522">
        <v>11942</v>
      </c>
      <c r="AD24" s="6" t="s">
        <v>386</v>
      </c>
      <c r="AE24" s="17" t="s">
        <v>23</v>
      </c>
      <c r="AF24" s="1525" t="s">
        <v>523</v>
      </c>
      <c r="AG24" s="1520" t="s">
        <v>523</v>
      </c>
      <c r="AH24" s="41" t="s">
        <v>35</v>
      </c>
      <c r="AI24" s="95"/>
    </row>
    <row r="25" spans="1:35" x14ac:dyDescent="0.15">
      <c r="A25" s="1846"/>
      <c r="B25" s="52">
        <v>44308</v>
      </c>
      <c r="C25" s="1607" t="str">
        <f t="shared" si="0"/>
        <v>(木)</v>
      </c>
      <c r="D25" s="71" t="s">
        <v>566</v>
      </c>
      <c r="E25" s="1506"/>
      <c r="F25" s="445">
        <v>20.100000000000001</v>
      </c>
      <c r="G25" s="446">
        <v>17</v>
      </c>
      <c r="H25" s="447">
        <v>18.8</v>
      </c>
      <c r="I25" s="446">
        <v>19.8</v>
      </c>
      <c r="J25" s="447">
        <v>3.7</v>
      </c>
      <c r="K25" s="446">
        <v>7.74</v>
      </c>
      <c r="L25" s="447">
        <v>7.51</v>
      </c>
      <c r="M25" s="446">
        <v>29.7</v>
      </c>
      <c r="N25" s="447">
        <v>32.4</v>
      </c>
      <c r="O25" s="496" t="s">
        <v>35</v>
      </c>
      <c r="P25" s="1331">
        <v>120</v>
      </c>
      <c r="Q25" s="496" t="s">
        <v>35</v>
      </c>
      <c r="R25" s="1331">
        <v>94</v>
      </c>
      <c r="S25" s="496" t="s">
        <v>35</v>
      </c>
      <c r="T25" s="1331" t="s">
        <v>35</v>
      </c>
      <c r="U25" s="496" t="s">
        <v>35</v>
      </c>
      <c r="V25" s="1331" t="s">
        <v>35</v>
      </c>
      <c r="W25" s="448" t="s">
        <v>35</v>
      </c>
      <c r="X25" s="449">
        <v>19</v>
      </c>
      <c r="Y25" s="452" t="s">
        <v>35</v>
      </c>
      <c r="Z25" s="453">
        <v>222</v>
      </c>
      <c r="AA25" s="450" t="s">
        <v>35</v>
      </c>
      <c r="AB25" s="451">
        <v>0.16</v>
      </c>
      <c r="AC25" s="1522">
        <v>8666</v>
      </c>
      <c r="AD25" s="6" t="s">
        <v>92</v>
      </c>
      <c r="AE25" s="17" t="s">
        <v>23</v>
      </c>
      <c r="AF25" s="22">
        <v>18</v>
      </c>
      <c r="AG25" s="46">
        <v>19.100000000000001</v>
      </c>
      <c r="AH25" s="35" t="s">
        <v>35</v>
      </c>
      <c r="AI25" s="96"/>
    </row>
    <row r="26" spans="1:35" x14ac:dyDescent="0.15">
      <c r="A26" s="1846"/>
      <c r="B26" s="52">
        <v>44309</v>
      </c>
      <c r="C26" s="1607" t="str">
        <f t="shared" si="0"/>
        <v>(金)</v>
      </c>
      <c r="D26" s="71" t="s">
        <v>566</v>
      </c>
      <c r="E26" s="1506"/>
      <c r="F26" s="445">
        <v>13.5</v>
      </c>
      <c r="G26" s="446">
        <v>16.2</v>
      </c>
      <c r="H26" s="447">
        <v>17.7</v>
      </c>
      <c r="I26" s="446">
        <v>16.100000000000001</v>
      </c>
      <c r="J26" s="447">
        <v>4.0999999999999996</v>
      </c>
      <c r="K26" s="446">
        <v>7.71</v>
      </c>
      <c r="L26" s="447">
        <v>7.47</v>
      </c>
      <c r="M26" s="446">
        <v>33.4</v>
      </c>
      <c r="N26" s="447">
        <v>33.5</v>
      </c>
      <c r="O26" s="496" t="s">
        <v>35</v>
      </c>
      <c r="P26" s="1331">
        <v>130</v>
      </c>
      <c r="Q26" s="496" t="s">
        <v>35</v>
      </c>
      <c r="R26" s="1331">
        <v>94</v>
      </c>
      <c r="S26" s="496" t="s">
        <v>35</v>
      </c>
      <c r="T26" s="1331" t="s">
        <v>35</v>
      </c>
      <c r="U26" s="496" t="s">
        <v>35</v>
      </c>
      <c r="V26" s="1331" t="s">
        <v>35</v>
      </c>
      <c r="W26" s="448" t="s">
        <v>35</v>
      </c>
      <c r="X26" s="449">
        <v>20</v>
      </c>
      <c r="Y26" s="452" t="s">
        <v>35</v>
      </c>
      <c r="Z26" s="453">
        <v>236</v>
      </c>
      <c r="AA26" s="450" t="s">
        <v>35</v>
      </c>
      <c r="AB26" s="451">
        <v>0.19</v>
      </c>
      <c r="AC26" s="1522">
        <v>8789</v>
      </c>
      <c r="AD26" s="6" t="s">
        <v>27</v>
      </c>
      <c r="AE26" s="17" t="s">
        <v>23</v>
      </c>
      <c r="AF26" s="22">
        <v>32</v>
      </c>
      <c r="AG26" s="46">
        <v>29.8</v>
      </c>
      <c r="AH26" s="35" t="s">
        <v>35</v>
      </c>
      <c r="AI26" s="96"/>
    </row>
    <row r="27" spans="1:35" x14ac:dyDescent="0.15">
      <c r="A27" s="1846"/>
      <c r="B27" s="52">
        <v>44310</v>
      </c>
      <c r="C27" s="1607" t="str">
        <f t="shared" si="0"/>
        <v>(土)</v>
      </c>
      <c r="D27" s="71" t="s">
        <v>566</v>
      </c>
      <c r="E27" s="1506"/>
      <c r="F27" s="445">
        <v>16.100000000000001</v>
      </c>
      <c r="G27" s="446">
        <v>15.2</v>
      </c>
      <c r="H27" s="447">
        <v>16.7</v>
      </c>
      <c r="I27" s="446">
        <v>15.8</v>
      </c>
      <c r="J27" s="447">
        <v>4.3</v>
      </c>
      <c r="K27" s="446">
        <v>7.67</v>
      </c>
      <c r="L27" s="447">
        <v>7.42</v>
      </c>
      <c r="M27" s="446" t="s">
        <v>35</v>
      </c>
      <c r="N27" s="447" t="s">
        <v>35</v>
      </c>
      <c r="O27" s="496" t="s">
        <v>35</v>
      </c>
      <c r="P27" s="1331" t="s">
        <v>35</v>
      </c>
      <c r="Q27" s="496" t="s">
        <v>35</v>
      </c>
      <c r="R27" s="1331" t="s">
        <v>35</v>
      </c>
      <c r="S27" s="496" t="s">
        <v>35</v>
      </c>
      <c r="T27" s="1331" t="s">
        <v>35</v>
      </c>
      <c r="U27" s="496" t="s">
        <v>35</v>
      </c>
      <c r="V27" s="1331" t="s">
        <v>35</v>
      </c>
      <c r="W27" s="448" t="s">
        <v>35</v>
      </c>
      <c r="X27" s="449" t="s">
        <v>35</v>
      </c>
      <c r="Y27" s="452" t="s">
        <v>35</v>
      </c>
      <c r="Z27" s="453" t="s">
        <v>35</v>
      </c>
      <c r="AA27" s="450" t="s">
        <v>35</v>
      </c>
      <c r="AB27" s="451" t="s">
        <v>35</v>
      </c>
      <c r="AC27" s="1522">
        <v>9368</v>
      </c>
      <c r="AD27" s="6" t="s">
        <v>374</v>
      </c>
      <c r="AE27" s="17" t="s">
        <v>379</v>
      </c>
      <c r="AF27" s="49">
        <v>24</v>
      </c>
      <c r="AG27" s="50">
        <v>5</v>
      </c>
      <c r="AH27" s="42" t="s">
        <v>35</v>
      </c>
      <c r="AI27" s="98"/>
    </row>
    <row r="28" spans="1:35" x14ac:dyDescent="0.15">
      <c r="A28" s="1846"/>
      <c r="B28" s="52">
        <v>44311</v>
      </c>
      <c r="C28" s="1607" t="str">
        <f t="shared" si="0"/>
        <v>(日)</v>
      </c>
      <c r="D28" s="71" t="s">
        <v>566</v>
      </c>
      <c r="E28" s="1506"/>
      <c r="F28" s="445">
        <v>19.399999999999999</v>
      </c>
      <c r="G28" s="446">
        <v>16.100000000000001</v>
      </c>
      <c r="H28" s="447">
        <v>16.899999999999999</v>
      </c>
      <c r="I28" s="446">
        <v>19.100000000000001</v>
      </c>
      <c r="J28" s="447">
        <v>4.5</v>
      </c>
      <c r="K28" s="446">
        <v>7.64</v>
      </c>
      <c r="L28" s="447">
        <v>7.43</v>
      </c>
      <c r="M28" s="446" t="s">
        <v>35</v>
      </c>
      <c r="N28" s="447" t="s">
        <v>35</v>
      </c>
      <c r="O28" s="496" t="s">
        <v>35</v>
      </c>
      <c r="P28" s="1331" t="s">
        <v>35</v>
      </c>
      <c r="Q28" s="496" t="s">
        <v>35</v>
      </c>
      <c r="R28" s="1331" t="s">
        <v>35</v>
      </c>
      <c r="S28" s="496" t="s">
        <v>35</v>
      </c>
      <c r="T28" s="1331" t="s">
        <v>35</v>
      </c>
      <c r="U28" s="496" t="s">
        <v>35</v>
      </c>
      <c r="V28" s="1331" t="s">
        <v>35</v>
      </c>
      <c r="W28" s="448" t="s">
        <v>35</v>
      </c>
      <c r="X28" s="449" t="s">
        <v>35</v>
      </c>
      <c r="Y28" s="452" t="s">
        <v>35</v>
      </c>
      <c r="Z28" s="453" t="s">
        <v>35</v>
      </c>
      <c r="AA28" s="450" t="s">
        <v>35</v>
      </c>
      <c r="AB28" s="451" t="s">
        <v>35</v>
      </c>
      <c r="AC28" s="1522">
        <v>9536</v>
      </c>
      <c r="AD28" s="6" t="s">
        <v>387</v>
      </c>
      <c r="AE28" s="17" t="s">
        <v>23</v>
      </c>
      <c r="AF28" s="49">
        <v>21</v>
      </c>
      <c r="AG28" s="50">
        <v>6</v>
      </c>
      <c r="AH28" s="42" t="s">
        <v>35</v>
      </c>
      <c r="AI28" s="98"/>
    </row>
    <row r="29" spans="1:35" x14ac:dyDescent="0.15">
      <c r="A29" s="1846"/>
      <c r="B29" s="52">
        <v>44312</v>
      </c>
      <c r="C29" s="1607" t="str">
        <f t="shared" si="0"/>
        <v>(月)</v>
      </c>
      <c r="D29" s="71" t="s">
        <v>566</v>
      </c>
      <c r="E29" s="1506"/>
      <c r="F29" s="445">
        <v>11.9</v>
      </c>
      <c r="G29" s="446">
        <v>15.9</v>
      </c>
      <c r="H29" s="447">
        <v>17.3</v>
      </c>
      <c r="I29" s="446">
        <v>18.2</v>
      </c>
      <c r="J29" s="447">
        <v>4.0999999999999996</v>
      </c>
      <c r="K29" s="446">
        <v>7.85</v>
      </c>
      <c r="L29" s="447">
        <v>7.53</v>
      </c>
      <c r="M29" s="446">
        <v>31.8</v>
      </c>
      <c r="N29" s="447">
        <v>32.9</v>
      </c>
      <c r="O29" s="496" t="s">
        <v>35</v>
      </c>
      <c r="P29" s="1331">
        <v>120</v>
      </c>
      <c r="Q29" s="496" t="s">
        <v>35</v>
      </c>
      <c r="R29" s="1331">
        <v>90</v>
      </c>
      <c r="S29" s="496" t="s">
        <v>35</v>
      </c>
      <c r="T29" s="1331" t="s">
        <v>35</v>
      </c>
      <c r="U29" s="496" t="s">
        <v>35</v>
      </c>
      <c r="V29" s="1331" t="s">
        <v>35</v>
      </c>
      <c r="W29" s="448" t="s">
        <v>35</v>
      </c>
      <c r="X29" s="449">
        <v>21</v>
      </c>
      <c r="Y29" s="452" t="s">
        <v>35</v>
      </c>
      <c r="Z29" s="453">
        <v>216</v>
      </c>
      <c r="AA29" s="450" t="s">
        <v>35</v>
      </c>
      <c r="AB29" s="451">
        <v>0.17</v>
      </c>
      <c r="AC29" s="1522">
        <v>7443</v>
      </c>
      <c r="AD29" s="18" t="s">
        <v>35</v>
      </c>
      <c r="AE29" s="8" t="s">
        <v>35</v>
      </c>
      <c r="AF29" s="19" t="s">
        <v>35</v>
      </c>
      <c r="AG29" s="7"/>
      <c r="AH29" s="7"/>
      <c r="AI29" s="8"/>
    </row>
    <row r="30" spans="1:35" x14ac:dyDescent="0.15">
      <c r="A30" s="1846"/>
      <c r="B30" s="52">
        <v>44313</v>
      </c>
      <c r="C30" s="1607" t="str">
        <f t="shared" si="0"/>
        <v>(火)</v>
      </c>
      <c r="D30" s="71" t="s">
        <v>566</v>
      </c>
      <c r="E30" s="1506"/>
      <c r="F30" s="445">
        <v>18.3</v>
      </c>
      <c r="G30" s="446">
        <v>15.3</v>
      </c>
      <c r="H30" s="447">
        <v>17.399999999999999</v>
      </c>
      <c r="I30" s="446">
        <v>16</v>
      </c>
      <c r="J30" s="447">
        <v>6.8</v>
      </c>
      <c r="K30" s="446">
        <v>7.78</v>
      </c>
      <c r="L30" s="447">
        <v>7.69</v>
      </c>
      <c r="M30" s="446">
        <v>27.4</v>
      </c>
      <c r="N30" s="447">
        <v>31.8</v>
      </c>
      <c r="O30" s="496" t="s">
        <v>35</v>
      </c>
      <c r="P30" s="1331">
        <v>120</v>
      </c>
      <c r="Q30" s="496" t="s">
        <v>35</v>
      </c>
      <c r="R30" s="1331">
        <v>90</v>
      </c>
      <c r="S30" s="496" t="s">
        <v>35</v>
      </c>
      <c r="T30" s="1331" t="s">
        <v>35</v>
      </c>
      <c r="U30" s="496" t="s">
        <v>35</v>
      </c>
      <c r="V30" s="1331" t="s">
        <v>35</v>
      </c>
      <c r="W30" s="448" t="s">
        <v>35</v>
      </c>
      <c r="X30" s="449">
        <v>18</v>
      </c>
      <c r="Y30" s="452" t="s">
        <v>35</v>
      </c>
      <c r="Z30" s="453">
        <v>224</v>
      </c>
      <c r="AA30" s="450" t="s">
        <v>35</v>
      </c>
      <c r="AB30" s="451">
        <v>0.32</v>
      </c>
      <c r="AC30" s="1522">
        <v>3890</v>
      </c>
      <c r="AD30" s="18" t="s">
        <v>35</v>
      </c>
      <c r="AE30" s="8" t="s">
        <v>35</v>
      </c>
      <c r="AF30" s="19" t="s">
        <v>35</v>
      </c>
      <c r="AG30" s="7"/>
      <c r="AH30" s="7"/>
      <c r="AI30" s="8"/>
    </row>
    <row r="31" spans="1:35" x14ac:dyDescent="0.15">
      <c r="A31" s="1846"/>
      <c r="B31" s="52">
        <v>44314</v>
      </c>
      <c r="C31" s="1607" t="str">
        <f t="shared" si="0"/>
        <v>(水)</v>
      </c>
      <c r="D31" s="71" t="s">
        <v>566</v>
      </c>
      <c r="E31" s="1506"/>
      <c r="F31" s="445">
        <v>20.399999999999999</v>
      </c>
      <c r="G31" s="446">
        <v>16.600000000000001</v>
      </c>
      <c r="H31" s="447">
        <v>17.899999999999999</v>
      </c>
      <c r="I31" s="446">
        <v>17.8</v>
      </c>
      <c r="J31" s="447">
        <v>6.8</v>
      </c>
      <c r="K31" s="446">
        <v>7.81</v>
      </c>
      <c r="L31" s="447">
        <v>7.69</v>
      </c>
      <c r="M31" s="446">
        <v>31.2</v>
      </c>
      <c r="N31" s="447">
        <v>33.1</v>
      </c>
      <c r="O31" s="496" t="s">
        <v>35</v>
      </c>
      <c r="P31" s="1331">
        <v>130</v>
      </c>
      <c r="Q31" s="496" t="s">
        <v>35</v>
      </c>
      <c r="R31" s="1331">
        <v>94</v>
      </c>
      <c r="S31" s="496" t="s">
        <v>35</v>
      </c>
      <c r="T31" s="1331" t="s">
        <v>35</v>
      </c>
      <c r="U31" s="496" t="s">
        <v>35</v>
      </c>
      <c r="V31" s="1331" t="s">
        <v>35</v>
      </c>
      <c r="W31" s="448" t="s">
        <v>35</v>
      </c>
      <c r="X31" s="449">
        <v>18</v>
      </c>
      <c r="Y31" s="452" t="s">
        <v>35</v>
      </c>
      <c r="Z31" s="453">
        <v>240</v>
      </c>
      <c r="AA31" s="450" t="s">
        <v>35</v>
      </c>
      <c r="AB31" s="451">
        <v>0.36</v>
      </c>
      <c r="AC31" s="1522">
        <v>1890</v>
      </c>
      <c r="AD31" s="20" t="s">
        <v>35</v>
      </c>
      <c r="AE31" s="3" t="s">
        <v>35</v>
      </c>
      <c r="AF31" s="21" t="s">
        <v>35</v>
      </c>
      <c r="AG31" s="9"/>
      <c r="AH31" s="9"/>
      <c r="AI31" s="3"/>
    </row>
    <row r="32" spans="1:35" x14ac:dyDescent="0.15">
      <c r="A32" s="1846"/>
      <c r="B32" s="52">
        <v>44315</v>
      </c>
      <c r="C32" s="1607" t="str">
        <f t="shared" si="0"/>
        <v>(木)</v>
      </c>
      <c r="D32" s="71" t="s">
        <v>579</v>
      </c>
      <c r="E32" s="1506">
        <v>65</v>
      </c>
      <c r="F32" s="445">
        <v>17.399999999999999</v>
      </c>
      <c r="G32" s="446">
        <v>17.100000000000001</v>
      </c>
      <c r="H32" s="447">
        <v>18.100000000000001</v>
      </c>
      <c r="I32" s="446">
        <v>14.4</v>
      </c>
      <c r="J32" s="447">
        <v>8.1</v>
      </c>
      <c r="K32" s="446">
        <v>7.65</v>
      </c>
      <c r="L32" s="447">
        <v>7.61</v>
      </c>
      <c r="M32" s="446" t="s">
        <v>19</v>
      </c>
      <c r="N32" s="447" t="s">
        <v>35</v>
      </c>
      <c r="O32" s="496" t="s">
        <v>35</v>
      </c>
      <c r="P32" s="1331" t="s">
        <v>35</v>
      </c>
      <c r="Q32" s="496" t="s">
        <v>35</v>
      </c>
      <c r="R32" s="1331" t="s">
        <v>35</v>
      </c>
      <c r="S32" s="496" t="s">
        <v>35</v>
      </c>
      <c r="T32" s="1331" t="s">
        <v>35</v>
      </c>
      <c r="U32" s="496" t="s">
        <v>35</v>
      </c>
      <c r="V32" s="1331" t="s">
        <v>35</v>
      </c>
      <c r="W32" s="448" t="s">
        <v>35</v>
      </c>
      <c r="X32" s="449" t="s">
        <v>35</v>
      </c>
      <c r="Y32" s="452" t="s">
        <v>35</v>
      </c>
      <c r="Z32" s="453" t="s">
        <v>35</v>
      </c>
      <c r="AA32" s="450" t="s">
        <v>35</v>
      </c>
      <c r="AB32" s="451" t="s">
        <v>35</v>
      </c>
      <c r="AC32" s="1522">
        <v>4444</v>
      </c>
      <c r="AD32" s="28" t="s">
        <v>589</v>
      </c>
      <c r="AE32" s="2" t="s">
        <v>35</v>
      </c>
      <c r="AF32" s="2" t="s">
        <v>35</v>
      </c>
      <c r="AG32" s="2" t="s">
        <v>35</v>
      </c>
      <c r="AH32" s="2" t="s">
        <v>35</v>
      </c>
      <c r="AI32" s="99" t="s">
        <v>35</v>
      </c>
    </row>
    <row r="33" spans="1:35" x14ac:dyDescent="0.15">
      <c r="A33" s="1846"/>
      <c r="B33" s="100">
        <v>44316</v>
      </c>
      <c r="C33" s="1607" t="str">
        <f t="shared" si="0"/>
        <v>(金)</v>
      </c>
      <c r="D33" s="71" t="s">
        <v>566</v>
      </c>
      <c r="E33" s="1506"/>
      <c r="F33" s="445">
        <v>22.2</v>
      </c>
      <c r="G33" s="446">
        <v>17.600000000000001</v>
      </c>
      <c r="H33" s="447">
        <v>18.5</v>
      </c>
      <c r="I33" s="446">
        <v>57.5</v>
      </c>
      <c r="J33" s="447">
        <v>7.8</v>
      </c>
      <c r="K33" s="446">
        <v>7.51</v>
      </c>
      <c r="L33" s="447">
        <v>7.13</v>
      </c>
      <c r="M33" s="446">
        <v>18.399999999999999</v>
      </c>
      <c r="N33" s="447">
        <v>12.7</v>
      </c>
      <c r="O33" s="496" t="s">
        <v>35</v>
      </c>
      <c r="P33" s="1331">
        <v>52</v>
      </c>
      <c r="Q33" s="496" t="s">
        <v>35</v>
      </c>
      <c r="R33" s="1331">
        <v>54</v>
      </c>
      <c r="S33" s="496" t="s">
        <v>35</v>
      </c>
      <c r="T33" s="1331" t="s">
        <v>35</v>
      </c>
      <c r="U33" s="496" t="s">
        <v>35</v>
      </c>
      <c r="V33" s="1331" t="s">
        <v>35</v>
      </c>
      <c r="W33" s="448" t="s">
        <v>35</v>
      </c>
      <c r="X33" s="449">
        <v>16</v>
      </c>
      <c r="Y33" s="452" t="s">
        <v>35</v>
      </c>
      <c r="Z33" s="453">
        <v>154</v>
      </c>
      <c r="AA33" s="450" t="s">
        <v>35</v>
      </c>
      <c r="AB33" s="451">
        <v>0.28999999999999998</v>
      </c>
      <c r="AC33" s="1522">
        <v>10555</v>
      </c>
      <c r="AD33" s="10" t="s">
        <v>35</v>
      </c>
      <c r="AE33" s="2" t="s">
        <v>35</v>
      </c>
      <c r="AF33" s="2" t="s">
        <v>35</v>
      </c>
      <c r="AG33" s="2" t="s">
        <v>35</v>
      </c>
      <c r="AH33" s="2" t="s">
        <v>35</v>
      </c>
      <c r="AI33" s="99" t="s">
        <v>35</v>
      </c>
    </row>
    <row r="34" spans="1:35" s="1" customFormat="1" ht="13.5" customHeight="1" x14ac:dyDescent="0.15">
      <c r="A34" s="1846"/>
      <c r="B34" s="1743" t="s">
        <v>388</v>
      </c>
      <c r="C34" s="1744"/>
      <c r="D34" s="1527"/>
      <c r="E34" s="1494">
        <f>MAX(E4:E33)</f>
        <v>65</v>
      </c>
      <c r="F34" s="335">
        <f t="shared" ref="F34:AC34" si="1">IF(COUNT(F4:F33)=0,"",MAX(F4:F33))</f>
        <v>22.2</v>
      </c>
      <c r="G34" s="336">
        <f t="shared" si="1"/>
        <v>18</v>
      </c>
      <c r="H34" s="337">
        <f t="shared" si="1"/>
        <v>18.8</v>
      </c>
      <c r="I34" s="336">
        <f t="shared" si="1"/>
        <v>57.5</v>
      </c>
      <c r="J34" s="337">
        <f t="shared" si="1"/>
        <v>9.8000000000000007</v>
      </c>
      <c r="K34" s="336">
        <f t="shared" si="1"/>
        <v>7.85</v>
      </c>
      <c r="L34" s="337">
        <f t="shared" si="1"/>
        <v>7.9</v>
      </c>
      <c r="M34" s="336">
        <f t="shared" si="1"/>
        <v>33.4</v>
      </c>
      <c r="N34" s="337">
        <f t="shared" si="1"/>
        <v>33.5</v>
      </c>
      <c r="O34" s="1200">
        <f t="shared" si="1"/>
        <v>110</v>
      </c>
      <c r="P34" s="1201">
        <f t="shared" si="1"/>
        <v>130</v>
      </c>
      <c r="Q34" s="1200">
        <f t="shared" si="1"/>
        <v>86</v>
      </c>
      <c r="R34" s="1201">
        <f t="shared" si="1"/>
        <v>94</v>
      </c>
      <c r="S34" s="1200">
        <f t="shared" si="1"/>
        <v>62</v>
      </c>
      <c r="T34" s="1208">
        <f t="shared" si="1"/>
        <v>68</v>
      </c>
      <c r="U34" s="1200">
        <f t="shared" si="1"/>
        <v>24</v>
      </c>
      <c r="V34" s="1208">
        <f t="shared" si="1"/>
        <v>18</v>
      </c>
      <c r="W34" s="338">
        <f t="shared" si="1"/>
        <v>14</v>
      </c>
      <c r="X34" s="540">
        <f t="shared" si="1"/>
        <v>22</v>
      </c>
      <c r="Y34" s="1356">
        <f t="shared" si="1"/>
        <v>252</v>
      </c>
      <c r="Z34" s="1357">
        <f t="shared" si="1"/>
        <v>240</v>
      </c>
      <c r="AA34" s="650">
        <f t="shared" si="1"/>
        <v>0.82</v>
      </c>
      <c r="AB34" s="1398">
        <f t="shared" si="1"/>
        <v>0.53</v>
      </c>
      <c r="AC34" s="667">
        <f t="shared" si="1"/>
        <v>16104</v>
      </c>
      <c r="AD34" s="10" t="s">
        <v>35</v>
      </c>
      <c r="AE34" s="2" t="s">
        <v>35</v>
      </c>
      <c r="AF34" s="2" t="s">
        <v>35</v>
      </c>
      <c r="AG34" s="2" t="s">
        <v>35</v>
      </c>
      <c r="AH34" s="2" t="s">
        <v>35</v>
      </c>
      <c r="AI34" s="99" t="s">
        <v>35</v>
      </c>
    </row>
    <row r="35" spans="1:35" s="1" customFormat="1" ht="13.5" customHeight="1" x14ac:dyDescent="0.15">
      <c r="A35" s="1846"/>
      <c r="B35" s="1735" t="s">
        <v>389</v>
      </c>
      <c r="C35" s="1736"/>
      <c r="D35" s="1528"/>
      <c r="E35" s="1529"/>
      <c r="F35" s="340">
        <f t="shared" ref="F35:AB35" si="2">IF(COUNT(F4:F33)=0,"",MIN(F4:F33))</f>
        <v>8.8000000000000007</v>
      </c>
      <c r="G35" s="341">
        <f t="shared" si="2"/>
        <v>13.1</v>
      </c>
      <c r="H35" s="342">
        <f t="shared" si="2"/>
        <v>14.4</v>
      </c>
      <c r="I35" s="341">
        <f t="shared" si="2"/>
        <v>7.3</v>
      </c>
      <c r="J35" s="340">
        <f t="shared" si="2"/>
        <v>2.8</v>
      </c>
      <c r="K35" s="341">
        <f t="shared" si="2"/>
        <v>7.51</v>
      </c>
      <c r="L35" s="340">
        <f t="shared" si="2"/>
        <v>7.13</v>
      </c>
      <c r="M35" s="341">
        <f t="shared" si="2"/>
        <v>16.8</v>
      </c>
      <c r="N35" s="340">
        <f t="shared" si="2"/>
        <v>12.7</v>
      </c>
      <c r="O35" s="1202">
        <f t="shared" si="2"/>
        <v>110</v>
      </c>
      <c r="P35" s="1203">
        <f t="shared" si="2"/>
        <v>52</v>
      </c>
      <c r="Q35" s="1202">
        <f t="shared" si="2"/>
        <v>86</v>
      </c>
      <c r="R35" s="1203">
        <f t="shared" si="2"/>
        <v>54</v>
      </c>
      <c r="S35" s="1202">
        <f t="shared" si="2"/>
        <v>62</v>
      </c>
      <c r="T35" s="1203">
        <f t="shared" si="2"/>
        <v>68</v>
      </c>
      <c r="U35" s="1202">
        <f t="shared" si="2"/>
        <v>24</v>
      </c>
      <c r="V35" s="1209">
        <f t="shared" si="2"/>
        <v>18</v>
      </c>
      <c r="W35" s="343">
        <f t="shared" si="2"/>
        <v>14</v>
      </c>
      <c r="X35" s="653">
        <f t="shared" si="2"/>
        <v>12</v>
      </c>
      <c r="Y35" s="1358">
        <f t="shared" si="2"/>
        <v>252</v>
      </c>
      <c r="Z35" s="1359">
        <f t="shared" si="2"/>
        <v>144</v>
      </c>
      <c r="AA35" s="654">
        <f t="shared" si="2"/>
        <v>0.82</v>
      </c>
      <c r="AB35" s="666">
        <f t="shared" si="2"/>
        <v>0.11</v>
      </c>
      <c r="AC35" s="1593"/>
      <c r="AD35" s="10" t="s">
        <v>35</v>
      </c>
      <c r="AE35" s="2" t="s">
        <v>35</v>
      </c>
      <c r="AF35" s="2" t="s">
        <v>35</v>
      </c>
      <c r="AG35" s="2" t="s">
        <v>35</v>
      </c>
      <c r="AH35" s="2" t="s">
        <v>35</v>
      </c>
      <c r="AI35" s="99" t="s">
        <v>35</v>
      </c>
    </row>
    <row r="36" spans="1:35" s="1" customFormat="1" ht="13.5" customHeight="1" x14ac:dyDescent="0.15">
      <c r="A36" s="1846"/>
      <c r="B36" s="1735" t="s">
        <v>390</v>
      </c>
      <c r="C36" s="1736"/>
      <c r="D36" s="1528"/>
      <c r="E36" s="1496"/>
      <c r="F36" s="541">
        <f t="shared" ref="F36:AB36" si="3">IF(COUNT(F4:F33)=0,"",AVERAGE(F4:F33))</f>
        <v>16.266666666666666</v>
      </c>
      <c r="G36" s="341">
        <f t="shared" si="3"/>
        <v>15.743333333333334</v>
      </c>
      <c r="H36" s="340">
        <f t="shared" si="3"/>
        <v>16.869999999999997</v>
      </c>
      <c r="I36" s="341">
        <f t="shared" si="3"/>
        <v>26.603333333333335</v>
      </c>
      <c r="J36" s="340">
        <f t="shared" si="3"/>
        <v>5.01</v>
      </c>
      <c r="K36" s="341">
        <f t="shared" si="3"/>
        <v>7.6966666666666663</v>
      </c>
      <c r="L36" s="340">
        <f t="shared" si="3"/>
        <v>7.4546666666666672</v>
      </c>
      <c r="M36" s="341">
        <f t="shared" si="3"/>
        <v>27.104761904761908</v>
      </c>
      <c r="N36" s="340">
        <f t="shared" si="3"/>
        <v>28.523809523809526</v>
      </c>
      <c r="O36" s="1202">
        <f t="shared" si="3"/>
        <v>110</v>
      </c>
      <c r="P36" s="1203">
        <f t="shared" si="3"/>
        <v>102.38095238095238</v>
      </c>
      <c r="Q36" s="1202">
        <f t="shared" si="3"/>
        <v>86</v>
      </c>
      <c r="R36" s="1203">
        <f t="shared" si="3"/>
        <v>83.238095238095241</v>
      </c>
      <c r="S36" s="1202">
        <f t="shared" si="3"/>
        <v>62</v>
      </c>
      <c r="T36" s="1203">
        <f t="shared" si="3"/>
        <v>68</v>
      </c>
      <c r="U36" s="1202">
        <f t="shared" si="3"/>
        <v>24</v>
      </c>
      <c r="V36" s="1203">
        <f t="shared" si="3"/>
        <v>18</v>
      </c>
      <c r="W36" s="1252">
        <f t="shared" si="3"/>
        <v>14</v>
      </c>
      <c r="X36" s="653">
        <f t="shared" si="3"/>
        <v>18.19047619047619</v>
      </c>
      <c r="Y36" s="1358">
        <f t="shared" si="3"/>
        <v>252</v>
      </c>
      <c r="Z36" s="1359">
        <f t="shared" si="3"/>
        <v>205.33333333333334</v>
      </c>
      <c r="AA36" s="654">
        <f t="shared" si="3"/>
        <v>0.82</v>
      </c>
      <c r="AB36" s="666">
        <f t="shared" si="3"/>
        <v>0.21285714285714286</v>
      </c>
      <c r="AC36" s="1593"/>
      <c r="AD36" s="10" t="s">
        <v>35</v>
      </c>
      <c r="AE36" s="2" t="s">
        <v>35</v>
      </c>
      <c r="AF36" s="2" t="s">
        <v>35</v>
      </c>
      <c r="AG36" s="2" t="s">
        <v>35</v>
      </c>
      <c r="AH36" s="2" t="s">
        <v>35</v>
      </c>
      <c r="AI36" s="99" t="s">
        <v>35</v>
      </c>
    </row>
    <row r="37" spans="1:35" s="1" customFormat="1" ht="13.5" customHeight="1" x14ac:dyDescent="0.15">
      <c r="A37" s="1847"/>
      <c r="B37" s="1765" t="s">
        <v>391</v>
      </c>
      <c r="C37" s="1738"/>
      <c r="D37" s="1550"/>
      <c r="E37" s="1497">
        <f>SUM(E4:E33)</f>
        <v>124</v>
      </c>
      <c r="F37" s="1536"/>
      <c r="G37" s="1537"/>
      <c r="H37" s="1588"/>
      <c r="I37" s="1537"/>
      <c r="J37" s="1588"/>
      <c r="K37" s="1537"/>
      <c r="L37" s="1553"/>
      <c r="M37" s="1537"/>
      <c r="N37" s="1588"/>
      <c r="O37" s="1542"/>
      <c r="P37" s="1555"/>
      <c r="Q37" s="1542"/>
      <c r="R37" s="1556"/>
      <c r="S37" s="1542"/>
      <c r="T37" s="1555"/>
      <c r="U37" s="1542"/>
      <c r="V37" s="1556"/>
      <c r="W37" s="1546"/>
      <c r="X37" s="1557"/>
      <c r="Y37" s="1590"/>
      <c r="Z37" s="1591"/>
      <c r="AA37" s="1596"/>
      <c r="AB37" s="1595"/>
      <c r="AC37" s="595">
        <f>SUM(AC4:AC33)</f>
        <v>253692</v>
      </c>
      <c r="AD37" s="10" t="s">
        <v>35</v>
      </c>
      <c r="AE37" s="2" t="s">
        <v>35</v>
      </c>
      <c r="AF37" s="2" t="s">
        <v>35</v>
      </c>
      <c r="AG37" s="2" t="s">
        <v>35</v>
      </c>
      <c r="AH37" s="2" t="s">
        <v>35</v>
      </c>
      <c r="AI37" s="99" t="s">
        <v>35</v>
      </c>
    </row>
    <row r="38" spans="1:35" ht="13.5" customHeight="1" x14ac:dyDescent="0.15">
      <c r="A38" s="1845" t="s">
        <v>263</v>
      </c>
      <c r="B38" s="320">
        <v>44317</v>
      </c>
      <c r="C38" s="856" t="str">
        <f>IF(B38="","",IF(WEEKDAY(B38)=1,"(日)",IF(WEEKDAY(B38)=2,"(月)",IF(WEEKDAY(B38)=3,"(火)",IF(WEEKDAY(B38)=4,"(水)",IF(WEEKDAY(B38)=5,"(木)",IF(WEEKDAY(B38)=6,"(金)","(土)")))))))</f>
        <v>(土)</v>
      </c>
      <c r="D38" s="69" t="s">
        <v>566</v>
      </c>
      <c r="E38" s="1492">
        <v>8</v>
      </c>
      <c r="F38" s="57">
        <v>22.4</v>
      </c>
      <c r="G38" s="59">
        <v>17</v>
      </c>
      <c r="H38" s="60">
        <v>17.899999999999999</v>
      </c>
      <c r="I38" s="59">
        <v>30.6</v>
      </c>
      <c r="J38" s="60">
        <v>8.1</v>
      </c>
      <c r="K38" s="59">
        <v>7.5</v>
      </c>
      <c r="L38" s="60">
        <v>7.18</v>
      </c>
      <c r="M38" s="59" t="s">
        <v>35</v>
      </c>
      <c r="N38" s="60" t="s">
        <v>35</v>
      </c>
      <c r="O38" s="1197" t="s">
        <v>35</v>
      </c>
      <c r="P38" s="1198" t="s">
        <v>35</v>
      </c>
      <c r="Q38" s="1197" t="s">
        <v>35</v>
      </c>
      <c r="R38" s="1198" t="s">
        <v>35</v>
      </c>
      <c r="S38" s="1197" t="s">
        <v>35</v>
      </c>
      <c r="T38" s="1198" t="s">
        <v>35</v>
      </c>
      <c r="U38" s="1197" t="s">
        <v>35</v>
      </c>
      <c r="V38" s="1198" t="s">
        <v>35</v>
      </c>
      <c r="W38" s="53" t="s">
        <v>35</v>
      </c>
      <c r="X38" s="54" t="s">
        <v>35</v>
      </c>
      <c r="Y38" s="55" t="s">
        <v>35</v>
      </c>
      <c r="Z38" s="56" t="s">
        <v>35</v>
      </c>
      <c r="AA38" s="64" t="s">
        <v>35</v>
      </c>
      <c r="AB38" s="65" t="s">
        <v>35</v>
      </c>
      <c r="AC38" s="606">
        <v>7554</v>
      </c>
      <c r="AD38" s="165">
        <v>44328</v>
      </c>
      <c r="AE38" s="128" t="s">
        <v>3</v>
      </c>
      <c r="AF38" s="129">
        <v>19.100000000000001</v>
      </c>
      <c r="AG38" s="130" t="s">
        <v>20</v>
      </c>
      <c r="AH38" s="131"/>
      <c r="AI38" s="132"/>
    </row>
    <row r="39" spans="1:35" x14ac:dyDescent="0.15">
      <c r="A39" s="1846"/>
      <c r="B39" s="320">
        <v>44318</v>
      </c>
      <c r="C39" s="1607" t="str">
        <f>IF(B39="","",IF(WEEKDAY(B39)=1,"(日)",IF(WEEKDAY(B39)=2,"(月)",IF(WEEKDAY(B39)=3,"(火)",IF(WEEKDAY(B39)=4,"(水)",IF(WEEKDAY(B39)=5,"(木)",IF(WEEKDAY(B39)=6,"(金)","(土)")))))))</f>
        <v>(日)</v>
      </c>
      <c r="D39" s="70" t="s">
        <v>566</v>
      </c>
      <c r="E39" s="1493">
        <v>4</v>
      </c>
      <c r="F39" s="58">
        <v>18.8</v>
      </c>
      <c r="G39" s="22">
        <v>16.899999999999999</v>
      </c>
      <c r="H39" s="61">
        <v>17.8</v>
      </c>
      <c r="I39" s="22">
        <v>28.6</v>
      </c>
      <c r="J39" s="61">
        <v>6.5</v>
      </c>
      <c r="K39" s="22">
        <v>7.52</v>
      </c>
      <c r="L39" s="61">
        <v>7.27</v>
      </c>
      <c r="M39" s="22" t="s">
        <v>35</v>
      </c>
      <c r="N39" s="61" t="s">
        <v>35</v>
      </c>
      <c r="O39" s="49" t="s">
        <v>35</v>
      </c>
      <c r="P39" s="1199" t="s">
        <v>35</v>
      </c>
      <c r="Q39" s="49" t="s">
        <v>35</v>
      </c>
      <c r="R39" s="1199" t="s">
        <v>35</v>
      </c>
      <c r="S39" s="49" t="s">
        <v>35</v>
      </c>
      <c r="T39" s="1199" t="s">
        <v>35</v>
      </c>
      <c r="U39" s="49" t="s">
        <v>35</v>
      </c>
      <c r="V39" s="1199" t="s">
        <v>35</v>
      </c>
      <c r="W39" s="62" t="s">
        <v>35</v>
      </c>
      <c r="X39" s="63" t="s">
        <v>35</v>
      </c>
      <c r="Y39" s="67" t="s">
        <v>35</v>
      </c>
      <c r="Z39" s="68" t="s">
        <v>35</v>
      </c>
      <c r="AA39" s="23" t="s">
        <v>35</v>
      </c>
      <c r="AB39" s="66" t="s">
        <v>35</v>
      </c>
      <c r="AC39" s="608">
        <v>6443</v>
      </c>
      <c r="AD39" s="11" t="s">
        <v>87</v>
      </c>
      <c r="AE39" s="12" t="s">
        <v>377</v>
      </c>
      <c r="AF39" s="13" t="s">
        <v>5</v>
      </c>
      <c r="AG39" s="14" t="s">
        <v>6</v>
      </c>
      <c r="AH39" s="15" t="s">
        <v>35</v>
      </c>
      <c r="AI39" s="92"/>
    </row>
    <row r="40" spans="1:35" x14ac:dyDescent="0.15">
      <c r="A40" s="1846"/>
      <c r="B40" s="52">
        <v>44319</v>
      </c>
      <c r="C40" s="1607" t="str">
        <f t="shared" ref="C40:C68" si="4">IF(B40="","",IF(WEEKDAY(B40)=1,"(日)",IF(WEEKDAY(B40)=2,"(月)",IF(WEEKDAY(B40)=3,"(火)",IF(WEEKDAY(B40)=4,"(水)",IF(WEEKDAY(B40)=5,"(木)",IF(WEEKDAY(B40)=6,"(金)","(土)")))))))</f>
        <v>(月)</v>
      </c>
      <c r="D40" s="71" t="s">
        <v>566</v>
      </c>
      <c r="E40" s="1493" t="s">
        <v>35</v>
      </c>
      <c r="F40" s="58">
        <v>18.899999999999999</v>
      </c>
      <c r="G40" s="22">
        <v>15.4</v>
      </c>
      <c r="H40" s="61">
        <v>16.399999999999999</v>
      </c>
      <c r="I40" s="22">
        <v>18.399999999999999</v>
      </c>
      <c r="J40" s="61">
        <v>9.6</v>
      </c>
      <c r="K40" s="22">
        <v>7.5</v>
      </c>
      <c r="L40" s="61">
        <v>7.4</v>
      </c>
      <c r="M40" s="22" t="s">
        <v>35</v>
      </c>
      <c r="N40" s="61" t="s">
        <v>35</v>
      </c>
      <c r="O40" s="49" t="s">
        <v>35</v>
      </c>
      <c r="P40" s="1199" t="s">
        <v>35</v>
      </c>
      <c r="Q40" s="49" t="s">
        <v>35</v>
      </c>
      <c r="R40" s="1199" t="s">
        <v>35</v>
      </c>
      <c r="S40" s="49" t="s">
        <v>35</v>
      </c>
      <c r="T40" s="1199" t="s">
        <v>35</v>
      </c>
      <c r="U40" s="49" t="s">
        <v>35</v>
      </c>
      <c r="V40" s="1199" t="s">
        <v>35</v>
      </c>
      <c r="W40" s="62" t="s">
        <v>35</v>
      </c>
      <c r="X40" s="63" t="s">
        <v>35</v>
      </c>
      <c r="Y40" s="67" t="s">
        <v>35</v>
      </c>
      <c r="Z40" s="68" t="s">
        <v>35</v>
      </c>
      <c r="AA40" s="23" t="s">
        <v>35</v>
      </c>
      <c r="AB40" s="66" t="s">
        <v>35</v>
      </c>
      <c r="AC40" s="608">
        <v>4222</v>
      </c>
      <c r="AD40" s="5" t="s">
        <v>88</v>
      </c>
      <c r="AE40" s="16" t="s">
        <v>20</v>
      </c>
      <c r="AF40" s="30">
        <v>17.600000000000001</v>
      </c>
      <c r="AG40" s="31">
        <v>18.899999999999999</v>
      </c>
      <c r="AH40" s="32" t="s">
        <v>35</v>
      </c>
      <c r="AI40" s="93"/>
    </row>
    <row r="41" spans="1:35" x14ac:dyDescent="0.15">
      <c r="A41" s="1846"/>
      <c r="B41" s="52">
        <v>44320</v>
      </c>
      <c r="C41" s="1607" t="str">
        <f t="shared" si="4"/>
        <v>(火)</v>
      </c>
      <c r="D41" s="71" t="s">
        <v>566</v>
      </c>
      <c r="E41" s="1493" t="s">
        <v>35</v>
      </c>
      <c r="F41" s="58">
        <v>24.2</v>
      </c>
      <c r="G41" s="22">
        <v>16.5</v>
      </c>
      <c r="H41" s="61">
        <v>17.399999999999999</v>
      </c>
      <c r="I41" s="22">
        <v>15.6</v>
      </c>
      <c r="J41" s="61">
        <v>7.4</v>
      </c>
      <c r="K41" s="22">
        <v>7.51</v>
      </c>
      <c r="L41" s="61">
        <v>7.43</v>
      </c>
      <c r="M41" s="22" t="s">
        <v>35</v>
      </c>
      <c r="N41" s="61" t="s">
        <v>35</v>
      </c>
      <c r="O41" s="49" t="s">
        <v>35</v>
      </c>
      <c r="P41" s="1199" t="s">
        <v>35</v>
      </c>
      <c r="Q41" s="49" t="s">
        <v>35</v>
      </c>
      <c r="R41" s="1199" t="s">
        <v>35</v>
      </c>
      <c r="S41" s="49" t="s">
        <v>35</v>
      </c>
      <c r="T41" s="1199" t="s">
        <v>35</v>
      </c>
      <c r="U41" s="49" t="s">
        <v>35</v>
      </c>
      <c r="V41" s="1199" t="s">
        <v>35</v>
      </c>
      <c r="W41" s="62" t="s">
        <v>35</v>
      </c>
      <c r="X41" s="63" t="s">
        <v>35</v>
      </c>
      <c r="Y41" s="67" t="s">
        <v>35</v>
      </c>
      <c r="Z41" s="68" t="s">
        <v>35</v>
      </c>
      <c r="AA41" s="23" t="s">
        <v>35</v>
      </c>
      <c r="AB41" s="66" t="s">
        <v>35</v>
      </c>
      <c r="AC41" s="608">
        <v>3555</v>
      </c>
      <c r="AD41" s="6" t="s">
        <v>378</v>
      </c>
      <c r="AE41" s="17" t="s">
        <v>379</v>
      </c>
      <c r="AF41" s="33">
        <v>12.1</v>
      </c>
      <c r="AG41" s="34">
        <v>5.4</v>
      </c>
      <c r="AH41" s="38" t="s">
        <v>35</v>
      </c>
      <c r="AI41" s="94"/>
    </row>
    <row r="42" spans="1:35" x14ac:dyDescent="0.15">
      <c r="A42" s="1846"/>
      <c r="B42" s="52">
        <v>44321</v>
      </c>
      <c r="C42" s="1607" t="str">
        <f t="shared" si="4"/>
        <v>(水)</v>
      </c>
      <c r="D42" s="111" t="s">
        <v>522</v>
      </c>
      <c r="E42" s="1493">
        <v>1</v>
      </c>
      <c r="F42" s="58">
        <v>20.7</v>
      </c>
      <c r="G42" s="22">
        <v>17.899999999999999</v>
      </c>
      <c r="H42" s="61">
        <v>18.399999999999999</v>
      </c>
      <c r="I42" s="22">
        <v>19.399999999999999</v>
      </c>
      <c r="J42" s="61">
        <v>7.2</v>
      </c>
      <c r="K42" s="22">
        <v>7.59</v>
      </c>
      <c r="L42" s="61">
        <v>7.49</v>
      </c>
      <c r="M42" s="22" t="s">
        <v>35</v>
      </c>
      <c r="N42" s="61" t="s">
        <v>35</v>
      </c>
      <c r="O42" s="49" t="s">
        <v>35</v>
      </c>
      <c r="P42" s="1199" t="s">
        <v>35</v>
      </c>
      <c r="Q42" s="49" t="s">
        <v>35</v>
      </c>
      <c r="R42" s="1199" t="s">
        <v>35</v>
      </c>
      <c r="S42" s="49" t="s">
        <v>35</v>
      </c>
      <c r="T42" s="1199" t="s">
        <v>35</v>
      </c>
      <c r="U42" s="49" t="s">
        <v>35</v>
      </c>
      <c r="V42" s="1199" t="s">
        <v>35</v>
      </c>
      <c r="W42" s="62" t="s">
        <v>35</v>
      </c>
      <c r="X42" s="63" t="s">
        <v>35</v>
      </c>
      <c r="Y42" s="67" t="s">
        <v>35</v>
      </c>
      <c r="Z42" s="68" t="s">
        <v>35</v>
      </c>
      <c r="AA42" s="23" t="s">
        <v>35</v>
      </c>
      <c r="AB42" s="66" t="s">
        <v>35</v>
      </c>
      <c r="AC42" s="608">
        <v>3214</v>
      </c>
      <c r="AD42" s="6" t="s">
        <v>21</v>
      </c>
      <c r="AE42" s="17"/>
      <c r="AF42" s="33">
        <v>7.8</v>
      </c>
      <c r="AG42" s="34">
        <v>7.64</v>
      </c>
      <c r="AH42" s="41" t="s">
        <v>35</v>
      </c>
      <c r="AI42" s="95"/>
    </row>
    <row r="43" spans="1:35" x14ac:dyDescent="0.15">
      <c r="A43" s="1846"/>
      <c r="B43" s="52">
        <v>44322</v>
      </c>
      <c r="C43" s="1607" t="str">
        <f t="shared" si="4"/>
        <v>(木)</v>
      </c>
      <c r="D43" s="71" t="s">
        <v>579</v>
      </c>
      <c r="E43" s="1493">
        <v>8</v>
      </c>
      <c r="F43" s="58">
        <v>17.399999999999999</v>
      </c>
      <c r="G43" s="22">
        <v>18.3</v>
      </c>
      <c r="H43" s="61">
        <v>19.399999999999999</v>
      </c>
      <c r="I43" s="22">
        <v>13.1</v>
      </c>
      <c r="J43" s="61">
        <v>8.1999999999999993</v>
      </c>
      <c r="K43" s="22">
        <v>7.67</v>
      </c>
      <c r="L43" s="61">
        <v>7.71</v>
      </c>
      <c r="M43" s="22">
        <v>26.3</v>
      </c>
      <c r="N43" s="61">
        <v>29</v>
      </c>
      <c r="O43" s="49" t="s">
        <v>35</v>
      </c>
      <c r="P43" s="1199">
        <v>120</v>
      </c>
      <c r="Q43" s="49" t="s">
        <v>35</v>
      </c>
      <c r="R43" s="1199">
        <v>88</v>
      </c>
      <c r="S43" s="49" t="s">
        <v>35</v>
      </c>
      <c r="T43" s="1199" t="s">
        <v>35</v>
      </c>
      <c r="U43" s="1225" t="s">
        <v>35</v>
      </c>
      <c r="V43" s="1217" t="s">
        <v>35</v>
      </c>
      <c r="W43" s="62" t="s">
        <v>35</v>
      </c>
      <c r="X43" s="63">
        <v>17</v>
      </c>
      <c r="Y43" s="67" t="s">
        <v>35</v>
      </c>
      <c r="Z43" s="68">
        <v>232</v>
      </c>
      <c r="AA43" s="23" t="s">
        <v>35</v>
      </c>
      <c r="AB43" s="66">
        <v>0.51</v>
      </c>
      <c r="AC43" s="608">
        <v>1846</v>
      </c>
      <c r="AD43" s="6" t="s">
        <v>356</v>
      </c>
      <c r="AE43" s="17" t="s">
        <v>22</v>
      </c>
      <c r="AF43" s="33">
        <v>28.4</v>
      </c>
      <c r="AG43" s="34">
        <v>29.4</v>
      </c>
      <c r="AH43" s="35" t="s">
        <v>35</v>
      </c>
      <c r="AI43" s="96"/>
    </row>
    <row r="44" spans="1:35" x14ac:dyDescent="0.15">
      <c r="A44" s="1846"/>
      <c r="B44" s="52">
        <v>44323</v>
      </c>
      <c r="C44" s="1607" t="str">
        <f t="shared" si="4"/>
        <v>(金)</v>
      </c>
      <c r="D44" s="71" t="s">
        <v>522</v>
      </c>
      <c r="E44" s="1493">
        <v>2</v>
      </c>
      <c r="F44" s="58">
        <v>21.3</v>
      </c>
      <c r="G44" s="22">
        <v>18.3</v>
      </c>
      <c r="H44" s="61">
        <v>19.7</v>
      </c>
      <c r="I44" s="22">
        <v>16.399999999999999</v>
      </c>
      <c r="J44" s="61">
        <v>5.8</v>
      </c>
      <c r="K44" s="22">
        <v>7.74</v>
      </c>
      <c r="L44" s="61">
        <v>7.56</v>
      </c>
      <c r="M44" s="22">
        <v>28.7</v>
      </c>
      <c r="N44" s="61">
        <v>26.9</v>
      </c>
      <c r="O44" s="49" t="s">
        <v>35</v>
      </c>
      <c r="P44" s="1199">
        <v>110</v>
      </c>
      <c r="Q44" s="49" t="s">
        <v>35</v>
      </c>
      <c r="R44" s="1199">
        <v>86</v>
      </c>
      <c r="S44" s="49" t="s">
        <v>35</v>
      </c>
      <c r="T44" s="1199" t="s">
        <v>35</v>
      </c>
      <c r="U44" s="49" t="s">
        <v>35</v>
      </c>
      <c r="V44" s="1226" t="s">
        <v>35</v>
      </c>
      <c r="W44" s="62" t="s">
        <v>35</v>
      </c>
      <c r="X44" s="63">
        <v>17</v>
      </c>
      <c r="Y44" s="67" t="s">
        <v>35</v>
      </c>
      <c r="Z44" s="68">
        <v>218</v>
      </c>
      <c r="AA44" s="23" t="s">
        <v>35</v>
      </c>
      <c r="AB44" s="66">
        <v>0.37</v>
      </c>
      <c r="AC44" s="608">
        <v>2838</v>
      </c>
      <c r="AD44" s="6" t="s">
        <v>380</v>
      </c>
      <c r="AE44" s="17" t="s">
        <v>23</v>
      </c>
      <c r="AF44" s="612">
        <v>130</v>
      </c>
      <c r="AG44" s="613">
        <v>120</v>
      </c>
      <c r="AH44" s="35" t="s">
        <v>35</v>
      </c>
      <c r="AI44" s="96"/>
    </row>
    <row r="45" spans="1:35" x14ac:dyDescent="0.15">
      <c r="A45" s="1846"/>
      <c r="B45" s="52">
        <v>44324</v>
      </c>
      <c r="C45" s="1607" t="str">
        <f t="shared" si="4"/>
        <v>(土)</v>
      </c>
      <c r="D45" s="71" t="s">
        <v>566</v>
      </c>
      <c r="E45" s="1493" t="s">
        <v>35</v>
      </c>
      <c r="F45" s="58">
        <v>20.9</v>
      </c>
      <c r="G45" s="22">
        <v>17.2</v>
      </c>
      <c r="H45" s="61">
        <v>17.8</v>
      </c>
      <c r="I45" s="22">
        <v>12.2</v>
      </c>
      <c r="J45" s="61">
        <v>7.4</v>
      </c>
      <c r="K45" s="22">
        <v>7.55</v>
      </c>
      <c r="L45" s="61">
        <v>7.51</v>
      </c>
      <c r="M45" s="22" t="s">
        <v>35</v>
      </c>
      <c r="N45" s="61" t="s">
        <v>35</v>
      </c>
      <c r="O45" s="49" t="s">
        <v>35</v>
      </c>
      <c r="P45" s="1199" t="s">
        <v>35</v>
      </c>
      <c r="Q45" s="49" t="s">
        <v>35</v>
      </c>
      <c r="R45" s="1199" t="s">
        <v>35</v>
      </c>
      <c r="S45" s="49" t="s">
        <v>35</v>
      </c>
      <c r="T45" s="1199" t="s">
        <v>35</v>
      </c>
      <c r="U45" s="49" t="s">
        <v>35</v>
      </c>
      <c r="V45" s="1226" t="s">
        <v>35</v>
      </c>
      <c r="W45" s="62" t="s">
        <v>35</v>
      </c>
      <c r="X45" s="63" t="s">
        <v>35</v>
      </c>
      <c r="Y45" s="67" t="s">
        <v>35</v>
      </c>
      <c r="Z45" s="68" t="s">
        <v>35</v>
      </c>
      <c r="AA45" s="23" t="s">
        <v>35</v>
      </c>
      <c r="AB45" s="66" t="s">
        <v>35</v>
      </c>
      <c r="AC45" s="608">
        <v>1787</v>
      </c>
      <c r="AD45" s="6" t="s">
        <v>360</v>
      </c>
      <c r="AE45" s="17" t="s">
        <v>23</v>
      </c>
      <c r="AF45" s="612">
        <v>96</v>
      </c>
      <c r="AG45" s="613">
        <v>98</v>
      </c>
      <c r="AH45" s="35" t="s">
        <v>35</v>
      </c>
      <c r="AI45" s="96"/>
    </row>
    <row r="46" spans="1:35" x14ac:dyDescent="0.15">
      <c r="A46" s="1846"/>
      <c r="B46" s="52">
        <v>44325</v>
      </c>
      <c r="C46" s="1607" t="str">
        <f t="shared" si="4"/>
        <v>(日)</v>
      </c>
      <c r="D46" s="71" t="s">
        <v>566</v>
      </c>
      <c r="E46" s="1493" t="s">
        <v>35</v>
      </c>
      <c r="F46" s="58">
        <v>21.6</v>
      </c>
      <c r="G46" s="22">
        <v>18.8</v>
      </c>
      <c r="H46" s="61">
        <v>19.399999999999999</v>
      </c>
      <c r="I46" s="22">
        <v>18.8</v>
      </c>
      <c r="J46" s="61">
        <v>7.9</v>
      </c>
      <c r="K46" s="22">
        <v>7.65</v>
      </c>
      <c r="L46" s="61">
        <v>7.48</v>
      </c>
      <c r="M46" s="22" t="s">
        <v>35</v>
      </c>
      <c r="N46" s="61" t="s">
        <v>35</v>
      </c>
      <c r="O46" s="49" t="s">
        <v>35</v>
      </c>
      <c r="P46" s="1199" t="s">
        <v>35</v>
      </c>
      <c r="Q46" s="49" t="s">
        <v>35</v>
      </c>
      <c r="R46" s="1199" t="s">
        <v>35</v>
      </c>
      <c r="S46" s="49" t="s">
        <v>35</v>
      </c>
      <c r="T46" s="1199" t="s">
        <v>35</v>
      </c>
      <c r="U46" s="49" t="s">
        <v>35</v>
      </c>
      <c r="V46" s="1226" t="s">
        <v>35</v>
      </c>
      <c r="W46" s="62" t="s">
        <v>35</v>
      </c>
      <c r="X46" s="63" t="s">
        <v>35</v>
      </c>
      <c r="Y46" s="67" t="s">
        <v>35</v>
      </c>
      <c r="Z46" s="68" t="s">
        <v>35</v>
      </c>
      <c r="AA46" s="23" t="s">
        <v>35</v>
      </c>
      <c r="AB46" s="66" t="s">
        <v>35</v>
      </c>
      <c r="AC46" s="608">
        <v>2923</v>
      </c>
      <c r="AD46" s="6" t="s">
        <v>361</v>
      </c>
      <c r="AE46" s="17" t="s">
        <v>23</v>
      </c>
      <c r="AF46" s="612">
        <v>66</v>
      </c>
      <c r="AG46" s="613">
        <v>72</v>
      </c>
      <c r="AH46" s="35" t="s">
        <v>35</v>
      </c>
      <c r="AI46" s="96"/>
    </row>
    <row r="47" spans="1:35" x14ac:dyDescent="0.15">
      <c r="A47" s="1846"/>
      <c r="B47" s="52">
        <v>44326</v>
      </c>
      <c r="C47" s="1607" t="str">
        <f t="shared" si="4"/>
        <v>(月)</v>
      </c>
      <c r="D47" s="111" t="s">
        <v>566</v>
      </c>
      <c r="E47" s="1493" t="s">
        <v>35</v>
      </c>
      <c r="F47" s="58">
        <v>21</v>
      </c>
      <c r="G47" s="22">
        <v>21.3</v>
      </c>
      <c r="H47" s="61">
        <v>19.899999999999999</v>
      </c>
      <c r="I47" s="22">
        <v>10.5</v>
      </c>
      <c r="J47" s="61">
        <v>10.4</v>
      </c>
      <c r="K47" s="22">
        <v>7.74</v>
      </c>
      <c r="L47" s="61">
        <v>7.74</v>
      </c>
      <c r="M47" s="22">
        <v>29.8</v>
      </c>
      <c r="N47" s="61">
        <v>28.7</v>
      </c>
      <c r="O47" s="49" t="s">
        <v>35</v>
      </c>
      <c r="P47" s="1199">
        <v>130</v>
      </c>
      <c r="Q47" s="49" t="s">
        <v>35</v>
      </c>
      <c r="R47" s="1199">
        <v>92</v>
      </c>
      <c r="S47" s="49" t="s">
        <v>35</v>
      </c>
      <c r="T47" s="1199" t="s">
        <v>35</v>
      </c>
      <c r="U47" s="49" t="s">
        <v>35</v>
      </c>
      <c r="V47" s="1226" t="s">
        <v>35</v>
      </c>
      <c r="W47" s="62" t="s">
        <v>35</v>
      </c>
      <c r="X47" s="63">
        <v>15</v>
      </c>
      <c r="Y47" s="67" t="s">
        <v>35</v>
      </c>
      <c r="Z47" s="68">
        <v>230</v>
      </c>
      <c r="AA47" s="23" t="s">
        <v>35</v>
      </c>
      <c r="AB47" s="66">
        <v>0.71</v>
      </c>
      <c r="AC47" s="608" t="s">
        <v>35</v>
      </c>
      <c r="AD47" s="6" t="s">
        <v>362</v>
      </c>
      <c r="AE47" s="17" t="s">
        <v>23</v>
      </c>
      <c r="AF47" s="612">
        <v>30</v>
      </c>
      <c r="AG47" s="613">
        <v>26</v>
      </c>
      <c r="AH47" s="35" t="s">
        <v>35</v>
      </c>
      <c r="AI47" s="96"/>
    </row>
    <row r="48" spans="1:35" x14ac:dyDescent="0.15">
      <c r="A48" s="1846"/>
      <c r="B48" s="310">
        <v>44327</v>
      </c>
      <c r="C48" s="1607" t="str">
        <f t="shared" si="4"/>
        <v>(火)</v>
      </c>
      <c r="D48" s="71" t="s">
        <v>522</v>
      </c>
      <c r="E48" s="1493" t="s">
        <v>35</v>
      </c>
      <c r="F48" s="58">
        <v>20.100000000000001</v>
      </c>
      <c r="G48" s="22">
        <v>19.5</v>
      </c>
      <c r="H48" s="61">
        <v>21.7</v>
      </c>
      <c r="I48" s="22">
        <v>21.5</v>
      </c>
      <c r="J48" s="61">
        <v>9.6</v>
      </c>
      <c r="K48" s="22">
        <v>7.81</v>
      </c>
      <c r="L48" s="61">
        <v>7.72</v>
      </c>
      <c r="M48" s="22">
        <v>32.200000000000003</v>
      </c>
      <c r="N48" s="61">
        <v>31.2</v>
      </c>
      <c r="O48" s="49" t="s">
        <v>35</v>
      </c>
      <c r="P48" s="1199">
        <v>130</v>
      </c>
      <c r="Q48" s="49" t="s">
        <v>35</v>
      </c>
      <c r="R48" s="1199">
        <v>98</v>
      </c>
      <c r="S48" s="49" t="s">
        <v>35</v>
      </c>
      <c r="T48" s="1199" t="s">
        <v>35</v>
      </c>
      <c r="U48" s="49" t="s">
        <v>35</v>
      </c>
      <c r="V48" s="1226" t="s">
        <v>35</v>
      </c>
      <c r="W48" s="62" t="s">
        <v>35</v>
      </c>
      <c r="X48" s="63">
        <v>16</v>
      </c>
      <c r="Y48" s="67" t="s">
        <v>35</v>
      </c>
      <c r="Z48" s="68">
        <v>244</v>
      </c>
      <c r="AA48" s="23" t="s">
        <v>35</v>
      </c>
      <c r="AB48" s="66">
        <v>0.62</v>
      </c>
      <c r="AC48" s="608">
        <v>1608</v>
      </c>
      <c r="AD48" s="6" t="s">
        <v>381</v>
      </c>
      <c r="AE48" s="17" t="s">
        <v>23</v>
      </c>
      <c r="AF48" s="36">
        <v>16</v>
      </c>
      <c r="AG48" s="37">
        <v>18</v>
      </c>
      <c r="AH48" s="38" t="s">
        <v>35</v>
      </c>
      <c r="AI48" s="94"/>
    </row>
    <row r="49" spans="1:35" x14ac:dyDescent="0.15">
      <c r="A49" s="1846"/>
      <c r="B49" s="310">
        <v>44328</v>
      </c>
      <c r="C49" s="1607" t="str">
        <f t="shared" si="4"/>
        <v>(水)</v>
      </c>
      <c r="D49" s="71" t="s">
        <v>522</v>
      </c>
      <c r="E49" s="1493" t="s">
        <v>35</v>
      </c>
      <c r="F49" s="58">
        <v>19.100000000000001</v>
      </c>
      <c r="G49" s="22">
        <v>17.600000000000001</v>
      </c>
      <c r="H49" s="61">
        <v>18.899999999999999</v>
      </c>
      <c r="I49" s="22">
        <v>12.1</v>
      </c>
      <c r="J49" s="61">
        <v>5.4</v>
      </c>
      <c r="K49" s="22">
        <v>7.8</v>
      </c>
      <c r="L49" s="61">
        <v>7.64</v>
      </c>
      <c r="M49" s="22">
        <v>28.4</v>
      </c>
      <c r="N49" s="61">
        <v>29.4</v>
      </c>
      <c r="O49" s="49">
        <v>130</v>
      </c>
      <c r="P49" s="1199">
        <v>120</v>
      </c>
      <c r="Q49" s="49">
        <v>96</v>
      </c>
      <c r="R49" s="1199">
        <v>98</v>
      </c>
      <c r="S49" s="49">
        <v>66</v>
      </c>
      <c r="T49" s="1199">
        <v>72</v>
      </c>
      <c r="U49" s="49">
        <v>30</v>
      </c>
      <c r="V49" s="1226">
        <v>26</v>
      </c>
      <c r="W49" s="62">
        <v>16</v>
      </c>
      <c r="X49" s="63">
        <v>18</v>
      </c>
      <c r="Y49" s="67">
        <v>248</v>
      </c>
      <c r="Z49" s="68">
        <v>242</v>
      </c>
      <c r="AA49" s="23">
        <v>0.8</v>
      </c>
      <c r="AB49" s="66">
        <v>0.42</v>
      </c>
      <c r="AC49" s="608">
        <v>1417</v>
      </c>
      <c r="AD49" s="6" t="s">
        <v>382</v>
      </c>
      <c r="AE49" s="17" t="s">
        <v>23</v>
      </c>
      <c r="AF49" s="47">
        <v>248</v>
      </c>
      <c r="AG49" s="48">
        <v>242</v>
      </c>
      <c r="AH49" s="24" t="s">
        <v>35</v>
      </c>
      <c r="AI49" s="25"/>
    </row>
    <row r="50" spans="1:35" x14ac:dyDescent="0.15">
      <c r="A50" s="1846"/>
      <c r="B50" s="310">
        <v>44329</v>
      </c>
      <c r="C50" s="1607" t="str">
        <f t="shared" si="4"/>
        <v>(木)</v>
      </c>
      <c r="D50" s="71" t="s">
        <v>579</v>
      </c>
      <c r="E50" s="1493">
        <v>4</v>
      </c>
      <c r="F50" s="58">
        <v>16.8</v>
      </c>
      <c r="G50" s="22">
        <v>17.899999999999999</v>
      </c>
      <c r="H50" s="61">
        <v>19.3</v>
      </c>
      <c r="I50" s="22">
        <v>9.8000000000000007</v>
      </c>
      <c r="J50" s="61">
        <v>10.1</v>
      </c>
      <c r="K50" s="22">
        <v>7.8</v>
      </c>
      <c r="L50" s="61">
        <v>7.84</v>
      </c>
      <c r="M50" s="22">
        <v>31</v>
      </c>
      <c r="N50" s="61">
        <v>32.700000000000003</v>
      </c>
      <c r="O50" s="49" t="s">
        <v>35</v>
      </c>
      <c r="P50" s="1199">
        <v>130</v>
      </c>
      <c r="Q50" s="49" t="s">
        <v>35</v>
      </c>
      <c r="R50" s="1199">
        <v>96</v>
      </c>
      <c r="S50" s="49" t="s">
        <v>35</v>
      </c>
      <c r="T50" s="1199" t="s">
        <v>35</v>
      </c>
      <c r="U50" s="49" t="s">
        <v>35</v>
      </c>
      <c r="V50" s="1226" t="s">
        <v>35</v>
      </c>
      <c r="W50" s="62" t="s">
        <v>35</v>
      </c>
      <c r="X50" s="63">
        <v>16</v>
      </c>
      <c r="Y50" s="67" t="s">
        <v>35</v>
      </c>
      <c r="Z50" s="68">
        <v>244</v>
      </c>
      <c r="AA50" s="23" t="s">
        <v>35</v>
      </c>
      <c r="AB50" s="66">
        <v>0.74</v>
      </c>
      <c r="AC50" s="608" t="s">
        <v>35</v>
      </c>
      <c r="AD50" s="6" t="s">
        <v>383</v>
      </c>
      <c r="AE50" s="17" t="s">
        <v>23</v>
      </c>
      <c r="AF50" s="39">
        <v>0.8</v>
      </c>
      <c r="AG50" s="40">
        <v>0.42</v>
      </c>
      <c r="AH50" s="41" t="s">
        <v>35</v>
      </c>
      <c r="AI50" s="95"/>
    </row>
    <row r="51" spans="1:35" x14ac:dyDescent="0.15">
      <c r="A51" s="1846"/>
      <c r="B51" s="310">
        <v>44330</v>
      </c>
      <c r="C51" s="1607" t="str">
        <f t="shared" si="4"/>
        <v>(金)</v>
      </c>
      <c r="D51" s="71" t="s">
        <v>566</v>
      </c>
      <c r="E51" s="1493" t="s">
        <v>35</v>
      </c>
      <c r="F51" s="58">
        <v>20.2</v>
      </c>
      <c r="G51" s="22">
        <v>18.5</v>
      </c>
      <c r="H51" s="61">
        <v>19.399999999999999</v>
      </c>
      <c r="I51" s="22">
        <v>11.4</v>
      </c>
      <c r="J51" s="61">
        <v>10.7</v>
      </c>
      <c r="K51" s="22">
        <v>7.67</v>
      </c>
      <c r="L51" s="61">
        <v>7.73</v>
      </c>
      <c r="M51" s="22">
        <v>30.2</v>
      </c>
      <c r="N51" s="61">
        <v>31.4</v>
      </c>
      <c r="O51" s="49" t="s">
        <v>35</v>
      </c>
      <c r="P51" s="1199">
        <v>120</v>
      </c>
      <c r="Q51" s="49" t="s">
        <v>35</v>
      </c>
      <c r="R51" s="1199">
        <v>88</v>
      </c>
      <c r="S51" s="49" t="s">
        <v>35</v>
      </c>
      <c r="T51" s="1199" t="s">
        <v>35</v>
      </c>
      <c r="U51" s="49" t="s">
        <v>35</v>
      </c>
      <c r="V51" s="1226" t="s">
        <v>35</v>
      </c>
      <c r="W51" s="62" t="s">
        <v>35</v>
      </c>
      <c r="X51" s="63">
        <v>15</v>
      </c>
      <c r="Y51" s="67" t="s">
        <v>35</v>
      </c>
      <c r="Z51" s="68">
        <v>236</v>
      </c>
      <c r="AA51" s="23" t="s">
        <v>35</v>
      </c>
      <c r="AB51" s="66">
        <v>0.74</v>
      </c>
      <c r="AC51" s="608" t="s">
        <v>35</v>
      </c>
      <c r="AD51" s="6" t="s">
        <v>24</v>
      </c>
      <c r="AE51" s="17" t="s">
        <v>23</v>
      </c>
      <c r="AF51" s="22">
        <v>5.7</v>
      </c>
      <c r="AG51" s="46">
        <v>4.7</v>
      </c>
      <c r="AH51" s="134" t="s">
        <v>35</v>
      </c>
      <c r="AI51" s="95"/>
    </row>
    <row r="52" spans="1:35" x14ac:dyDescent="0.15">
      <c r="A52" s="1846"/>
      <c r="B52" s="52">
        <v>44331</v>
      </c>
      <c r="C52" s="1607" t="str">
        <f t="shared" si="4"/>
        <v>(土)</v>
      </c>
      <c r="D52" s="71" t="s">
        <v>566</v>
      </c>
      <c r="E52" s="1493" t="s">
        <v>35</v>
      </c>
      <c r="F52" s="58">
        <v>23.9</v>
      </c>
      <c r="G52" s="22">
        <v>19.2</v>
      </c>
      <c r="H52" s="61">
        <v>20.3</v>
      </c>
      <c r="I52" s="22">
        <v>8.9</v>
      </c>
      <c r="J52" s="61">
        <v>11</v>
      </c>
      <c r="K52" s="22">
        <v>7.54</v>
      </c>
      <c r="L52" s="61">
        <v>7.63</v>
      </c>
      <c r="M52" s="22" t="s">
        <v>35</v>
      </c>
      <c r="N52" s="61" t="s">
        <v>35</v>
      </c>
      <c r="O52" s="49" t="s">
        <v>35</v>
      </c>
      <c r="P52" s="1199" t="s">
        <v>35</v>
      </c>
      <c r="Q52" s="49" t="s">
        <v>35</v>
      </c>
      <c r="R52" s="1199" t="s">
        <v>35</v>
      </c>
      <c r="S52" s="49" t="s">
        <v>35</v>
      </c>
      <c r="T52" s="1199" t="s">
        <v>35</v>
      </c>
      <c r="U52" s="49" t="s">
        <v>35</v>
      </c>
      <c r="V52" s="1226" t="s">
        <v>35</v>
      </c>
      <c r="W52" s="62" t="s">
        <v>35</v>
      </c>
      <c r="X52" s="63" t="s">
        <v>35</v>
      </c>
      <c r="Y52" s="67" t="s">
        <v>35</v>
      </c>
      <c r="Z52" s="68" t="s">
        <v>35</v>
      </c>
      <c r="AA52" s="23" t="s">
        <v>35</v>
      </c>
      <c r="AB52" s="66" t="s">
        <v>35</v>
      </c>
      <c r="AC52" s="608" t="s">
        <v>35</v>
      </c>
      <c r="AD52" s="6" t="s">
        <v>25</v>
      </c>
      <c r="AE52" s="17" t="s">
        <v>23</v>
      </c>
      <c r="AF52" s="22">
        <v>2.4</v>
      </c>
      <c r="AG52" s="46">
        <v>2.1</v>
      </c>
      <c r="AH52" s="134" t="s">
        <v>35</v>
      </c>
      <c r="AI52" s="95"/>
    </row>
    <row r="53" spans="1:35" x14ac:dyDescent="0.15">
      <c r="A53" s="1846"/>
      <c r="B53" s="52">
        <v>44332</v>
      </c>
      <c r="C53" s="1607" t="str">
        <f t="shared" si="4"/>
        <v>(日)</v>
      </c>
      <c r="D53" s="111" t="s">
        <v>522</v>
      </c>
      <c r="E53" s="1493" t="s">
        <v>35</v>
      </c>
      <c r="F53" s="58">
        <v>22.2</v>
      </c>
      <c r="G53" s="22">
        <v>19.5</v>
      </c>
      <c r="H53" s="61">
        <v>20.9</v>
      </c>
      <c r="I53" s="22">
        <v>10.9</v>
      </c>
      <c r="J53" s="61">
        <v>12</v>
      </c>
      <c r="K53" s="22">
        <v>7.59</v>
      </c>
      <c r="L53" s="61">
        <v>7.65</v>
      </c>
      <c r="M53" s="22" t="s">
        <v>35</v>
      </c>
      <c r="N53" s="61" t="s">
        <v>35</v>
      </c>
      <c r="O53" s="49" t="s">
        <v>35</v>
      </c>
      <c r="P53" s="1199" t="s">
        <v>35</v>
      </c>
      <c r="Q53" s="49" t="s">
        <v>35</v>
      </c>
      <c r="R53" s="1199" t="s">
        <v>35</v>
      </c>
      <c r="S53" s="49" t="s">
        <v>35</v>
      </c>
      <c r="T53" s="1199" t="s">
        <v>35</v>
      </c>
      <c r="U53" s="49" t="s">
        <v>35</v>
      </c>
      <c r="V53" s="1226" t="s">
        <v>35</v>
      </c>
      <c r="W53" s="62" t="s">
        <v>35</v>
      </c>
      <c r="X53" s="63" t="s">
        <v>35</v>
      </c>
      <c r="Y53" s="67" t="s">
        <v>35</v>
      </c>
      <c r="Z53" s="68" t="s">
        <v>35</v>
      </c>
      <c r="AA53" s="23" t="s">
        <v>35</v>
      </c>
      <c r="AB53" s="66" t="s">
        <v>35</v>
      </c>
      <c r="AC53" s="608" t="s">
        <v>35</v>
      </c>
      <c r="AD53" s="6" t="s">
        <v>384</v>
      </c>
      <c r="AE53" s="17" t="s">
        <v>23</v>
      </c>
      <c r="AF53" s="22">
        <v>8.1999999999999993</v>
      </c>
      <c r="AG53" s="46">
        <v>8.1</v>
      </c>
      <c r="AH53" s="134" t="s">
        <v>35</v>
      </c>
      <c r="AI53" s="95"/>
    </row>
    <row r="54" spans="1:35" x14ac:dyDescent="0.15">
      <c r="A54" s="1846"/>
      <c r="B54" s="52">
        <v>44333</v>
      </c>
      <c r="C54" s="1607" t="str">
        <f t="shared" si="4"/>
        <v>(月)</v>
      </c>
      <c r="D54" s="71" t="s">
        <v>522</v>
      </c>
      <c r="E54" s="1493" t="s">
        <v>35</v>
      </c>
      <c r="F54" s="58">
        <v>23</v>
      </c>
      <c r="G54" s="22">
        <v>20.6</v>
      </c>
      <c r="H54" s="61">
        <v>20.9</v>
      </c>
      <c r="I54" s="22">
        <v>12.1</v>
      </c>
      <c r="J54" s="61">
        <v>11.7</v>
      </c>
      <c r="K54" s="22">
        <v>7.78</v>
      </c>
      <c r="L54" s="61">
        <v>7.83</v>
      </c>
      <c r="M54" s="22">
        <v>31.1</v>
      </c>
      <c r="N54" s="61">
        <v>31</v>
      </c>
      <c r="O54" s="49" t="s">
        <v>35</v>
      </c>
      <c r="P54" s="1199">
        <v>130</v>
      </c>
      <c r="Q54" s="49" t="s">
        <v>35</v>
      </c>
      <c r="R54" s="1199">
        <v>90</v>
      </c>
      <c r="S54" s="49" t="s">
        <v>35</v>
      </c>
      <c r="T54" s="1199" t="s">
        <v>35</v>
      </c>
      <c r="U54" s="49" t="s">
        <v>35</v>
      </c>
      <c r="V54" s="1226" t="s">
        <v>35</v>
      </c>
      <c r="W54" s="62" t="s">
        <v>35</v>
      </c>
      <c r="X54" s="63">
        <v>16</v>
      </c>
      <c r="Y54" s="67" t="s">
        <v>35</v>
      </c>
      <c r="Z54" s="68">
        <v>264</v>
      </c>
      <c r="AA54" s="23" t="s">
        <v>35</v>
      </c>
      <c r="AB54" s="66">
        <v>0.77</v>
      </c>
      <c r="AC54" s="608">
        <v>348</v>
      </c>
      <c r="AD54" s="6" t="s">
        <v>385</v>
      </c>
      <c r="AE54" s="17" t="s">
        <v>23</v>
      </c>
      <c r="AF54" s="23">
        <v>5.6000000000000001E-2</v>
      </c>
      <c r="AG54" s="43">
        <v>0.06</v>
      </c>
      <c r="AH54" s="45" t="s">
        <v>35</v>
      </c>
      <c r="AI54" s="97"/>
    </row>
    <row r="55" spans="1:35" x14ac:dyDescent="0.15">
      <c r="A55" s="1846"/>
      <c r="B55" s="52">
        <v>44334</v>
      </c>
      <c r="C55" s="1607" t="str">
        <f t="shared" si="4"/>
        <v>(火)</v>
      </c>
      <c r="D55" s="71" t="s">
        <v>566</v>
      </c>
      <c r="E55" s="1493">
        <v>1</v>
      </c>
      <c r="F55" s="58">
        <v>24.4</v>
      </c>
      <c r="G55" s="22">
        <v>21.7</v>
      </c>
      <c r="H55" s="61">
        <v>22.9</v>
      </c>
      <c r="I55" s="22">
        <v>12.8</v>
      </c>
      <c r="J55" s="61">
        <v>12.6</v>
      </c>
      <c r="K55" s="22">
        <v>7.78</v>
      </c>
      <c r="L55" s="61">
        <v>7.83</v>
      </c>
      <c r="M55" s="22">
        <v>30.6</v>
      </c>
      <c r="N55" s="61">
        <v>31.2</v>
      </c>
      <c r="O55" s="49" t="s">
        <v>35</v>
      </c>
      <c r="P55" s="1199">
        <v>130</v>
      </c>
      <c r="Q55" s="49" t="s">
        <v>35</v>
      </c>
      <c r="R55" s="1199">
        <v>90</v>
      </c>
      <c r="S55" s="49" t="s">
        <v>35</v>
      </c>
      <c r="T55" s="1199" t="s">
        <v>35</v>
      </c>
      <c r="U55" s="49" t="s">
        <v>35</v>
      </c>
      <c r="V55" s="1226" t="s">
        <v>35</v>
      </c>
      <c r="W55" s="62" t="s">
        <v>35</v>
      </c>
      <c r="X55" s="63">
        <v>16</v>
      </c>
      <c r="Y55" s="67" t="s">
        <v>35</v>
      </c>
      <c r="Z55" s="68">
        <v>264</v>
      </c>
      <c r="AA55" s="23" t="s">
        <v>35</v>
      </c>
      <c r="AB55" s="66">
        <v>0.78</v>
      </c>
      <c r="AC55" s="608">
        <v>534</v>
      </c>
      <c r="AD55" s="6" t="s">
        <v>26</v>
      </c>
      <c r="AE55" s="17" t="s">
        <v>23</v>
      </c>
      <c r="AF55" s="23">
        <v>0.85</v>
      </c>
      <c r="AG55" s="43">
        <v>0.91</v>
      </c>
      <c r="AH55" s="41" t="s">
        <v>35</v>
      </c>
      <c r="AI55" s="95"/>
    </row>
    <row r="56" spans="1:35" x14ac:dyDescent="0.15">
      <c r="A56" s="1846"/>
      <c r="B56" s="52">
        <v>44335</v>
      </c>
      <c r="C56" s="1607" t="str">
        <f t="shared" si="4"/>
        <v>(水)</v>
      </c>
      <c r="D56" s="71" t="s">
        <v>579</v>
      </c>
      <c r="E56" s="1493">
        <v>23</v>
      </c>
      <c r="F56" s="58">
        <v>18.3</v>
      </c>
      <c r="G56" s="22">
        <v>21.1</v>
      </c>
      <c r="H56" s="61">
        <v>23.3</v>
      </c>
      <c r="I56" s="22">
        <v>13.6</v>
      </c>
      <c r="J56" s="61">
        <v>6.1</v>
      </c>
      <c r="K56" s="22">
        <v>7.78</v>
      </c>
      <c r="L56" s="61">
        <v>7.62</v>
      </c>
      <c r="M56" s="22">
        <v>31.2</v>
      </c>
      <c r="N56" s="61">
        <v>28.2</v>
      </c>
      <c r="O56" s="49" t="s">
        <v>35</v>
      </c>
      <c r="P56" s="1199">
        <v>130</v>
      </c>
      <c r="Q56" s="49" t="s">
        <v>35</v>
      </c>
      <c r="R56" s="1199">
        <v>94</v>
      </c>
      <c r="S56" s="49" t="s">
        <v>35</v>
      </c>
      <c r="T56" s="1199" t="s">
        <v>35</v>
      </c>
      <c r="U56" s="49" t="s">
        <v>35</v>
      </c>
      <c r="V56" s="1226" t="s">
        <v>35</v>
      </c>
      <c r="W56" s="62" t="s">
        <v>35</v>
      </c>
      <c r="X56" s="63">
        <v>17</v>
      </c>
      <c r="Y56" s="67" t="s">
        <v>35</v>
      </c>
      <c r="Z56" s="68">
        <v>264</v>
      </c>
      <c r="AA56" s="23" t="s">
        <v>35</v>
      </c>
      <c r="AB56" s="66">
        <v>0.42</v>
      </c>
      <c r="AC56" s="608">
        <v>2481</v>
      </c>
      <c r="AD56" s="6" t="s">
        <v>91</v>
      </c>
      <c r="AE56" s="17" t="s">
        <v>23</v>
      </c>
      <c r="AF56" s="23">
        <v>1.24</v>
      </c>
      <c r="AG56" s="43">
        <v>1.36</v>
      </c>
      <c r="AH56" s="41" t="s">
        <v>35</v>
      </c>
      <c r="AI56" s="95"/>
    </row>
    <row r="57" spans="1:35" x14ac:dyDescent="0.15">
      <c r="A57" s="1846"/>
      <c r="B57" s="52">
        <v>44336</v>
      </c>
      <c r="C57" s="1607" t="str">
        <f t="shared" si="4"/>
        <v>(木)</v>
      </c>
      <c r="D57" s="71" t="s">
        <v>522</v>
      </c>
      <c r="E57" s="1493">
        <v>16</v>
      </c>
      <c r="F57" s="58">
        <v>21.6</v>
      </c>
      <c r="G57" s="22">
        <v>20.100000000000001</v>
      </c>
      <c r="H57" s="61">
        <v>21.2</v>
      </c>
      <c r="I57" s="22">
        <v>21.7</v>
      </c>
      <c r="J57" s="61">
        <v>8.1</v>
      </c>
      <c r="K57" s="22">
        <v>7.68</v>
      </c>
      <c r="L57" s="61">
        <v>7.39</v>
      </c>
      <c r="M57" s="22">
        <v>25.7</v>
      </c>
      <c r="N57" s="61">
        <v>24.4</v>
      </c>
      <c r="O57" s="49" t="s">
        <v>35</v>
      </c>
      <c r="P57" s="1199">
        <v>93</v>
      </c>
      <c r="Q57" s="49" t="s">
        <v>35</v>
      </c>
      <c r="R57" s="1199">
        <v>76</v>
      </c>
      <c r="S57" s="49" t="s">
        <v>35</v>
      </c>
      <c r="T57" s="1199" t="s">
        <v>35</v>
      </c>
      <c r="U57" s="49" t="s">
        <v>35</v>
      </c>
      <c r="V57" s="1226" t="s">
        <v>35</v>
      </c>
      <c r="W57" s="62" t="s">
        <v>35</v>
      </c>
      <c r="X57" s="63">
        <v>18</v>
      </c>
      <c r="Y57" s="67" t="s">
        <v>35</v>
      </c>
      <c r="Z57" s="68">
        <v>206</v>
      </c>
      <c r="AA57" s="23" t="s">
        <v>35</v>
      </c>
      <c r="AB57" s="66">
        <v>0.38</v>
      </c>
      <c r="AC57" s="608">
        <v>6444</v>
      </c>
      <c r="AD57" s="6" t="s">
        <v>371</v>
      </c>
      <c r="AE57" s="17" t="s">
        <v>23</v>
      </c>
      <c r="AF57" s="23">
        <v>0.224</v>
      </c>
      <c r="AG57" s="43">
        <v>0.14699999999999999</v>
      </c>
      <c r="AH57" s="45" t="s">
        <v>35</v>
      </c>
      <c r="AI57" s="97"/>
    </row>
    <row r="58" spans="1:35" x14ac:dyDescent="0.15">
      <c r="A58" s="1846"/>
      <c r="B58" s="52">
        <v>44337</v>
      </c>
      <c r="C58" s="1607" t="str">
        <f t="shared" si="4"/>
        <v>(金)</v>
      </c>
      <c r="D58" s="111" t="s">
        <v>522</v>
      </c>
      <c r="E58" s="1493">
        <v>5</v>
      </c>
      <c r="F58" s="58">
        <v>22.5</v>
      </c>
      <c r="G58" s="22">
        <v>20.9</v>
      </c>
      <c r="H58" s="61">
        <v>22</v>
      </c>
      <c r="I58" s="22">
        <v>21.5</v>
      </c>
      <c r="J58" s="61">
        <v>7.1</v>
      </c>
      <c r="K58" s="22">
        <v>7.67</v>
      </c>
      <c r="L58" s="61">
        <v>7.36</v>
      </c>
      <c r="M58" s="22">
        <v>22.1</v>
      </c>
      <c r="N58" s="61">
        <v>22.6</v>
      </c>
      <c r="O58" s="49" t="s">
        <v>35</v>
      </c>
      <c r="P58" s="1199">
        <v>80</v>
      </c>
      <c r="Q58" s="49" t="s">
        <v>35</v>
      </c>
      <c r="R58" s="1199">
        <v>72</v>
      </c>
      <c r="S58" s="49" t="s">
        <v>35</v>
      </c>
      <c r="T58" s="1199" t="s">
        <v>35</v>
      </c>
      <c r="U58" s="49" t="s">
        <v>35</v>
      </c>
      <c r="V58" s="1226" t="s">
        <v>35</v>
      </c>
      <c r="W58" s="62" t="s">
        <v>35</v>
      </c>
      <c r="X58" s="63">
        <v>14</v>
      </c>
      <c r="Y58" s="67" t="s">
        <v>35</v>
      </c>
      <c r="Z58" s="68">
        <v>170</v>
      </c>
      <c r="AA58" s="23" t="s">
        <v>35</v>
      </c>
      <c r="AB58" s="66">
        <v>0.4</v>
      </c>
      <c r="AC58" s="608">
        <v>3667</v>
      </c>
      <c r="AD58" s="6" t="s">
        <v>386</v>
      </c>
      <c r="AE58" s="17" t="s">
        <v>23</v>
      </c>
      <c r="AF58" s="450" t="s">
        <v>523</v>
      </c>
      <c r="AG58" s="203" t="s">
        <v>523</v>
      </c>
      <c r="AH58" s="41" t="s">
        <v>35</v>
      </c>
      <c r="AI58" s="95"/>
    </row>
    <row r="59" spans="1:35" x14ac:dyDescent="0.15">
      <c r="A59" s="1846"/>
      <c r="B59" s="52">
        <v>44338</v>
      </c>
      <c r="C59" s="1607" t="str">
        <f t="shared" si="4"/>
        <v>(土)</v>
      </c>
      <c r="D59" s="71" t="s">
        <v>579</v>
      </c>
      <c r="E59" s="1493">
        <v>2</v>
      </c>
      <c r="F59" s="58">
        <v>18.600000000000001</v>
      </c>
      <c r="G59" s="22">
        <v>19.600000000000001</v>
      </c>
      <c r="H59" s="61">
        <v>20.5</v>
      </c>
      <c r="I59" s="22">
        <v>13.1</v>
      </c>
      <c r="J59" s="61">
        <v>7.4</v>
      </c>
      <c r="K59" s="22">
        <v>7.54</v>
      </c>
      <c r="L59" s="61">
        <v>7.39</v>
      </c>
      <c r="M59" s="22" t="s">
        <v>35</v>
      </c>
      <c r="N59" s="61" t="s">
        <v>35</v>
      </c>
      <c r="O59" s="49" t="s">
        <v>35</v>
      </c>
      <c r="P59" s="1199" t="s">
        <v>35</v>
      </c>
      <c r="Q59" s="49" t="s">
        <v>35</v>
      </c>
      <c r="R59" s="1199" t="s">
        <v>35</v>
      </c>
      <c r="S59" s="49" t="s">
        <v>35</v>
      </c>
      <c r="T59" s="1199" t="s">
        <v>35</v>
      </c>
      <c r="U59" s="49" t="s">
        <v>35</v>
      </c>
      <c r="V59" s="1226" t="s">
        <v>35</v>
      </c>
      <c r="W59" s="62" t="s">
        <v>35</v>
      </c>
      <c r="X59" s="63" t="s">
        <v>35</v>
      </c>
      <c r="Y59" s="67" t="s">
        <v>35</v>
      </c>
      <c r="Z59" s="68" t="s">
        <v>35</v>
      </c>
      <c r="AA59" s="23" t="s">
        <v>35</v>
      </c>
      <c r="AB59" s="66" t="s">
        <v>35</v>
      </c>
      <c r="AC59" s="608">
        <v>2999</v>
      </c>
      <c r="AD59" s="6" t="s">
        <v>92</v>
      </c>
      <c r="AE59" s="17" t="s">
        <v>23</v>
      </c>
      <c r="AF59" s="22">
        <v>18</v>
      </c>
      <c r="AG59" s="46">
        <v>18.2</v>
      </c>
      <c r="AH59" s="35" t="s">
        <v>35</v>
      </c>
      <c r="AI59" s="96"/>
    </row>
    <row r="60" spans="1:35" x14ac:dyDescent="0.15">
      <c r="A60" s="1846"/>
      <c r="B60" s="52">
        <v>44339</v>
      </c>
      <c r="C60" s="1607" t="str">
        <f t="shared" si="4"/>
        <v>(日)</v>
      </c>
      <c r="D60" s="71" t="s">
        <v>566</v>
      </c>
      <c r="E60" s="1493">
        <v>2</v>
      </c>
      <c r="F60" s="58">
        <v>22.3</v>
      </c>
      <c r="G60" s="22">
        <v>18.600000000000001</v>
      </c>
      <c r="H60" s="61">
        <v>19.100000000000001</v>
      </c>
      <c r="I60" s="22">
        <v>12.8</v>
      </c>
      <c r="J60" s="61">
        <v>7.5</v>
      </c>
      <c r="K60" s="22">
        <v>7.59</v>
      </c>
      <c r="L60" s="61">
        <v>7.5</v>
      </c>
      <c r="M60" s="22" t="s">
        <v>35</v>
      </c>
      <c r="N60" s="61" t="s">
        <v>35</v>
      </c>
      <c r="O60" s="49" t="s">
        <v>35</v>
      </c>
      <c r="P60" s="1199" t="s">
        <v>35</v>
      </c>
      <c r="Q60" s="49" t="s">
        <v>35</v>
      </c>
      <c r="R60" s="1199" t="s">
        <v>35</v>
      </c>
      <c r="S60" s="49" t="s">
        <v>35</v>
      </c>
      <c r="T60" s="1199" t="s">
        <v>35</v>
      </c>
      <c r="U60" s="49" t="s">
        <v>35</v>
      </c>
      <c r="V60" s="1226" t="s">
        <v>35</v>
      </c>
      <c r="W60" s="62" t="s">
        <v>35</v>
      </c>
      <c r="X60" s="63" t="s">
        <v>35</v>
      </c>
      <c r="Y60" s="67" t="s">
        <v>35</v>
      </c>
      <c r="Z60" s="68" t="s">
        <v>35</v>
      </c>
      <c r="AA60" s="23" t="s">
        <v>35</v>
      </c>
      <c r="AB60" s="66" t="s">
        <v>35</v>
      </c>
      <c r="AC60" s="608">
        <v>879</v>
      </c>
      <c r="AD60" s="6" t="s">
        <v>27</v>
      </c>
      <c r="AE60" s="17" t="s">
        <v>23</v>
      </c>
      <c r="AF60" s="22">
        <v>34.200000000000003</v>
      </c>
      <c r="AG60" s="46">
        <v>34</v>
      </c>
      <c r="AH60" s="35" t="s">
        <v>35</v>
      </c>
      <c r="AI60" s="96"/>
    </row>
    <row r="61" spans="1:35" x14ac:dyDescent="0.15">
      <c r="A61" s="1846"/>
      <c r="B61" s="52">
        <v>44340</v>
      </c>
      <c r="C61" s="1607" t="str">
        <f t="shared" si="4"/>
        <v>(月)</v>
      </c>
      <c r="D61" s="71" t="s">
        <v>566</v>
      </c>
      <c r="E61" s="1493" t="s">
        <v>35</v>
      </c>
      <c r="F61" s="58">
        <v>24.4</v>
      </c>
      <c r="G61" s="22">
        <v>20.8</v>
      </c>
      <c r="H61" s="61">
        <v>22.3</v>
      </c>
      <c r="I61" s="22">
        <v>11.7</v>
      </c>
      <c r="J61" s="61">
        <v>9.5</v>
      </c>
      <c r="K61" s="22">
        <v>7.76</v>
      </c>
      <c r="L61" s="61">
        <v>7.71</v>
      </c>
      <c r="M61" s="22">
        <v>29.5</v>
      </c>
      <c r="N61" s="61">
        <v>30.3</v>
      </c>
      <c r="O61" s="49" t="s">
        <v>35</v>
      </c>
      <c r="P61" s="1199">
        <v>120</v>
      </c>
      <c r="Q61" s="49" t="s">
        <v>35</v>
      </c>
      <c r="R61" s="1199">
        <v>92</v>
      </c>
      <c r="S61" s="49" t="s">
        <v>35</v>
      </c>
      <c r="T61" s="1199" t="s">
        <v>35</v>
      </c>
      <c r="U61" s="49" t="s">
        <v>35</v>
      </c>
      <c r="V61" s="1226" t="s">
        <v>35</v>
      </c>
      <c r="W61" s="62" t="s">
        <v>35</v>
      </c>
      <c r="X61" s="63">
        <v>14</v>
      </c>
      <c r="Y61" s="67" t="s">
        <v>35</v>
      </c>
      <c r="Z61" s="68">
        <v>244</v>
      </c>
      <c r="AA61" s="23" t="s">
        <v>35</v>
      </c>
      <c r="AB61" s="66">
        <v>0.81</v>
      </c>
      <c r="AC61" s="608" t="s">
        <v>35</v>
      </c>
      <c r="AD61" s="6" t="s">
        <v>374</v>
      </c>
      <c r="AE61" s="17" t="s">
        <v>379</v>
      </c>
      <c r="AF61" s="49">
        <v>19</v>
      </c>
      <c r="AG61" s="50">
        <v>10</v>
      </c>
      <c r="AH61" s="42" t="s">
        <v>35</v>
      </c>
      <c r="AI61" s="98"/>
    </row>
    <row r="62" spans="1:35" x14ac:dyDescent="0.15">
      <c r="A62" s="1846"/>
      <c r="B62" s="52">
        <v>44341</v>
      </c>
      <c r="C62" s="1607" t="str">
        <f t="shared" si="4"/>
        <v>(火)</v>
      </c>
      <c r="D62" s="71" t="s">
        <v>566</v>
      </c>
      <c r="E62" s="1493" t="s">
        <v>35</v>
      </c>
      <c r="F62" s="58">
        <v>23</v>
      </c>
      <c r="G62" s="22">
        <v>21.2</v>
      </c>
      <c r="H62" s="61">
        <v>22.5</v>
      </c>
      <c r="I62" s="22">
        <v>12.7</v>
      </c>
      <c r="J62" s="61">
        <v>9.8000000000000007</v>
      </c>
      <c r="K62" s="22">
        <v>7.79</v>
      </c>
      <c r="L62" s="61">
        <v>7.76</v>
      </c>
      <c r="M62" s="22">
        <v>31.3</v>
      </c>
      <c r="N62" s="61">
        <v>31.1</v>
      </c>
      <c r="O62" s="49" t="s">
        <v>35</v>
      </c>
      <c r="P62" s="1199">
        <v>130</v>
      </c>
      <c r="Q62" s="49" t="s">
        <v>35</v>
      </c>
      <c r="R62" s="1199">
        <v>94</v>
      </c>
      <c r="S62" s="49" t="s">
        <v>35</v>
      </c>
      <c r="T62" s="1199" t="s">
        <v>35</v>
      </c>
      <c r="U62" s="49" t="s">
        <v>35</v>
      </c>
      <c r="V62" s="1226" t="s">
        <v>35</v>
      </c>
      <c r="W62" s="62" t="s">
        <v>35</v>
      </c>
      <c r="X62" s="63">
        <v>15</v>
      </c>
      <c r="Y62" s="67" t="s">
        <v>35</v>
      </c>
      <c r="Z62" s="68">
        <v>248</v>
      </c>
      <c r="AA62" s="23" t="s">
        <v>35</v>
      </c>
      <c r="AB62" s="66">
        <v>0.73</v>
      </c>
      <c r="AC62" s="608">
        <v>659</v>
      </c>
      <c r="AD62" s="6" t="s">
        <v>387</v>
      </c>
      <c r="AE62" s="17" t="s">
        <v>23</v>
      </c>
      <c r="AF62" s="49">
        <v>18</v>
      </c>
      <c r="AG62" s="50">
        <v>10</v>
      </c>
      <c r="AH62" s="42" t="s">
        <v>35</v>
      </c>
      <c r="AI62" s="98"/>
    </row>
    <row r="63" spans="1:35" x14ac:dyDescent="0.15">
      <c r="A63" s="1846"/>
      <c r="B63" s="52">
        <v>44342</v>
      </c>
      <c r="C63" s="1607" t="str">
        <f t="shared" si="4"/>
        <v>(水)</v>
      </c>
      <c r="D63" s="71" t="s">
        <v>566</v>
      </c>
      <c r="E63" s="1493" t="s">
        <v>35</v>
      </c>
      <c r="F63" s="58">
        <v>23.3</v>
      </c>
      <c r="G63" s="22">
        <v>21</v>
      </c>
      <c r="H63" s="61">
        <v>23</v>
      </c>
      <c r="I63" s="22">
        <v>9.6999999999999993</v>
      </c>
      <c r="J63" s="61">
        <v>9.6</v>
      </c>
      <c r="K63" s="22">
        <v>7.81</v>
      </c>
      <c r="L63" s="61">
        <v>7.8</v>
      </c>
      <c r="M63" s="22">
        <v>32.799999999999997</v>
      </c>
      <c r="N63" s="61">
        <v>30.9</v>
      </c>
      <c r="O63" s="49" t="s">
        <v>35</v>
      </c>
      <c r="P63" s="1199">
        <v>140</v>
      </c>
      <c r="Q63" s="49" t="s">
        <v>35</v>
      </c>
      <c r="R63" s="1199">
        <v>96</v>
      </c>
      <c r="S63" s="49" t="s">
        <v>35</v>
      </c>
      <c r="T63" s="1199" t="s">
        <v>35</v>
      </c>
      <c r="U63" s="49" t="s">
        <v>35</v>
      </c>
      <c r="V63" s="1226" t="s">
        <v>35</v>
      </c>
      <c r="W63" s="62" t="s">
        <v>35</v>
      </c>
      <c r="X63" s="63">
        <v>15</v>
      </c>
      <c r="Y63" s="67" t="s">
        <v>35</v>
      </c>
      <c r="Z63" s="68">
        <v>258</v>
      </c>
      <c r="AA63" s="23" t="s">
        <v>35</v>
      </c>
      <c r="AB63" s="66">
        <v>0.65</v>
      </c>
      <c r="AC63" s="608" t="s">
        <v>35</v>
      </c>
      <c r="AD63" s="18"/>
      <c r="AE63" s="8"/>
      <c r="AF63" s="19"/>
      <c r="AG63" s="7"/>
      <c r="AH63" s="7"/>
      <c r="AI63" s="8"/>
    </row>
    <row r="64" spans="1:35" x14ac:dyDescent="0.15">
      <c r="A64" s="1846"/>
      <c r="B64" s="52">
        <v>44343</v>
      </c>
      <c r="C64" s="1607" t="str">
        <f t="shared" si="4"/>
        <v>(木)</v>
      </c>
      <c r="D64" s="71" t="s">
        <v>579</v>
      </c>
      <c r="E64" s="1493">
        <v>43</v>
      </c>
      <c r="F64" s="58">
        <v>17</v>
      </c>
      <c r="G64" s="22">
        <v>20.100000000000001</v>
      </c>
      <c r="H64" s="61">
        <v>22.2</v>
      </c>
      <c r="I64" s="22">
        <v>5.7</v>
      </c>
      <c r="J64" s="61">
        <v>8</v>
      </c>
      <c r="K64" s="22">
        <v>7.85</v>
      </c>
      <c r="L64" s="61">
        <v>7.89</v>
      </c>
      <c r="M64" s="22">
        <v>32.9</v>
      </c>
      <c r="N64" s="61">
        <v>24.4</v>
      </c>
      <c r="O64" s="49" t="s">
        <v>35</v>
      </c>
      <c r="P64" s="1199">
        <v>140</v>
      </c>
      <c r="Q64" s="49" t="s">
        <v>35</v>
      </c>
      <c r="R64" s="1199">
        <v>98</v>
      </c>
      <c r="S64" s="49" t="s">
        <v>35</v>
      </c>
      <c r="T64" s="1199" t="s">
        <v>35</v>
      </c>
      <c r="U64" s="49" t="s">
        <v>35</v>
      </c>
      <c r="V64" s="1226" t="s">
        <v>35</v>
      </c>
      <c r="W64" s="62" t="s">
        <v>35</v>
      </c>
      <c r="X64" s="63">
        <v>15</v>
      </c>
      <c r="Y64" s="67" t="s">
        <v>35</v>
      </c>
      <c r="Z64" s="68">
        <v>262</v>
      </c>
      <c r="AA64" s="23" t="s">
        <v>35</v>
      </c>
      <c r="AB64" s="66">
        <v>0.67</v>
      </c>
      <c r="AC64" s="608">
        <v>2300</v>
      </c>
      <c r="AD64" s="18"/>
      <c r="AE64" s="8"/>
      <c r="AF64" s="19"/>
      <c r="AG64" s="7"/>
      <c r="AH64" s="7"/>
      <c r="AI64" s="8"/>
    </row>
    <row r="65" spans="1:35" x14ac:dyDescent="0.15">
      <c r="A65" s="1846"/>
      <c r="B65" s="52">
        <v>44344</v>
      </c>
      <c r="C65" s="1607" t="str">
        <f t="shared" si="4"/>
        <v>(金)</v>
      </c>
      <c r="D65" s="71" t="s">
        <v>566</v>
      </c>
      <c r="E65" s="1493" t="s">
        <v>35</v>
      </c>
      <c r="F65" s="58">
        <v>24.8</v>
      </c>
      <c r="G65" s="22">
        <v>18.899999999999999</v>
      </c>
      <c r="H65" s="61">
        <v>19.899999999999999</v>
      </c>
      <c r="I65" s="22">
        <v>35.5</v>
      </c>
      <c r="J65" s="61">
        <v>7.8</v>
      </c>
      <c r="K65" s="22">
        <v>7.63</v>
      </c>
      <c r="L65" s="61">
        <v>7.18</v>
      </c>
      <c r="M65" s="22">
        <v>21.4</v>
      </c>
      <c r="N65" s="61">
        <v>22</v>
      </c>
      <c r="O65" s="49" t="s">
        <v>35</v>
      </c>
      <c r="P65" s="1199">
        <v>70</v>
      </c>
      <c r="Q65" s="49" t="s">
        <v>35</v>
      </c>
      <c r="R65" s="1199">
        <v>64</v>
      </c>
      <c r="S65" s="49" t="s">
        <v>35</v>
      </c>
      <c r="T65" s="1199" t="s">
        <v>35</v>
      </c>
      <c r="U65" s="49" t="s">
        <v>35</v>
      </c>
      <c r="V65" s="1226" t="s">
        <v>35</v>
      </c>
      <c r="W65" s="62" t="s">
        <v>35</v>
      </c>
      <c r="X65" s="63">
        <v>18</v>
      </c>
      <c r="Y65" s="67" t="s">
        <v>35</v>
      </c>
      <c r="Z65" s="68">
        <v>168</v>
      </c>
      <c r="AA65" s="23" t="s">
        <v>35</v>
      </c>
      <c r="AB65" s="66">
        <v>0.31</v>
      </c>
      <c r="AC65" s="608">
        <v>10777</v>
      </c>
      <c r="AD65" s="20"/>
      <c r="AE65" s="3"/>
      <c r="AF65" s="21"/>
      <c r="AG65" s="9"/>
      <c r="AH65" s="9"/>
      <c r="AI65" s="3"/>
    </row>
    <row r="66" spans="1:35" x14ac:dyDescent="0.15">
      <c r="A66" s="1846"/>
      <c r="B66" s="52">
        <v>44345</v>
      </c>
      <c r="C66" s="1607" t="str">
        <f t="shared" si="4"/>
        <v>(土)</v>
      </c>
      <c r="D66" s="71" t="s">
        <v>522</v>
      </c>
      <c r="E66" s="1493" t="s">
        <v>35</v>
      </c>
      <c r="F66" s="58">
        <v>21.9</v>
      </c>
      <c r="G66" s="22">
        <v>19</v>
      </c>
      <c r="H66" s="61">
        <v>19.600000000000001</v>
      </c>
      <c r="I66" s="22">
        <v>15</v>
      </c>
      <c r="J66" s="61">
        <v>7.8</v>
      </c>
      <c r="K66" s="22">
        <v>7.62</v>
      </c>
      <c r="L66" s="61">
        <v>7.41</v>
      </c>
      <c r="M66" s="22" t="s">
        <v>35</v>
      </c>
      <c r="N66" s="61" t="s">
        <v>35</v>
      </c>
      <c r="O66" s="49" t="s">
        <v>35</v>
      </c>
      <c r="P66" s="1199" t="s">
        <v>35</v>
      </c>
      <c r="Q66" s="49" t="s">
        <v>35</v>
      </c>
      <c r="R66" s="1199" t="s">
        <v>35</v>
      </c>
      <c r="S66" s="49" t="s">
        <v>35</v>
      </c>
      <c r="T66" s="1199" t="s">
        <v>35</v>
      </c>
      <c r="U66" s="49" t="s">
        <v>35</v>
      </c>
      <c r="V66" s="1226" t="s">
        <v>35</v>
      </c>
      <c r="W66" s="62" t="s">
        <v>35</v>
      </c>
      <c r="X66" s="63" t="s">
        <v>35</v>
      </c>
      <c r="Y66" s="67" t="s">
        <v>35</v>
      </c>
      <c r="Z66" s="68" t="s">
        <v>35</v>
      </c>
      <c r="AA66" s="23" t="s">
        <v>35</v>
      </c>
      <c r="AB66" s="66" t="s">
        <v>35</v>
      </c>
      <c r="AC66" s="608">
        <v>2889</v>
      </c>
      <c r="AD66" s="28" t="s">
        <v>376</v>
      </c>
      <c r="AE66" s="2" t="s">
        <v>35</v>
      </c>
      <c r="AF66" s="2" t="s">
        <v>35</v>
      </c>
      <c r="AG66" s="2" t="s">
        <v>35</v>
      </c>
      <c r="AH66" s="2" t="s">
        <v>35</v>
      </c>
      <c r="AI66" s="99" t="s">
        <v>35</v>
      </c>
    </row>
    <row r="67" spans="1:35" x14ac:dyDescent="0.15">
      <c r="A67" s="1846"/>
      <c r="B67" s="52">
        <v>44346</v>
      </c>
      <c r="C67" s="1607" t="str">
        <f t="shared" si="4"/>
        <v>(日)</v>
      </c>
      <c r="D67" s="71" t="s">
        <v>522</v>
      </c>
      <c r="E67" s="1493" t="s">
        <v>35</v>
      </c>
      <c r="F67" s="58">
        <v>22.3</v>
      </c>
      <c r="G67" s="22">
        <v>20.2</v>
      </c>
      <c r="H67" s="61">
        <v>20.8</v>
      </c>
      <c r="I67" s="22">
        <v>12.8</v>
      </c>
      <c r="J67" s="61">
        <v>11.7</v>
      </c>
      <c r="K67" s="22">
        <v>7.65</v>
      </c>
      <c r="L67" s="61">
        <v>7.68</v>
      </c>
      <c r="M67" s="22" t="s">
        <v>35</v>
      </c>
      <c r="N67" s="61" t="s">
        <v>35</v>
      </c>
      <c r="O67" s="49" t="s">
        <v>35</v>
      </c>
      <c r="P67" s="1199" t="s">
        <v>35</v>
      </c>
      <c r="Q67" s="49" t="s">
        <v>35</v>
      </c>
      <c r="R67" s="1199" t="s">
        <v>35</v>
      </c>
      <c r="S67" s="49" t="s">
        <v>35</v>
      </c>
      <c r="T67" s="1199" t="s">
        <v>35</v>
      </c>
      <c r="U67" s="49" t="s">
        <v>35</v>
      </c>
      <c r="V67" s="1226" t="s">
        <v>35</v>
      </c>
      <c r="W67" s="62" t="s">
        <v>35</v>
      </c>
      <c r="X67" s="63" t="s">
        <v>35</v>
      </c>
      <c r="Y67" s="67" t="s">
        <v>35</v>
      </c>
      <c r="Z67" s="68" t="s">
        <v>35</v>
      </c>
      <c r="AA67" s="23" t="s">
        <v>35</v>
      </c>
      <c r="AB67" s="66" t="s">
        <v>35</v>
      </c>
      <c r="AC67" s="608" t="s">
        <v>35</v>
      </c>
      <c r="AD67" s="10" t="s">
        <v>35</v>
      </c>
      <c r="AE67" s="2" t="s">
        <v>35</v>
      </c>
      <c r="AF67" s="2" t="s">
        <v>35</v>
      </c>
      <c r="AG67" s="2" t="s">
        <v>35</v>
      </c>
      <c r="AH67" s="2" t="s">
        <v>35</v>
      </c>
      <c r="AI67" s="99" t="s">
        <v>35</v>
      </c>
    </row>
    <row r="68" spans="1:35" x14ac:dyDescent="0.15">
      <c r="A68" s="1846"/>
      <c r="B68" s="204">
        <v>44347</v>
      </c>
      <c r="C68" s="1607" t="str">
        <f t="shared" si="4"/>
        <v>(月)</v>
      </c>
      <c r="D68" s="168" t="s">
        <v>566</v>
      </c>
      <c r="E68" s="1498" t="s">
        <v>35</v>
      </c>
      <c r="F68" s="169">
        <v>25</v>
      </c>
      <c r="G68" s="170">
        <v>20.7</v>
      </c>
      <c r="H68" s="167">
        <v>22.6</v>
      </c>
      <c r="I68" s="170">
        <v>11.5</v>
      </c>
      <c r="J68" s="167">
        <v>11.2</v>
      </c>
      <c r="K68" s="170">
        <v>7.84</v>
      </c>
      <c r="L68" s="167">
        <v>7.8</v>
      </c>
      <c r="M68" s="170">
        <v>33.1</v>
      </c>
      <c r="N68" s="167">
        <v>28.8</v>
      </c>
      <c r="O68" s="1206" t="s">
        <v>35</v>
      </c>
      <c r="P68" s="1207">
        <v>130</v>
      </c>
      <c r="Q68" s="1206" t="s">
        <v>35</v>
      </c>
      <c r="R68" s="1207">
        <v>98</v>
      </c>
      <c r="S68" s="1206" t="s">
        <v>35</v>
      </c>
      <c r="T68" s="1207" t="s">
        <v>35</v>
      </c>
      <c r="U68" s="1206" t="s">
        <v>35</v>
      </c>
      <c r="V68" s="1227" t="s">
        <v>35</v>
      </c>
      <c r="W68" s="171" t="s">
        <v>35</v>
      </c>
      <c r="X68" s="172">
        <v>14</v>
      </c>
      <c r="Y68" s="175" t="s">
        <v>35</v>
      </c>
      <c r="Z68" s="176">
        <v>246</v>
      </c>
      <c r="AA68" s="173" t="s">
        <v>35</v>
      </c>
      <c r="AB68" s="174">
        <v>0.86</v>
      </c>
      <c r="AC68" s="646" t="s">
        <v>35</v>
      </c>
      <c r="AD68" s="10" t="s">
        <v>35</v>
      </c>
      <c r="AE68" s="2" t="s">
        <v>35</v>
      </c>
      <c r="AF68" s="2" t="s">
        <v>35</v>
      </c>
      <c r="AG68" s="2" t="s">
        <v>35</v>
      </c>
      <c r="AH68" s="2" t="s">
        <v>35</v>
      </c>
      <c r="AI68" s="99" t="s">
        <v>35</v>
      </c>
    </row>
    <row r="69" spans="1:35" s="1" customFormat="1" ht="13.5" customHeight="1" x14ac:dyDescent="0.15">
      <c r="A69" s="1846"/>
      <c r="B69" s="1743" t="s">
        <v>388</v>
      </c>
      <c r="C69" s="1744"/>
      <c r="D69" s="374"/>
      <c r="E69" s="1494">
        <f>MAX(E38:E68)</f>
        <v>43</v>
      </c>
      <c r="F69" s="335">
        <f t="shared" ref="F69:AC69" si="5">IF(COUNT(F38:F68)=0,"",MAX(F38:F68))</f>
        <v>25</v>
      </c>
      <c r="G69" s="336">
        <f t="shared" si="5"/>
        <v>21.7</v>
      </c>
      <c r="H69" s="337">
        <f t="shared" si="5"/>
        <v>23.3</v>
      </c>
      <c r="I69" s="336">
        <f t="shared" si="5"/>
        <v>35.5</v>
      </c>
      <c r="J69" s="337">
        <f t="shared" si="5"/>
        <v>12.6</v>
      </c>
      <c r="K69" s="336">
        <f t="shared" si="5"/>
        <v>7.85</v>
      </c>
      <c r="L69" s="337">
        <f t="shared" si="5"/>
        <v>7.89</v>
      </c>
      <c r="M69" s="336">
        <f t="shared" si="5"/>
        <v>33.1</v>
      </c>
      <c r="N69" s="337">
        <f t="shared" si="5"/>
        <v>32.700000000000003</v>
      </c>
      <c r="O69" s="1200">
        <f t="shared" si="5"/>
        <v>130</v>
      </c>
      <c r="P69" s="1208">
        <f t="shared" si="5"/>
        <v>140</v>
      </c>
      <c r="Q69" s="1200">
        <f t="shared" si="5"/>
        <v>96</v>
      </c>
      <c r="R69" s="1208">
        <f t="shared" si="5"/>
        <v>98</v>
      </c>
      <c r="S69" s="1200">
        <f t="shared" si="5"/>
        <v>66</v>
      </c>
      <c r="T69" s="1208">
        <f t="shared" si="5"/>
        <v>72</v>
      </c>
      <c r="U69" s="1200">
        <f t="shared" si="5"/>
        <v>30</v>
      </c>
      <c r="V69" s="1208">
        <f t="shared" si="5"/>
        <v>26</v>
      </c>
      <c r="W69" s="338">
        <f t="shared" si="5"/>
        <v>16</v>
      </c>
      <c r="X69" s="540">
        <f t="shared" si="5"/>
        <v>18</v>
      </c>
      <c r="Y69" s="1356">
        <f t="shared" si="5"/>
        <v>248</v>
      </c>
      <c r="Z69" s="1357">
        <f t="shared" si="5"/>
        <v>264</v>
      </c>
      <c r="AA69" s="650">
        <f t="shared" si="5"/>
        <v>0.8</v>
      </c>
      <c r="AB69" s="1398">
        <f t="shared" si="5"/>
        <v>0.86</v>
      </c>
      <c r="AC69" s="651">
        <f t="shared" si="5"/>
        <v>10777</v>
      </c>
      <c r="AD69" s="10" t="s">
        <v>35</v>
      </c>
      <c r="AE69" s="2" t="s">
        <v>35</v>
      </c>
      <c r="AF69" s="2" t="s">
        <v>35</v>
      </c>
      <c r="AG69" s="2" t="s">
        <v>35</v>
      </c>
      <c r="AH69" s="2" t="s">
        <v>35</v>
      </c>
      <c r="AI69" s="99" t="s">
        <v>35</v>
      </c>
    </row>
    <row r="70" spans="1:35" s="1" customFormat="1" ht="13.5" customHeight="1" x14ac:dyDescent="0.15">
      <c r="A70" s="1846"/>
      <c r="B70" s="1735" t="s">
        <v>389</v>
      </c>
      <c r="C70" s="1736"/>
      <c r="D70" s="376"/>
      <c r="E70" s="1495">
        <f>MIN(E38:E68)</f>
        <v>1</v>
      </c>
      <c r="F70" s="340">
        <f t="shared" ref="F70:AB70" si="6">IF(COUNT(F38:F68)=0,"",MIN(F38:F68))</f>
        <v>16.8</v>
      </c>
      <c r="G70" s="341">
        <f t="shared" si="6"/>
        <v>15.4</v>
      </c>
      <c r="H70" s="342">
        <f t="shared" si="6"/>
        <v>16.399999999999999</v>
      </c>
      <c r="I70" s="341">
        <f t="shared" si="6"/>
        <v>5.7</v>
      </c>
      <c r="J70" s="342">
        <f t="shared" si="6"/>
        <v>5.4</v>
      </c>
      <c r="K70" s="341">
        <f t="shared" si="6"/>
        <v>7.5</v>
      </c>
      <c r="L70" s="342">
        <f t="shared" si="6"/>
        <v>7.18</v>
      </c>
      <c r="M70" s="341">
        <f t="shared" si="6"/>
        <v>21.4</v>
      </c>
      <c r="N70" s="342">
        <f t="shared" si="6"/>
        <v>22</v>
      </c>
      <c r="O70" s="1202">
        <f t="shared" si="6"/>
        <v>130</v>
      </c>
      <c r="P70" s="1209">
        <f t="shared" si="6"/>
        <v>70</v>
      </c>
      <c r="Q70" s="1202">
        <f t="shared" si="6"/>
        <v>96</v>
      </c>
      <c r="R70" s="1209">
        <f t="shared" si="6"/>
        <v>64</v>
      </c>
      <c r="S70" s="1202">
        <f t="shared" si="6"/>
        <v>66</v>
      </c>
      <c r="T70" s="1209">
        <f t="shared" si="6"/>
        <v>72</v>
      </c>
      <c r="U70" s="1202">
        <f t="shared" si="6"/>
        <v>30</v>
      </c>
      <c r="V70" s="1209">
        <f t="shared" si="6"/>
        <v>26</v>
      </c>
      <c r="W70" s="343">
        <f t="shared" si="6"/>
        <v>16</v>
      </c>
      <c r="X70" s="653">
        <f t="shared" si="6"/>
        <v>14</v>
      </c>
      <c r="Y70" s="1362">
        <f t="shared" si="6"/>
        <v>248</v>
      </c>
      <c r="Z70" s="1363">
        <f t="shared" si="6"/>
        <v>168</v>
      </c>
      <c r="AA70" s="654">
        <f t="shared" si="6"/>
        <v>0.8</v>
      </c>
      <c r="AB70" s="666">
        <f t="shared" si="6"/>
        <v>0.31</v>
      </c>
      <c r="AC70" s="1593"/>
      <c r="AD70" s="10" t="s">
        <v>35</v>
      </c>
      <c r="AE70" s="2" t="s">
        <v>35</v>
      </c>
      <c r="AF70" s="2" t="s">
        <v>35</v>
      </c>
      <c r="AG70" s="2" t="s">
        <v>35</v>
      </c>
      <c r="AH70" s="2" t="s">
        <v>35</v>
      </c>
      <c r="AI70" s="99" t="s">
        <v>35</v>
      </c>
    </row>
    <row r="71" spans="1:35" s="1" customFormat="1" ht="13.5" customHeight="1" x14ac:dyDescent="0.15">
      <c r="A71" s="1846"/>
      <c r="B71" s="1735" t="s">
        <v>390</v>
      </c>
      <c r="C71" s="1736"/>
      <c r="D71" s="376"/>
      <c r="E71" s="1496"/>
      <c r="F71" s="541">
        <f t="shared" ref="F71:AB71" si="7">IF(COUNT(F38:F68)=0,"",AVERAGE(F38:F68))</f>
        <v>21.351612903225799</v>
      </c>
      <c r="G71" s="542">
        <f t="shared" si="7"/>
        <v>19.170967741935488</v>
      </c>
      <c r="H71" s="543">
        <f t="shared" si="7"/>
        <v>20.238709677419354</v>
      </c>
      <c r="I71" s="542">
        <f t="shared" si="7"/>
        <v>15.496774193548388</v>
      </c>
      <c r="J71" s="543">
        <f t="shared" si="7"/>
        <v>8.8129032258064512</v>
      </c>
      <c r="K71" s="542">
        <f t="shared" si="7"/>
        <v>7.6758064516129032</v>
      </c>
      <c r="L71" s="543">
        <f t="shared" si="7"/>
        <v>7.5848387096774204</v>
      </c>
      <c r="M71" s="542">
        <f t="shared" si="7"/>
        <v>29.349999999999998</v>
      </c>
      <c r="N71" s="543">
        <f t="shared" si="7"/>
        <v>28.566666666666663</v>
      </c>
      <c r="O71" s="1210">
        <f t="shared" si="7"/>
        <v>130</v>
      </c>
      <c r="P71" s="1211">
        <f t="shared" si="7"/>
        <v>119.61111111111111</v>
      </c>
      <c r="Q71" s="1210">
        <f t="shared" si="7"/>
        <v>96</v>
      </c>
      <c r="R71" s="1211">
        <f t="shared" si="7"/>
        <v>89.444444444444443</v>
      </c>
      <c r="S71" s="1210">
        <f t="shared" si="7"/>
        <v>66</v>
      </c>
      <c r="T71" s="1211">
        <f t="shared" si="7"/>
        <v>72</v>
      </c>
      <c r="U71" s="1210">
        <f t="shared" si="7"/>
        <v>30</v>
      </c>
      <c r="V71" s="1211">
        <f t="shared" si="7"/>
        <v>26</v>
      </c>
      <c r="W71" s="1255">
        <f t="shared" si="7"/>
        <v>16</v>
      </c>
      <c r="X71" s="658">
        <f t="shared" si="7"/>
        <v>15.888888888888889</v>
      </c>
      <c r="Y71" s="1364">
        <f t="shared" si="7"/>
        <v>248</v>
      </c>
      <c r="Z71" s="1365">
        <f t="shared" si="7"/>
        <v>235.55555555555554</v>
      </c>
      <c r="AA71" s="645">
        <f t="shared" si="7"/>
        <v>0.8</v>
      </c>
      <c r="AB71" s="696">
        <f t="shared" si="7"/>
        <v>0.60500000000000009</v>
      </c>
      <c r="AC71" s="1617"/>
      <c r="AD71" s="10" t="s">
        <v>35</v>
      </c>
      <c r="AE71" s="2" t="s">
        <v>35</v>
      </c>
      <c r="AF71" s="2" t="s">
        <v>35</v>
      </c>
      <c r="AG71" s="2" t="s">
        <v>35</v>
      </c>
      <c r="AH71" s="2" t="s">
        <v>35</v>
      </c>
      <c r="AI71" s="99" t="s">
        <v>35</v>
      </c>
    </row>
    <row r="72" spans="1:35" s="1" customFormat="1" ht="13.5" customHeight="1" x14ac:dyDescent="0.15">
      <c r="A72" s="1847"/>
      <c r="B72" s="1735" t="s">
        <v>391</v>
      </c>
      <c r="C72" s="1736"/>
      <c r="D72" s="376"/>
      <c r="E72" s="1497">
        <f>SUM(E38:E68)</f>
        <v>119</v>
      </c>
      <c r="F72" s="563"/>
      <c r="G72" s="1341"/>
      <c r="H72" s="1342"/>
      <c r="I72" s="1341"/>
      <c r="J72" s="1342"/>
      <c r="K72" s="1241"/>
      <c r="L72" s="1242"/>
      <c r="M72" s="1341"/>
      <c r="N72" s="1342"/>
      <c r="O72" s="1205"/>
      <c r="P72" s="1212"/>
      <c r="Q72" s="1223"/>
      <c r="R72" s="1212"/>
      <c r="S72" s="1204"/>
      <c r="T72" s="1205"/>
      <c r="U72" s="1204"/>
      <c r="V72" s="1222"/>
      <c r="W72" s="1256"/>
      <c r="X72" s="1257"/>
      <c r="Y72" s="1361"/>
      <c r="Z72" s="1366"/>
      <c r="AA72" s="1405"/>
      <c r="AB72" s="1400"/>
      <c r="AC72" s="648">
        <f>SUM(AC38:AC68)</f>
        <v>71384</v>
      </c>
      <c r="AD72" s="10" t="s">
        <v>35</v>
      </c>
      <c r="AE72" s="2" t="s">
        <v>35</v>
      </c>
      <c r="AF72" s="2" t="s">
        <v>35</v>
      </c>
      <c r="AG72" s="2" t="s">
        <v>35</v>
      </c>
      <c r="AH72" s="2" t="s">
        <v>35</v>
      </c>
      <c r="AI72" s="99" t="s">
        <v>35</v>
      </c>
    </row>
    <row r="73" spans="1:35" ht="13.5" customHeight="1" x14ac:dyDescent="0.15">
      <c r="A73" s="1868" t="s">
        <v>264</v>
      </c>
      <c r="B73" s="309">
        <v>44348</v>
      </c>
      <c r="C73" s="856" t="str">
        <f>IF(B73="","",IF(WEEKDAY(B73)=1,"(日)",IF(WEEKDAY(B73)=2,"(月)",IF(WEEKDAY(B73)=3,"(火)",IF(WEEKDAY(B73)=4,"(水)",IF(WEEKDAY(B73)=5,"(木)",IF(WEEKDAY(B73)=6,"(金)","(土)")))))))</f>
        <v>(火)</v>
      </c>
      <c r="D73" s="626" t="s">
        <v>566</v>
      </c>
      <c r="E73" s="1492">
        <v>12</v>
      </c>
      <c r="F73" s="57">
        <v>21.3</v>
      </c>
      <c r="G73" s="59">
        <v>20.100000000000001</v>
      </c>
      <c r="H73" s="60">
        <v>21.7</v>
      </c>
      <c r="I73" s="59">
        <v>8.1999999999999993</v>
      </c>
      <c r="J73" s="60">
        <v>10</v>
      </c>
      <c r="K73" s="59">
        <v>7.76</v>
      </c>
      <c r="L73" s="60">
        <v>7.81</v>
      </c>
      <c r="M73" s="59">
        <v>23.7</v>
      </c>
      <c r="N73" s="60">
        <v>33.200000000000003</v>
      </c>
      <c r="O73" s="1197" t="s">
        <v>35</v>
      </c>
      <c r="P73" s="1198">
        <v>120</v>
      </c>
      <c r="Q73" s="1197" t="s">
        <v>35</v>
      </c>
      <c r="R73" s="1198">
        <v>88</v>
      </c>
      <c r="S73" s="1197" t="s">
        <v>35</v>
      </c>
      <c r="T73" s="1198" t="s">
        <v>35</v>
      </c>
      <c r="U73" s="1197" t="s">
        <v>35</v>
      </c>
      <c r="V73" s="1228" t="s">
        <v>35</v>
      </c>
      <c r="W73" s="53" t="s">
        <v>35</v>
      </c>
      <c r="X73" s="54">
        <v>14</v>
      </c>
      <c r="Y73" s="55" t="s">
        <v>35</v>
      </c>
      <c r="Z73" s="56">
        <v>226</v>
      </c>
      <c r="AA73" s="64" t="s">
        <v>35</v>
      </c>
      <c r="AB73" s="65">
        <v>0.61</v>
      </c>
      <c r="AC73" s="606" t="s">
        <v>35</v>
      </c>
      <c r="AD73" s="165">
        <v>44356</v>
      </c>
      <c r="AE73" s="128" t="s">
        <v>3</v>
      </c>
      <c r="AF73" s="129">
        <v>26.9</v>
      </c>
      <c r="AG73" s="130" t="s">
        <v>20</v>
      </c>
      <c r="AH73" s="131"/>
      <c r="AI73" s="132"/>
    </row>
    <row r="74" spans="1:35" x14ac:dyDescent="0.15">
      <c r="A74" s="1869"/>
      <c r="B74" s="310">
        <v>44349</v>
      </c>
      <c r="C74" s="1607" t="str">
        <f>IF(B74="","",IF(WEEKDAY(B74)=1,"(日)",IF(WEEKDAY(B74)=2,"(月)",IF(WEEKDAY(B74)=3,"(火)",IF(WEEKDAY(B74)=4,"(水)",IF(WEEKDAY(B74)=5,"(木)",IF(WEEKDAY(B74)=6,"(金)","(土)")))))))</f>
        <v>(水)</v>
      </c>
      <c r="D74" s="627" t="s">
        <v>522</v>
      </c>
      <c r="E74" s="1493" t="s">
        <v>35</v>
      </c>
      <c r="F74" s="58">
        <v>25.7</v>
      </c>
      <c r="G74" s="22">
        <v>20.9</v>
      </c>
      <c r="H74" s="61">
        <v>22.4</v>
      </c>
      <c r="I74" s="22">
        <v>10.1</v>
      </c>
      <c r="J74" s="61">
        <v>12.8</v>
      </c>
      <c r="K74" s="22">
        <v>7.76</v>
      </c>
      <c r="L74" s="61">
        <v>7.77</v>
      </c>
      <c r="M74" s="22">
        <v>28.7</v>
      </c>
      <c r="N74" s="61">
        <v>28.5</v>
      </c>
      <c r="O74" s="49" t="s">
        <v>35</v>
      </c>
      <c r="P74" s="1199">
        <v>110</v>
      </c>
      <c r="Q74" s="49" t="s">
        <v>35</v>
      </c>
      <c r="R74" s="1199">
        <v>86</v>
      </c>
      <c r="S74" s="49" t="s">
        <v>35</v>
      </c>
      <c r="T74" s="1199" t="s">
        <v>35</v>
      </c>
      <c r="U74" s="49" t="s">
        <v>35</v>
      </c>
      <c r="V74" s="1229" t="s">
        <v>35</v>
      </c>
      <c r="W74" s="62" t="s">
        <v>35</v>
      </c>
      <c r="X74" s="63">
        <v>14</v>
      </c>
      <c r="Y74" s="67" t="s">
        <v>35</v>
      </c>
      <c r="Z74" s="68">
        <v>228</v>
      </c>
      <c r="AA74" s="23" t="s">
        <v>35</v>
      </c>
      <c r="AB74" s="66">
        <v>0.89</v>
      </c>
      <c r="AC74" s="608" t="s">
        <v>35</v>
      </c>
      <c r="AD74" s="11" t="s">
        <v>87</v>
      </c>
      <c r="AE74" s="12" t="s">
        <v>377</v>
      </c>
      <c r="AF74" s="13" t="s">
        <v>5</v>
      </c>
      <c r="AG74" s="14" t="s">
        <v>6</v>
      </c>
      <c r="AH74" s="15" t="s">
        <v>35</v>
      </c>
      <c r="AI74" s="92"/>
    </row>
    <row r="75" spans="1:35" x14ac:dyDescent="0.15">
      <c r="A75" s="1869"/>
      <c r="B75" s="310">
        <v>44350</v>
      </c>
      <c r="C75" s="1607" t="str">
        <f t="shared" ref="C75:C102" si="8">IF(B75="","",IF(WEEKDAY(B75)=1,"(日)",IF(WEEKDAY(B75)=2,"(月)",IF(WEEKDAY(B75)=3,"(火)",IF(WEEKDAY(B75)=4,"(水)",IF(WEEKDAY(B75)=5,"(木)",IF(WEEKDAY(B75)=6,"(金)","(土)")))))))</f>
        <v>(木)</v>
      </c>
      <c r="D75" s="627" t="s">
        <v>566</v>
      </c>
      <c r="E75" s="1493" t="s">
        <v>35</v>
      </c>
      <c r="F75" s="58">
        <v>26.2</v>
      </c>
      <c r="G75" s="22">
        <v>21.1</v>
      </c>
      <c r="H75" s="61">
        <v>22.7</v>
      </c>
      <c r="I75" s="22">
        <v>5.5</v>
      </c>
      <c r="J75" s="61">
        <v>9.3000000000000007</v>
      </c>
      <c r="K75" s="22">
        <v>7.78</v>
      </c>
      <c r="L75" s="61">
        <v>7.85</v>
      </c>
      <c r="M75" s="22">
        <v>30.8</v>
      </c>
      <c r="N75" s="61">
        <v>29.3</v>
      </c>
      <c r="O75" s="49" t="s">
        <v>35</v>
      </c>
      <c r="P75" s="1199">
        <v>130</v>
      </c>
      <c r="Q75" s="49" t="s">
        <v>35</v>
      </c>
      <c r="R75" s="1199">
        <v>98</v>
      </c>
      <c r="S75" s="49" t="s">
        <v>35</v>
      </c>
      <c r="T75" s="1199" t="s">
        <v>35</v>
      </c>
      <c r="U75" s="49" t="s">
        <v>35</v>
      </c>
      <c r="V75" s="1229" t="s">
        <v>35</v>
      </c>
      <c r="W75" s="62" t="s">
        <v>35</v>
      </c>
      <c r="X75" s="63">
        <v>14</v>
      </c>
      <c r="Y75" s="67" t="s">
        <v>35</v>
      </c>
      <c r="Z75" s="68">
        <v>248</v>
      </c>
      <c r="AA75" s="23" t="s">
        <v>35</v>
      </c>
      <c r="AB75" s="66">
        <v>0.67</v>
      </c>
      <c r="AC75" s="608" t="s">
        <v>35</v>
      </c>
      <c r="AD75" s="5" t="s">
        <v>88</v>
      </c>
      <c r="AE75" s="16" t="s">
        <v>20</v>
      </c>
      <c r="AF75" s="30">
        <v>22.7</v>
      </c>
      <c r="AG75" s="31">
        <v>24.7</v>
      </c>
      <c r="AH75" s="32" t="s">
        <v>35</v>
      </c>
      <c r="AI75" s="93"/>
    </row>
    <row r="76" spans="1:35" x14ac:dyDescent="0.15">
      <c r="A76" s="1869"/>
      <c r="B76" s="310">
        <v>44351</v>
      </c>
      <c r="C76" s="1607" t="str">
        <f t="shared" si="8"/>
        <v>(金)</v>
      </c>
      <c r="D76" s="627" t="s">
        <v>579</v>
      </c>
      <c r="E76" s="1493">
        <v>4</v>
      </c>
      <c r="F76" s="58">
        <v>21.9</v>
      </c>
      <c r="G76" s="22">
        <v>21.4</v>
      </c>
      <c r="H76" s="61">
        <v>23.2</v>
      </c>
      <c r="I76" s="22">
        <v>7.8</v>
      </c>
      <c r="J76" s="61">
        <v>7.5</v>
      </c>
      <c r="K76" s="22">
        <v>7.8</v>
      </c>
      <c r="L76" s="61">
        <v>7.74</v>
      </c>
      <c r="M76" s="22">
        <v>31.9</v>
      </c>
      <c r="N76" s="61">
        <v>27.4</v>
      </c>
      <c r="O76" s="49" t="s">
        <v>35</v>
      </c>
      <c r="P76" s="1199">
        <v>130</v>
      </c>
      <c r="Q76" s="49" t="s">
        <v>35</v>
      </c>
      <c r="R76" s="1199">
        <v>94</v>
      </c>
      <c r="S76" s="49" t="s">
        <v>35</v>
      </c>
      <c r="T76" s="1199" t="s">
        <v>35</v>
      </c>
      <c r="U76" s="49" t="s">
        <v>35</v>
      </c>
      <c r="V76" s="1229" t="s">
        <v>35</v>
      </c>
      <c r="W76" s="62" t="s">
        <v>35</v>
      </c>
      <c r="X76" s="63">
        <v>15</v>
      </c>
      <c r="Y76" s="67" t="s">
        <v>35</v>
      </c>
      <c r="Z76" s="68">
        <v>264</v>
      </c>
      <c r="AA76" s="23" t="s">
        <v>35</v>
      </c>
      <c r="AB76" s="66">
        <v>0.64</v>
      </c>
      <c r="AC76" s="608" t="s">
        <v>35</v>
      </c>
      <c r="AD76" s="6" t="s">
        <v>378</v>
      </c>
      <c r="AE76" s="17" t="s">
        <v>379</v>
      </c>
      <c r="AF76" s="33">
        <v>8.4</v>
      </c>
      <c r="AG76" s="34">
        <v>9.5</v>
      </c>
      <c r="AH76" s="38" t="s">
        <v>35</v>
      </c>
      <c r="AI76" s="94"/>
    </row>
    <row r="77" spans="1:35" x14ac:dyDescent="0.15">
      <c r="A77" s="1869"/>
      <c r="B77" s="310">
        <v>44352</v>
      </c>
      <c r="C77" s="1607" t="str">
        <f t="shared" si="8"/>
        <v>(土)</v>
      </c>
      <c r="D77" s="627" t="s">
        <v>522</v>
      </c>
      <c r="E77" s="1493">
        <v>1</v>
      </c>
      <c r="F77" s="58">
        <v>24.5</v>
      </c>
      <c r="G77" s="22">
        <v>20.6</v>
      </c>
      <c r="H77" s="61">
        <v>21.1</v>
      </c>
      <c r="I77" s="22">
        <v>10</v>
      </c>
      <c r="J77" s="61">
        <v>9.1</v>
      </c>
      <c r="K77" s="22">
        <v>7.66</v>
      </c>
      <c r="L77" s="61">
        <v>7.65</v>
      </c>
      <c r="M77" s="22" t="s">
        <v>35</v>
      </c>
      <c r="N77" s="61" t="s">
        <v>35</v>
      </c>
      <c r="O77" s="49" t="s">
        <v>35</v>
      </c>
      <c r="P77" s="1199" t="s">
        <v>35</v>
      </c>
      <c r="Q77" s="49" t="s">
        <v>35</v>
      </c>
      <c r="R77" s="1199" t="s">
        <v>35</v>
      </c>
      <c r="S77" s="49" t="s">
        <v>35</v>
      </c>
      <c r="T77" s="1199" t="s">
        <v>35</v>
      </c>
      <c r="U77" s="49" t="s">
        <v>35</v>
      </c>
      <c r="V77" s="1229" t="s">
        <v>35</v>
      </c>
      <c r="W77" s="62" t="s">
        <v>35</v>
      </c>
      <c r="X77" s="63" t="s">
        <v>35</v>
      </c>
      <c r="Y77" s="67" t="s">
        <v>35</v>
      </c>
      <c r="Z77" s="68" t="s">
        <v>35</v>
      </c>
      <c r="AA77" s="23" t="s">
        <v>35</v>
      </c>
      <c r="AB77" s="66" t="s">
        <v>35</v>
      </c>
      <c r="AC77" s="608" t="s">
        <v>35</v>
      </c>
      <c r="AD77" s="6" t="s">
        <v>21</v>
      </c>
      <c r="AE77" s="17"/>
      <c r="AF77" s="33">
        <v>7.79</v>
      </c>
      <c r="AG77" s="34">
        <v>7.78</v>
      </c>
      <c r="AH77" s="41" t="s">
        <v>35</v>
      </c>
      <c r="AI77" s="95"/>
    </row>
    <row r="78" spans="1:35" x14ac:dyDescent="0.15">
      <c r="A78" s="1869"/>
      <c r="B78" s="310">
        <v>44353</v>
      </c>
      <c r="C78" s="1607" t="str">
        <f t="shared" si="8"/>
        <v>(日)</v>
      </c>
      <c r="D78" s="627" t="s">
        <v>579</v>
      </c>
      <c r="E78" s="1493">
        <v>2</v>
      </c>
      <c r="F78" s="58">
        <v>22</v>
      </c>
      <c r="G78" s="22">
        <v>20.9</v>
      </c>
      <c r="H78" s="61">
        <v>21.4</v>
      </c>
      <c r="I78" s="22">
        <v>9.5</v>
      </c>
      <c r="J78" s="61">
        <v>8.9</v>
      </c>
      <c r="K78" s="22">
        <v>7.53</v>
      </c>
      <c r="L78" s="61">
        <v>7.53</v>
      </c>
      <c r="M78" s="22" t="s">
        <v>35</v>
      </c>
      <c r="N78" s="61" t="s">
        <v>35</v>
      </c>
      <c r="O78" s="49" t="s">
        <v>35</v>
      </c>
      <c r="P78" s="1199" t="s">
        <v>35</v>
      </c>
      <c r="Q78" s="49" t="s">
        <v>35</v>
      </c>
      <c r="R78" s="1199" t="s">
        <v>35</v>
      </c>
      <c r="S78" s="49" t="s">
        <v>35</v>
      </c>
      <c r="T78" s="1199" t="s">
        <v>35</v>
      </c>
      <c r="U78" s="1225" t="s">
        <v>35</v>
      </c>
      <c r="V78" s="1229" t="s">
        <v>35</v>
      </c>
      <c r="W78" s="62" t="s">
        <v>35</v>
      </c>
      <c r="X78" s="63" t="s">
        <v>35</v>
      </c>
      <c r="Y78" s="67" t="s">
        <v>35</v>
      </c>
      <c r="Z78" s="68" t="s">
        <v>35</v>
      </c>
      <c r="AA78" s="23" t="s">
        <v>35</v>
      </c>
      <c r="AB78" s="66" t="s">
        <v>35</v>
      </c>
      <c r="AC78" s="608">
        <v>684</v>
      </c>
      <c r="AD78" s="6" t="s">
        <v>356</v>
      </c>
      <c r="AE78" s="17" t="s">
        <v>22</v>
      </c>
      <c r="AF78" s="33">
        <v>30.6</v>
      </c>
      <c r="AG78" s="34">
        <v>32.799999999999997</v>
      </c>
      <c r="AH78" s="35" t="s">
        <v>35</v>
      </c>
      <c r="AI78" s="96"/>
    </row>
    <row r="79" spans="1:35" x14ac:dyDescent="0.15">
      <c r="A79" s="1869"/>
      <c r="B79" s="310">
        <v>44354</v>
      </c>
      <c r="C79" s="1607" t="str">
        <f t="shared" si="8"/>
        <v>(月)</v>
      </c>
      <c r="D79" s="627" t="s">
        <v>522</v>
      </c>
      <c r="E79" s="1493" t="s">
        <v>35</v>
      </c>
      <c r="F79" s="58">
        <v>24.6</v>
      </c>
      <c r="G79" s="22">
        <v>20.7</v>
      </c>
      <c r="H79" s="61">
        <v>22.3</v>
      </c>
      <c r="I79" s="22">
        <v>8.8000000000000007</v>
      </c>
      <c r="J79" s="61">
        <v>9.5</v>
      </c>
      <c r="K79" s="22">
        <v>7.73</v>
      </c>
      <c r="L79" s="61">
        <v>7.69</v>
      </c>
      <c r="M79" s="22">
        <v>30.7</v>
      </c>
      <c r="N79" s="61">
        <v>26.9</v>
      </c>
      <c r="O79" s="49" t="s">
        <v>35</v>
      </c>
      <c r="P79" s="1199">
        <v>120</v>
      </c>
      <c r="Q79" s="49" t="s">
        <v>35</v>
      </c>
      <c r="R79" s="1199">
        <v>90</v>
      </c>
      <c r="S79" s="49" t="s">
        <v>35</v>
      </c>
      <c r="T79" s="1199" t="s">
        <v>35</v>
      </c>
      <c r="U79" s="49" t="s">
        <v>35</v>
      </c>
      <c r="V79" s="1229" t="s">
        <v>35</v>
      </c>
      <c r="W79" s="62" t="s">
        <v>35</v>
      </c>
      <c r="X79" s="63">
        <v>13</v>
      </c>
      <c r="Y79" s="67" t="s">
        <v>35</v>
      </c>
      <c r="Z79" s="68">
        <v>242</v>
      </c>
      <c r="AA79" s="23" t="s">
        <v>35</v>
      </c>
      <c r="AB79" s="66">
        <v>0.74</v>
      </c>
      <c r="AC79" s="608">
        <v>154</v>
      </c>
      <c r="AD79" s="6" t="s">
        <v>380</v>
      </c>
      <c r="AE79" s="17" t="s">
        <v>23</v>
      </c>
      <c r="AF79" s="612">
        <v>140</v>
      </c>
      <c r="AG79" s="613">
        <v>130</v>
      </c>
      <c r="AH79" s="35" t="s">
        <v>35</v>
      </c>
      <c r="AI79" s="96"/>
    </row>
    <row r="80" spans="1:35" x14ac:dyDescent="0.15">
      <c r="A80" s="1869"/>
      <c r="B80" s="310">
        <v>44355</v>
      </c>
      <c r="C80" s="1607" t="str">
        <f t="shared" si="8"/>
        <v>(火)</v>
      </c>
      <c r="D80" s="627" t="s">
        <v>566</v>
      </c>
      <c r="E80" s="1493" t="s">
        <v>35</v>
      </c>
      <c r="F80" s="58">
        <v>28.3</v>
      </c>
      <c r="G80" s="22">
        <v>21.5</v>
      </c>
      <c r="H80" s="61">
        <v>22.8</v>
      </c>
      <c r="I80" s="22">
        <v>9.5</v>
      </c>
      <c r="J80" s="61">
        <v>11.4</v>
      </c>
      <c r="K80" s="22">
        <v>7.62</v>
      </c>
      <c r="L80" s="61">
        <v>7.63</v>
      </c>
      <c r="M80" s="22">
        <v>31.5</v>
      </c>
      <c r="N80" s="61">
        <v>29</v>
      </c>
      <c r="O80" s="49" t="s">
        <v>35</v>
      </c>
      <c r="P80" s="1199">
        <v>130</v>
      </c>
      <c r="Q80" s="49" t="s">
        <v>35</v>
      </c>
      <c r="R80" s="1199">
        <v>94</v>
      </c>
      <c r="S80" s="49" t="s">
        <v>35</v>
      </c>
      <c r="T80" s="1199" t="s">
        <v>35</v>
      </c>
      <c r="U80" s="49" t="s">
        <v>35</v>
      </c>
      <c r="V80" s="1229" t="s">
        <v>35</v>
      </c>
      <c r="W80" s="62" t="s">
        <v>35</v>
      </c>
      <c r="X80" s="63">
        <v>14</v>
      </c>
      <c r="Y80" s="67" t="s">
        <v>35</v>
      </c>
      <c r="Z80" s="68">
        <v>252</v>
      </c>
      <c r="AA80" s="23" t="s">
        <v>35</v>
      </c>
      <c r="AB80" s="66">
        <v>0.77</v>
      </c>
      <c r="AC80" s="608" t="s">
        <v>35</v>
      </c>
      <c r="AD80" s="6" t="s">
        <v>360</v>
      </c>
      <c r="AE80" s="17" t="s">
        <v>23</v>
      </c>
      <c r="AF80" s="612">
        <v>98</v>
      </c>
      <c r="AG80" s="613">
        <v>98</v>
      </c>
      <c r="AH80" s="35" t="s">
        <v>35</v>
      </c>
      <c r="AI80" s="96"/>
    </row>
    <row r="81" spans="1:35" x14ac:dyDescent="0.15">
      <c r="A81" s="1869"/>
      <c r="B81" s="310">
        <v>44356</v>
      </c>
      <c r="C81" s="1607" t="str">
        <f t="shared" si="8"/>
        <v>(水)</v>
      </c>
      <c r="D81" s="627" t="s">
        <v>566</v>
      </c>
      <c r="E81" s="1493" t="s">
        <v>35</v>
      </c>
      <c r="F81" s="58">
        <v>26.9</v>
      </c>
      <c r="G81" s="22">
        <v>22.7</v>
      </c>
      <c r="H81" s="61">
        <v>24.7</v>
      </c>
      <c r="I81" s="22">
        <v>8.4</v>
      </c>
      <c r="J81" s="61">
        <v>9.5</v>
      </c>
      <c r="K81" s="22">
        <v>7.79</v>
      </c>
      <c r="L81" s="61">
        <v>7.78</v>
      </c>
      <c r="M81" s="22">
        <v>30.6</v>
      </c>
      <c r="N81" s="61">
        <v>32.799999999999997</v>
      </c>
      <c r="O81" s="49">
        <v>140</v>
      </c>
      <c r="P81" s="1199">
        <v>130</v>
      </c>
      <c r="Q81" s="49">
        <v>98</v>
      </c>
      <c r="R81" s="1199">
        <v>98</v>
      </c>
      <c r="S81" s="49">
        <v>76</v>
      </c>
      <c r="T81" s="1199">
        <v>74</v>
      </c>
      <c r="U81" s="49">
        <v>22</v>
      </c>
      <c r="V81" s="1229">
        <v>24</v>
      </c>
      <c r="W81" s="62">
        <v>14</v>
      </c>
      <c r="X81" s="63">
        <v>14</v>
      </c>
      <c r="Y81" s="67">
        <v>252</v>
      </c>
      <c r="Z81" s="68">
        <v>254</v>
      </c>
      <c r="AA81" s="23">
        <v>0.66</v>
      </c>
      <c r="AB81" s="66">
        <v>0.67</v>
      </c>
      <c r="AC81" s="608" t="s">
        <v>35</v>
      </c>
      <c r="AD81" s="6" t="s">
        <v>361</v>
      </c>
      <c r="AE81" s="17" t="s">
        <v>23</v>
      </c>
      <c r="AF81" s="612">
        <v>76</v>
      </c>
      <c r="AG81" s="613">
        <v>74</v>
      </c>
      <c r="AH81" s="35" t="s">
        <v>35</v>
      </c>
      <c r="AI81" s="96"/>
    </row>
    <row r="82" spans="1:35" x14ac:dyDescent="0.15">
      <c r="A82" s="1869"/>
      <c r="B82" s="310">
        <v>44357</v>
      </c>
      <c r="C82" s="1607" t="str">
        <f t="shared" si="8"/>
        <v>(木)</v>
      </c>
      <c r="D82" s="627" t="s">
        <v>566</v>
      </c>
      <c r="E82" s="1493" t="s">
        <v>35</v>
      </c>
      <c r="F82" s="58">
        <v>28</v>
      </c>
      <c r="G82" s="22">
        <v>22.5</v>
      </c>
      <c r="H82" s="61">
        <v>24.8</v>
      </c>
      <c r="I82" s="22">
        <v>6.5</v>
      </c>
      <c r="J82" s="61">
        <v>8.1999999999999993</v>
      </c>
      <c r="K82" s="22">
        <v>7.78</v>
      </c>
      <c r="L82" s="61">
        <v>7.83</v>
      </c>
      <c r="M82" s="22">
        <v>33.1</v>
      </c>
      <c r="N82" s="61">
        <v>30.5</v>
      </c>
      <c r="O82" s="49" t="s">
        <v>35</v>
      </c>
      <c r="P82" s="1199">
        <v>140</v>
      </c>
      <c r="Q82" s="49" t="s">
        <v>35</v>
      </c>
      <c r="R82" s="1199">
        <v>98</v>
      </c>
      <c r="S82" s="49" t="s">
        <v>35</v>
      </c>
      <c r="T82" s="1199" t="s">
        <v>35</v>
      </c>
      <c r="U82" s="49" t="s">
        <v>35</v>
      </c>
      <c r="V82" s="1229" t="s">
        <v>35</v>
      </c>
      <c r="W82" s="62" t="s">
        <v>35</v>
      </c>
      <c r="X82" s="63">
        <v>15</v>
      </c>
      <c r="Y82" s="67" t="s">
        <v>35</v>
      </c>
      <c r="Z82" s="68">
        <v>246</v>
      </c>
      <c r="AA82" s="23" t="s">
        <v>35</v>
      </c>
      <c r="AB82" s="66">
        <v>0.61</v>
      </c>
      <c r="AC82" s="608" t="s">
        <v>35</v>
      </c>
      <c r="AD82" s="6" t="s">
        <v>362</v>
      </c>
      <c r="AE82" s="17" t="s">
        <v>23</v>
      </c>
      <c r="AF82" s="612">
        <v>22</v>
      </c>
      <c r="AG82" s="613">
        <v>24</v>
      </c>
      <c r="AH82" s="35" t="s">
        <v>35</v>
      </c>
      <c r="AI82" s="96"/>
    </row>
    <row r="83" spans="1:35" x14ac:dyDescent="0.15">
      <c r="A83" s="1869"/>
      <c r="B83" s="310">
        <v>44358</v>
      </c>
      <c r="C83" s="1607" t="str">
        <f t="shared" si="8"/>
        <v>(金)</v>
      </c>
      <c r="D83" s="627" t="s">
        <v>566</v>
      </c>
      <c r="E83" s="1493" t="s">
        <v>35</v>
      </c>
      <c r="F83" s="58">
        <v>30.1</v>
      </c>
      <c r="G83" s="22">
        <v>22.9</v>
      </c>
      <c r="H83" s="61">
        <v>25.1</v>
      </c>
      <c r="I83" s="22">
        <v>4.3</v>
      </c>
      <c r="J83" s="61">
        <v>6.3</v>
      </c>
      <c r="K83" s="22">
        <v>7.84</v>
      </c>
      <c r="L83" s="61">
        <v>7.89</v>
      </c>
      <c r="M83" s="22">
        <v>33.700000000000003</v>
      </c>
      <c r="N83" s="61">
        <v>31.1</v>
      </c>
      <c r="O83" s="49" t="s">
        <v>35</v>
      </c>
      <c r="P83" s="1199">
        <v>130</v>
      </c>
      <c r="Q83" s="49" t="s">
        <v>35</v>
      </c>
      <c r="R83" s="1199">
        <v>102</v>
      </c>
      <c r="S83" s="49" t="s">
        <v>35</v>
      </c>
      <c r="T83" s="1199" t="s">
        <v>35</v>
      </c>
      <c r="U83" s="49" t="s">
        <v>35</v>
      </c>
      <c r="V83" s="1229" t="s">
        <v>35</v>
      </c>
      <c r="W83" s="62" t="s">
        <v>35</v>
      </c>
      <c r="X83" s="63">
        <v>16</v>
      </c>
      <c r="Y83" s="67" t="s">
        <v>35</v>
      </c>
      <c r="Z83" s="68">
        <v>250</v>
      </c>
      <c r="AA83" s="23" t="s">
        <v>35</v>
      </c>
      <c r="AB83" s="66">
        <v>0.52</v>
      </c>
      <c r="AC83" s="608" t="s">
        <v>35</v>
      </c>
      <c r="AD83" s="6" t="s">
        <v>381</v>
      </c>
      <c r="AE83" s="17" t="s">
        <v>23</v>
      </c>
      <c r="AF83" s="36">
        <v>14</v>
      </c>
      <c r="AG83" s="37">
        <v>14</v>
      </c>
      <c r="AH83" s="38" t="s">
        <v>35</v>
      </c>
      <c r="AI83" s="94"/>
    </row>
    <row r="84" spans="1:35" x14ac:dyDescent="0.15">
      <c r="A84" s="1869"/>
      <c r="B84" s="310">
        <v>44359</v>
      </c>
      <c r="C84" s="1607" t="str">
        <f t="shared" si="8"/>
        <v>(土)</v>
      </c>
      <c r="D84" s="627" t="s">
        <v>522</v>
      </c>
      <c r="E84" s="1493" t="s">
        <v>35</v>
      </c>
      <c r="F84" s="58">
        <v>25.4</v>
      </c>
      <c r="G84" s="22">
        <v>21.3</v>
      </c>
      <c r="H84" s="61">
        <v>22.7</v>
      </c>
      <c r="I84" s="22">
        <v>7</v>
      </c>
      <c r="J84" s="61">
        <v>6.7</v>
      </c>
      <c r="K84" s="22">
        <v>7.66</v>
      </c>
      <c r="L84" s="61">
        <v>7.78</v>
      </c>
      <c r="M84" s="22" t="s">
        <v>35</v>
      </c>
      <c r="N84" s="61" t="s">
        <v>35</v>
      </c>
      <c r="O84" s="49" t="s">
        <v>35</v>
      </c>
      <c r="P84" s="1199" t="s">
        <v>35</v>
      </c>
      <c r="Q84" s="49" t="s">
        <v>35</v>
      </c>
      <c r="R84" s="1199" t="s">
        <v>35</v>
      </c>
      <c r="S84" s="49" t="s">
        <v>35</v>
      </c>
      <c r="T84" s="1199" t="s">
        <v>35</v>
      </c>
      <c r="U84" s="49" t="s">
        <v>35</v>
      </c>
      <c r="V84" s="1229" t="s">
        <v>35</v>
      </c>
      <c r="W84" s="62" t="s">
        <v>35</v>
      </c>
      <c r="X84" s="63" t="s">
        <v>35</v>
      </c>
      <c r="Y84" s="67" t="s">
        <v>35</v>
      </c>
      <c r="Z84" s="68" t="s">
        <v>35</v>
      </c>
      <c r="AA84" s="23" t="s">
        <v>35</v>
      </c>
      <c r="AB84" s="66" t="s">
        <v>35</v>
      </c>
      <c r="AC84" s="608" t="s">
        <v>35</v>
      </c>
      <c r="AD84" s="6" t="s">
        <v>382</v>
      </c>
      <c r="AE84" s="17" t="s">
        <v>23</v>
      </c>
      <c r="AF84" s="47">
        <v>252</v>
      </c>
      <c r="AG84" s="48">
        <v>254</v>
      </c>
      <c r="AH84" s="24" t="s">
        <v>35</v>
      </c>
      <c r="AI84" s="25"/>
    </row>
    <row r="85" spans="1:35" x14ac:dyDescent="0.15">
      <c r="A85" s="1869"/>
      <c r="B85" s="310">
        <v>44360</v>
      </c>
      <c r="C85" s="1607" t="str">
        <f t="shared" si="8"/>
        <v>(日)</v>
      </c>
      <c r="D85" s="627" t="s">
        <v>566</v>
      </c>
      <c r="E85" s="1493" t="s">
        <v>35</v>
      </c>
      <c r="F85" s="58">
        <v>26.9</v>
      </c>
      <c r="G85" s="22">
        <v>22</v>
      </c>
      <c r="H85" s="61">
        <v>23</v>
      </c>
      <c r="I85" s="22">
        <v>8.8000000000000007</v>
      </c>
      <c r="J85" s="61">
        <v>9.6</v>
      </c>
      <c r="K85" s="22">
        <v>7.68</v>
      </c>
      <c r="L85" s="61">
        <v>7.76</v>
      </c>
      <c r="M85" s="22" t="s">
        <v>35</v>
      </c>
      <c r="N85" s="61" t="s">
        <v>35</v>
      </c>
      <c r="O85" s="49" t="s">
        <v>35</v>
      </c>
      <c r="P85" s="1199" t="s">
        <v>35</v>
      </c>
      <c r="Q85" s="49" t="s">
        <v>35</v>
      </c>
      <c r="R85" s="1199" t="s">
        <v>35</v>
      </c>
      <c r="S85" s="49" t="s">
        <v>35</v>
      </c>
      <c r="T85" s="1199" t="s">
        <v>35</v>
      </c>
      <c r="U85" s="49" t="s">
        <v>35</v>
      </c>
      <c r="V85" s="1229" t="s">
        <v>35</v>
      </c>
      <c r="W85" s="62" t="s">
        <v>35</v>
      </c>
      <c r="X85" s="63" t="s">
        <v>35</v>
      </c>
      <c r="Y85" s="67" t="s">
        <v>35</v>
      </c>
      <c r="Z85" s="68" t="s">
        <v>35</v>
      </c>
      <c r="AA85" s="23" t="s">
        <v>35</v>
      </c>
      <c r="AB85" s="66" t="s">
        <v>35</v>
      </c>
      <c r="AC85" s="608" t="s">
        <v>35</v>
      </c>
      <c r="AD85" s="6" t="s">
        <v>383</v>
      </c>
      <c r="AE85" s="17" t="s">
        <v>23</v>
      </c>
      <c r="AF85" s="39">
        <v>0.66</v>
      </c>
      <c r="AG85" s="40">
        <v>0.67</v>
      </c>
      <c r="AH85" s="41" t="s">
        <v>35</v>
      </c>
      <c r="AI85" s="95"/>
    </row>
    <row r="86" spans="1:35" x14ac:dyDescent="0.15">
      <c r="A86" s="1869"/>
      <c r="B86" s="310">
        <v>44361</v>
      </c>
      <c r="C86" s="1607" t="str">
        <f t="shared" si="8"/>
        <v>(月)</v>
      </c>
      <c r="D86" s="627" t="s">
        <v>579</v>
      </c>
      <c r="E86" s="1493">
        <v>5</v>
      </c>
      <c r="F86" s="58">
        <v>23</v>
      </c>
      <c r="G86" s="22">
        <v>21.8</v>
      </c>
      <c r="H86" s="61">
        <v>24.1</v>
      </c>
      <c r="I86" s="22">
        <v>9.1</v>
      </c>
      <c r="J86" s="61">
        <v>9.6</v>
      </c>
      <c r="K86" s="22">
        <v>7.72</v>
      </c>
      <c r="L86" s="61">
        <v>7.77</v>
      </c>
      <c r="M86" s="22">
        <v>30.2</v>
      </c>
      <c r="N86" s="61">
        <v>30.4</v>
      </c>
      <c r="O86" s="49" t="s">
        <v>35</v>
      </c>
      <c r="P86" s="1199">
        <v>130</v>
      </c>
      <c r="Q86" s="49" t="s">
        <v>35</v>
      </c>
      <c r="R86" s="1199">
        <v>94</v>
      </c>
      <c r="S86" s="49" t="s">
        <v>35</v>
      </c>
      <c r="T86" s="1199" t="s">
        <v>35</v>
      </c>
      <c r="U86" s="49" t="s">
        <v>35</v>
      </c>
      <c r="V86" s="1229" t="s">
        <v>35</v>
      </c>
      <c r="W86" s="62" t="s">
        <v>35</v>
      </c>
      <c r="X86" s="63">
        <v>15</v>
      </c>
      <c r="Y86" s="67" t="s">
        <v>35</v>
      </c>
      <c r="Z86" s="68">
        <v>252</v>
      </c>
      <c r="AA86" s="23" t="s">
        <v>35</v>
      </c>
      <c r="AB86" s="66">
        <v>0.68</v>
      </c>
      <c r="AC86" s="608" t="s">
        <v>35</v>
      </c>
      <c r="AD86" s="6" t="s">
        <v>24</v>
      </c>
      <c r="AE86" s="17" t="s">
        <v>23</v>
      </c>
      <c r="AF86" s="22">
        <v>5.6</v>
      </c>
      <c r="AG86" s="46">
        <v>5</v>
      </c>
      <c r="AH86" s="134" t="s">
        <v>35</v>
      </c>
      <c r="AI86" s="95"/>
    </row>
    <row r="87" spans="1:35" x14ac:dyDescent="0.15">
      <c r="A87" s="1869"/>
      <c r="B87" s="310">
        <v>44362</v>
      </c>
      <c r="C87" s="1607" t="str">
        <f t="shared" si="8"/>
        <v>(火)</v>
      </c>
      <c r="D87" s="627" t="s">
        <v>522</v>
      </c>
      <c r="E87" s="1493" t="s">
        <v>35</v>
      </c>
      <c r="F87" s="58">
        <v>27.3</v>
      </c>
      <c r="G87" s="22">
        <v>21.1</v>
      </c>
      <c r="H87" s="61">
        <v>22.8</v>
      </c>
      <c r="I87" s="22">
        <v>9.8000000000000007</v>
      </c>
      <c r="J87" s="61">
        <v>12.6</v>
      </c>
      <c r="K87" s="22">
        <v>7.76</v>
      </c>
      <c r="L87" s="61">
        <v>7.78</v>
      </c>
      <c r="M87" s="22">
        <v>29.7</v>
      </c>
      <c r="N87" s="61">
        <v>26.2</v>
      </c>
      <c r="O87" s="49" t="s">
        <v>35</v>
      </c>
      <c r="P87" s="1199">
        <v>120</v>
      </c>
      <c r="Q87" s="49" t="s">
        <v>35</v>
      </c>
      <c r="R87" s="1199">
        <v>86</v>
      </c>
      <c r="S87" s="49" t="s">
        <v>35</v>
      </c>
      <c r="T87" s="1199" t="s">
        <v>35</v>
      </c>
      <c r="U87" s="49" t="s">
        <v>35</v>
      </c>
      <c r="V87" s="1229" t="s">
        <v>35</v>
      </c>
      <c r="W87" s="62" t="s">
        <v>35</v>
      </c>
      <c r="X87" s="63">
        <v>13</v>
      </c>
      <c r="Y87" s="67" t="s">
        <v>35</v>
      </c>
      <c r="Z87" s="68">
        <v>220</v>
      </c>
      <c r="AA87" s="23" t="s">
        <v>35</v>
      </c>
      <c r="AB87" s="66">
        <v>0.8</v>
      </c>
      <c r="AC87" s="608" t="s">
        <v>35</v>
      </c>
      <c r="AD87" s="6" t="s">
        <v>25</v>
      </c>
      <c r="AE87" s="17" t="s">
        <v>23</v>
      </c>
      <c r="AF87" s="22">
        <v>1.8</v>
      </c>
      <c r="AG87" s="46">
        <v>1.9</v>
      </c>
      <c r="AH87" s="134" t="s">
        <v>35</v>
      </c>
      <c r="AI87" s="95"/>
    </row>
    <row r="88" spans="1:35" x14ac:dyDescent="0.15">
      <c r="A88" s="1869"/>
      <c r="B88" s="310">
        <v>44363</v>
      </c>
      <c r="C88" s="1607" t="str">
        <f t="shared" si="8"/>
        <v>(水)</v>
      </c>
      <c r="D88" s="627" t="s">
        <v>522</v>
      </c>
      <c r="E88" s="1493">
        <v>11</v>
      </c>
      <c r="F88" s="58">
        <v>27</v>
      </c>
      <c r="G88" s="22">
        <v>22.1</v>
      </c>
      <c r="H88" s="61">
        <v>24.1</v>
      </c>
      <c r="I88" s="22">
        <v>9.8000000000000007</v>
      </c>
      <c r="J88" s="61">
        <v>8.3000000000000007</v>
      </c>
      <c r="K88" s="22">
        <v>7.74</v>
      </c>
      <c r="L88" s="61">
        <v>7.8</v>
      </c>
      <c r="M88" s="22">
        <v>30.2</v>
      </c>
      <c r="N88" s="61">
        <v>29</v>
      </c>
      <c r="O88" s="49" t="s">
        <v>35</v>
      </c>
      <c r="P88" s="1199">
        <v>120</v>
      </c>
      <c r="Q88" s="49" t="s">
        <v>35</v>
      </c>
      <c r="R88" s="1199">
        <v>90</v>
      </c>
      <c r="S88" s="49" t="s">
        <v>35</v>
      </c>
      <c r="T88" s="1199" t="s">
        <v>35</v>
      </c>
      <c r="U88" s="49" t="s">
        <v>35</v>
      </c>
      <c r="V88" s="1229" t="s">
        <v>35</v>
      </c>
      <c r="W88" s="62" t="s">
        <v>35</v>
      </c>
      <c r="X88" s="63">
        <v>15</v>
      </c>
      <c r="Y88" s="67" t="s">
        <v>35</v>
      </c>
      <c r="Z88" s="68">
        <v>240</v>
      </c>
      <c r="AA88" s="23" t="s">
        <v>35</v>
      </c>
      <c r="AB88" s="66">
        <v>0.66</v>
      </c>
      <c r="AC88" s="608" t="s">
        <v>35</v>
      </c>
      <c r="AD88" s="6" t="s">
        <v>384</v>
      </c>
      <c r="AE88" s="17" t="s">
        <v>23</v>
      </c>
      <c r="AF88" s="22">
        <v>8</v>
      </c>
      <c r="AG88" s="46">
        <v>7.8</v>
      </c>
      <c r="AH88" s="134" t="s">
        <v>35</v>
      </c>
      <c r="AI88" s="95"/>
    </row>
    <row r="89" spans="1:35" x14ac:dyDescent="0.15">
      <c r="A89" s="1869"/>
      <c r="B89" s="310">
        <v>44364</v>
      </c>
      <c r="C89" s="1607" t="str">
        <f t="shared" si="8"/>
        <v>(木)</v>
      </c>
      <c r="D89" s="627" t="s">
        <v>522</v>
      </c>
      <c r="E89" s="1493">
        <v>3</v>
      </c>
      <c r="F89" s="58">
        <v>22.5</v>
      </c>
      <c r="G89" s="22">
        <v>21.3</v>
      </c>
      <c r="H89" s="61">
        <v>23.2</v>
      </c>
      <c r="I89" s="22">
        <v>6.1</v>
      </c>
      <c r="J89" s="61">
        <v>8</v>
      </c>
      <c r="K89" s="22">
        <v>7.8</v>
      </c>
      <c r="L89" s="61">
        <v>7.81</v>
      </c>
      <c r="M89" s="22">
        <v>31.6</v>
      </c>
      <c r="N89" s="61">
        <v>28.7</v>
      </c>
      <c r="O89" s="49" t="s">
        <v>35</v>
      </c>
      <c r="P89" s="1199">
        <v>130</v>
      </c>
      <c r="Q89" s="49" t="s">
        <v>35</v>
      </c>
      <c r="R89" s="1199">
        <v>96</v>
      </c>
      <c r="S89" s="49" t="s">
        <v>35</v>
      </c>
      <c r="T89" s="1199" t="s">
        <v>35</v>
      </c>
      <c r="U89" s="49" t="s">
        <v>35</v>
      </c>
      <c r="V89" s="1229" t="s">
        <v>35</v>
      </c>
      <c r="W89" s="62" t="s">
        <v>35</v>
      </c>
      <c r="X89" s="63">
        <v>14</v>
      </c>
      <c r="Y89" s="67" t="s">
        <v>35</v>
      </c>
      <c r="Z89" s="68">
        <v>242</v>
      </c>
      <c r="AA89" s="23" t="s">
        <v>35</v>
      </c>
      <c r="AB89" s="66">
        <v>0.6</v>
      </c>
      <c r="AC89" s="608" t="s">
        <v>35</v>
      </c>
      <c r="AD89" s="6" t="s">
        <v>385</v>
      </c>
      <c r="AE89" s="17" t="s">
        <v>23</v>
      </c>
      <c r="AF89" s="23">
        <v>4.4999999999999998E-2</v>
      </c>
      <c r="AG89" s="43">
        <v>4.9000000000000002E-2</v>
      </c>
      <c r="AH89" s="45" t="s">
        <v>35</v>
      </c>
      <c r="AI89" s="97"/>
    </row>
    <row r="90" spans="1:35" x14ac:dyDescent="0.15">
      <c r="A90" s="1869"/>
      <c r="B90" s="310">
        <v>44365</v>
      </c>
      <c r="C90" s="1607" t="str">
        <f t="shared" si="8"/>
        <v>(金)</v>
      </c>
      <c r="D90" s="627" t="s">
        <v>566</v>
      </c>
      <c r="E90" s="1493" t="s">
        <v>35</v>
      </c>
      <c r="F90" s="58">
        <v>25.9</v>
      </c>
      <c r="G90" s="22">
        <v>21.6</v>
      </c>
      <c r="H90" s="61">
        <v>23.8</v>
      </c>
      <c r="I90" s="22">
        <v>6.1</v>
      </c>
      <c r="J90" s="61">
        <v>6.5</v>
      </c>
      <c r="K90" s="22">
        <v>7.81</v>
      </c>
      <c r="L90" s="61">
        <v>7.91</v>
      </c>
      <c r="M90" s="22">
        <v>31.2</v>
      </c>
      <c r="N90" s="61">
        <v>31.4</v>
      </c>
      <c r="O90" s="49" t="s">
        <v>35</v>
      </c>
      <c r="P90" s="1199">
        <v>130</v>
      </c>
      <c r="Q90" s="49" t="s">
        <v>35</v>
      </c>
      <c r="R90" s="1199">
        <v>92</v>
      </c>
      <c r="S90" s="49" t="s">
        <v>35</v>
      </c>
      <c r="T90" s="1199" t="s">
        <v>35</v>
      </c>
      <c r="U90" s="49" t="s">
        <v>35</v>
      </c>
      <c r="V90" s="1229" t="s">
        <v>35</v>
      </c>
      <c r="W90" s="62" t="s">
        <v>35</v>
      </c>
      <c r="X90" s="63">
        <v>14</v>
      </c>
      <c r="Y90" s="67" t="s">
        <v>35</v>
      </c>
      <c r="Z90" s="68">
        <v>246</v>
      </c>
      <c r="AA90" s="23" t="s">
        <v>35</v>
      </c>
      <c r="AB90" s="66">
        <v>0.6</v>
      </c>
      <c r="AC90" s="608" t="s">
        <v>35</v>
      </c>
      <c r="AD90" s="6" t="s">
        <v>26</v>
      </c>
      <c r="AE90" s="17" t="s">
        <v>23</v>
      </c>
      <c r="AF90" s="23">
        <v>0.37</v>
      </c>
      <c r="AG90" s="43">
        <v>0.4</v>
      </c>
      <c r="AH90" s="41" t="s">
        <v>35</v>
      </c>
      <c r="AI90" s="95"/>
    </row>
    <row r="91" spans="1:35" x14ac:dyDescent="0.15">
      <c r="A91" s="1869"/>
      <c r="B91" s="310">
        <v>44366</v>
      </c>
      <c r="C91" s="1607" t="str">
        <f t="shared" si="8"/>
        <v>(土)</v>
      </c>
      <c r="D91" s="627" t="s">
        <v>579</v>
      </c>
      <c r="E91" s="1493">
        <v>6</v>
      </c>
      <c r="F91" s="58">
        <v>21.2</v>
      </c>
      <c r="G91" s="22">
        <v>21.7</v>
      </c>
      <c r="H91" s="61">
        <v>22.8</v>
      </c>
      <c r="I91" s="22">
        <v>6.6</v>
      </c>
      <c r="J91" s="61">
        <v>6.3</v>
      </c>
      <c r="K91" s="22">
        <v>7.73</v>
      </c>
      <c r="L91" s="61">
        <v>7.71</v>
      </c>
      <c r="M91" s="22" t="s">
        <v>35</v>
      </c>
      <c r="N91" s="61" t="s">
        <v>35</v>
      </c>
      <c r="O91" s="49" t="s">
        <v>35</v>
      </c>
      <c r="P91" s="1199" t="s">
        <v>35</v>
      </c>
      <c r="Q91" s="49" t="s">
        <v>35</v>
      </c>
      <c r="R91" s="1199" t="s">
        <v>35</v>
      </c>
      <c r="S91" s="49" t="s">
        <v>35</v>
      </c>
      <c r="T91" s="1199" t="s">
        <v>35</v>
      </c>
      <c r="U91" s="49" t="s">
        <v>35</v>
      </c>
      <c r="V91" s="1229" t="s">
        <v>35</v>
      </c>
      <c r="W91" s="62" t="s">
        <v>35</v>
      </c>
      <c r="X91" s="63" t="s">
        <v>35</v>
      </c>
      <c r="Y91" s="67" t="s">
        <v>35</v>
      </c>
      <c r="Z91" s="68" t="s">
        <v>35</v>
      </c>
      <c r="AA91" s="23" t="s">
        <v>35</v>
      </c>
      <c r="AB91" s="66" t="s">
        <v>35</v>
      </c>
      <c r="AC91" s="608" t="s">
        <v>35</v>
      </c>
      <c r="AD91" s="6" t="s">
        <v>91</v>
      </c>
      <c r="AE91" s="17" t="s">
        <v>23</v>
      </c>
      <c r="AF91" s="23">
        <v>0.92</v>
      </c>
      <c r="AG91" s="43">
        <v>0.89</v>
      </c>
      <c r="AH91" s="41" t="s">
        <v>35</v>
      </c>
      <c r="AI91" s="95"/>
    </row>
    <row r="92" spans="1:35" x14ac:dyDescent="0.15">
      <c r="A92" s="1869"/>
      <c r="B92" s="310">
        <v>44367</v>
      </c>
      <c r="C92" s="1607" t="str">
        <f t="shared" si="8"/>
        <v>(日)</v>
      </c>
      <c r="D92" s="627" t="s">
        <v>579</v>
      </c>
      <c r="E92" s="1493">
        <v>15</v>
      </c>
      <c r="F92" s="58">
        <v>20.9</v>
      </c>
      <c r="G92" s="22">
        <v>20.6</v>
      </c>
      <c r="H92" s="61">
        <v>20.8</v>
      </c>
      <c r="I92" s="22">
        <v>8.4</v>
      </c>
      <c r="J92" s="61">
        <v>10.3</v>
      </c>
      <c r="K92" s="22">
        <v>7.54</v>
      </c>
      <c r="L92" s="61">
        <v>7.62</v>
      </c>
      <c r="M92" s="22" t="s">
        <v>35</v>
      </c>
      <c r="N92" s="61" t="s">
        <v>35</v>
      </c>
      <c r="O92" s="49" t="s">
        <v>35</v>
      </c>
      <c r="P92" s="1199" t="s">
        <v>35</v>
      </c>
      <c r="Q92" s="49" t="s">
        <v>35</v>
      </c>
      <c r="R92" s="1199" t="s">
        <v>35</v>
      </c>
      <c r="S92" s="49" t="s">
        <v>35</v>
      </c>
      <c r="T92" s="1199" t="s">
        <v>35</v>
      </c>
      <c r="U92" s="49" t="s">
        <v>35</v>
      </c>
      <c r="V92" s="1229" t="s">
        <v>35</v>
      </c>
      <c r="W92" s="62" t="s">
        <v>35</v>
      </c>
      <c r="X92" s="63" t="s">
        <v>35</v>
      </c>
      <c r="Y92" s="67" t="s">
        <v>35</v>
      </c>
      <c r="Z92" s="68" t="s">
        <v>35</v>
      </c>
      <c r="AA92" s="23" t="s">
        <v>35</v>
      </c>
      <c r="AB92" s="66" t="s">
        <v>35</v>
      </c>
      <c r="AC92" s="608" t="s">
        <v>35</v>
      </c>
      <c r="AD92" s="6" t="s">
        <v>371</v>
      </c>
      <c r="AE92" s="17" t="s">
        <v>23</v>
      </c>
      <c r="AF92" s="23">
        <v>0.19400000000000001</v>
      </c>
      <c r="AG92" s="203">
        <v>0.185</v>
      </c>
      <c r="AH92" s="45" t="s">
        <v>35</v>
      </c>
      <c r="AI92" s="97"/>
    </row>
    <row r="93" spans="1:35" x14ac:dyDescent="0.15">
      <c r="A93" s="1869"/>
      <c r="B93" s="310">
        <v>44368</v>
      </c>
      <c r="C93" s="1607" t="str">
        <f t="shared" si="8"/>
        <v>(月)</v>
      </c>
      <c r="D93" s="627" t="s">
        <v>522</v>
      </c>
      <c r="E93" s="1493" t="s">
        <v>35</v>
      </c>
      <c r="F93" s="58">
        <v>25</v>
      </c>
      <c r="G93" s="22">
        <v>21.5</v>
      </c>
      <c r="H93" s="61">
        <v>23.4</v>
      </c>
      <c r="I93" s="22">
        <v>8.8000000000000007</v>
      </c>
      <c r="J93" s="61">
        <v>9.6999999999999993</v>
      </c>
      <c r="K93" s="22">
        <v>7.78</v>
      </c>
      <c r="L93" s="61">
        <v>7.76</v>
      </c>
      <c r="M93" s="22">
        <v>29.2</v>
      </c>
      <c r="N93" s="61">
        <v>25.8</v>
      </c>
      <c r="O93" s="49" t="s">
        <v>35</v>
      </c>
      <c r="P93" s="1199">
        <v>120</v>
      </c>
      <c r="Q93" s="49" t="s">
        <v>35</v>
      </c>
      <c r="R93" s="1199">
        <v>84</v>
      </c>
      <c r="S93" s="49" t="s">
        <v>35</v>
      </c>
      <c r="T93" s="1199" t="s">
        <v>35</v>
      </c>
      <c r="U93" s="49" t="s">
        <v>35</v>
      </c>
      <c r="V93" s="1229" t="s">
        <v>35</v>
      </c>
      <c r="W93" s="62" t="s">
        <v>35</v>
      </c>
      <c r="X93" s="63">
        <v>13</v>
      </c>
      <c r="Y93" s="67" t="s">
        <v>35</v>
      </c>
      <c r="Z93" s="68">
        <v>224</v>
      </c>
      <c r="AA93" s="23" t="s">
        <v>35</v>
      </c>
      <c r="AB93" s="66">
        <v>0.7</v>
      </c>
      <c r="AC93" s="608" t="s">
        <v>35</v>
      </c>
      <c r="AD93" s="6" t="s">
        <v>386</v>
      </c>
      <c r="AE93" s="17" t="s">
        <v>23</v>
      </c>
      <c r="AF93" s="1525" t="s">
        <v>617</v>
      </c>
      <c r="AG93" s="1520" t="s">
        <v>617</v>
      </c>
      <c r="AH93" s="41" t="s">
        <v>35</v>
      </c>
      <c r="AI93" s="95"/>
    </row>
    <row r="94" spans="1:35" x14ac:dyDescent="0.15">
      <c r="A94" s="1869"/>
      <c r="B94" s="310">
        <v>44369</v>
      </c>
      <c r="C94" s="1607" t="str">
        <f t="shared" si="8"/>
        <v>(火)</v>
      </c>
      <c r="D94" s="627" t="s">
        <v>522</v>
      </c>
      <c r="E94" s="1493" t="s">
        <v>35</v>
      </c>
      <c r="F94" s="58">
        <v>25.5</v>
      </c>
      <c r="G94" s="22">
        <v>21.3</v>
      </c>
      <c r="H94" s="61">
        <v>23.2</v>
      </c>
      <c r="I94" s="22">
        <v>9.4</v>
      </c>
      <c r="J94" s="61">
        <v>9.1999999999999993</v>
      </c>
      <c r="K94" s="22">
        <v>7.73</v>
      </c>
      <c r="L94" s="61">
        <v>7.8</v>
      </c>
      <c r="M94" s="22">
        <v>30.2</v>
      </c>
      <c r="N94" s="61">
        <v>29.6</v>
      </c>
      <c r="O94" s="49" t="s">
        <v>35</v>
      </c>
      <c r="P94" s="1199">
        <v>120</v>
      </c>
      <c r="Q94" s="49" t="s">
        <v>35</v>
      </c>
      <c r="R94" s="1199">
        <v>88</v>
      </c>
      <c r="S94" s="49" t="s">
        <v>35</v>
      </c>
      <c r="T94" s="1199" t="s">
        <v>35</v>
      </c>
      <c r="U94" s="49" t="s">
        <v>35</v>
      </c>
      <c r="V94" s="1229" t="s">
        <v>35</v>
      </c>
      <c r="W94" s="62" t="s">
        <v>35</v>
      </c>
      <c r="X94" s="63">
        <v>14</v>
      </c>
      <c r="Y94" s="67" t="s">
        <v>35</v>
      </c>
      <c r="Z94" s="68">
        <v>244</v>
      </c>
      <c r="AA94" s="23" t="s">
        <v>35</v>
      </c>
      <c r="AB94" s="66">
        <v>0.68</v>
      </c>
      <c r="AC94" s="608" t="s">
        <v>35</v>
      </c>
      <c r="AD94" s="6" t="s">
        <v>92</v>
      </c>
      <c r="AE94" s="17" t="s">
        <v>23</v>
      </c>
      <c r="AF94" s="22">
        <v>17.7</v>
      </c>
      <c r="AG94" s="46">
        <v>18.399999999999999</v>
      </c>
      <c r="AH94" s="35" t="s">
        <v>35</v>
      </c>
      <c r="AI94" s="96"/>
    </row>
    <row r="95" spans="1:35" x14ac:dyDescent="0.15">
      <c r="A95" s="1869"/>
      <c r="B95" s="310">
        <v>44370</v>
      </c>
      <c r="C95" s="1607" t="str">
        <f t="shared" si="8"/>
        <v>(水)</v>
      </c>
      <c r="D95" s="627" t="s">
        <v>522</v>
      </c>
      <c r="E95" s="1493" t="s">
        <v>35</v>
      </c>
      <c r="F95" s="58">
        <v>23.7</v>
      </c>
      <c r="G95" s="22">
        <v>21.5</v>
      </c>
      <c r="H95" s="61">
        <v>23.5</v>
      </c>
      <c r="I95" s="22">
        <v>8</v>
      </c>
      <c r="J95" s="61">
        <v>7.6</v>
      </c>
      <c r="K95" s="22">
        <v>7.76</v>
      </c>
      <c r="L95" s="61">
        <v>7.83</v>
      </c>
      <c r="M95" s="22">
        <v>32.4</v>
      </c>
      <c r="N95" s="61">
        <v>28.9</v>
      </c>
      <c r="O95" s="49" t="s">
        <v>35</v>
      </c>
      <c r="P95" s="1199">
        <v>140</v>
      </c>
      <c r="Q95" s="49" t="s">
        <v>35</v>
      </c>
      <c r="R95" s="1199">
        <v>94</v>
      </c>
      <c r="S95" s="49" t="s">
        <v>35</v>
      </c>
      <c r="T95" s="1199" t="s">
        <v>35</v>
      </c>
      <c r="U95" s="49" t="s">
        <v>35</v>
      </c>
      <c r="V95" s="1229" t="s">
        <v>35</v>
      </c>
      <c r="W95" s="62" t="s">
        <v>35</v>
      </c>
      <c r="X95" s="63">
        <v>14</v>
      </c>
      <c r="Y95" s="67" t="s">
        <v>35</v>
      </c>
      <c r="Z95" s="68">
        <v>242</v>
      </c>
      <c r="AA95" s="23" t="s">
        <v>35</v>
      </c>
      <c r="AB95" s="66">
        <v>0.57999999999999996</v>
      </c>
      <c r="AC95" s="608" t="s">
        <v>35</v>
      </c>
      <c r="AD95" s="6" t="s">
        <v>27</v>
      </c>
      <c r="AE95" s="17" t="s">
        <v>23</v>
      </c>
      <c r="AF95" s="22">
        <v>41.1</v>
      </c>
      <c r="AG95" s="46">
        <v>40.5</v>
      </c>
      <c r="AH95" s="35" t="s">
        <v>35</v>
      </c>
      <c r="AI95" s="96"/>
    </row>
    <row r="96" spans="1:35" x14ac:dyDescent="0.15">
      <c r="A96" s="1869"/>
      <c r="B96" s="310">
        <v>44371</v>
      </c>
      <c r="C96" s="1607" t="str">
        <f t="shared" si="8"/>
        <v>(木)</v>
      </c>
      <c r="D96" s="627" t="s">
        <v>566</v>
      </c>
      <c r="E96" s="1493" t="s">
        <v>35</v>
      </c>
      <c r="F96" s="58">
        <v>26.3</v>
      </c>
      <c r="G96" s="22">
        <v>21.5</v>
      </c>
      <c r="H96" s="61">
        <v>21.7</v>
      </c>
      <c r="I96" s="22">
        <v>7.2</v>
      </c>
      <c r="J96" s="61">
        <v>6.9</v>
      </c>
      <c r="K96" s="22">
        <v>7.86</v>
      </c>
      <c r="L96" s="61">
        <v>7.83</v>
      </c>
      <c r="M96" s="22">
        <v>29.6</v>
      </c>
      <c r="N96" s="61">
        <v>32</v>
      </c>
      <c r="O96" s="49" t="s">
        <v>35</v>
      </c>
      <c r="P96" s="1199">
        <v>130</v>
      </c>
      <c r="Q96" s="49" t="s">
        <v>35</v>
      </c>
      <c r="R96" s="1199">
        <v>94</v>
      </c>
      <c r="S96" s="49" t="s">
        <v>35</v>
      </c>
      <c r="T96" s="1199" t="s">
        <v>35</v>
      </c>
      <c r="U96" s="49" t="s">
        <v>35</v>
      </c>
      <c r="V96" s="1229" t="s">
        <v>35</v>
      </c>
      <c r="W96" s="62" t="s">
        <v>35</v>
      </c>
      <c r="X96" s="63">
        <v>15</v>
      </c>
      <c r="Y96" s="67" t="s">
        <v>35</v>
      </c>
      <c r="Z96" s="68">
        <v>232</v>
      </c>
      <c r="AA96" s="23" t="s">
        <v>35</v>
      </c>
      <c r="AB96" s="66">
        <v>0.56000000000000005</v>
      </c>
      <c r="AC96" s="608" t="s">
        <v>35</v>
      </c>
      <c r="AD96" s="6" t="s">
        <v>374</v>
      </c>
      <c r="AE96" s="17" t="s">
        <v>379</v>
      </c>
      <c r="AF96" s="49">
        <v>17</v>
      </c>
      <c r="AG96" s="50">
        <v>15</v>
      </c>
      <c r="AH96" s="42" t="s">
        <v>35</v>
      </c>
      <c r="AI96" s="98"/>
    </row>
    <row r="97" spans="1:35" x14ac:dyDescent="0.15">
      <c r="A97" s="1869"/>
      <c r="B97" s="310">
        <v>44372</v>
      </c>
      <c r="C97" s="1607" t="str">
        <f t="shared" si="8"/>
        <v>(金)</v>
      </c>
      <c r="D97" s="627" t="s">
        <v>522</v>
      </c>
      <c r="E97" s="1493" t="s">
        <v>35</v>
      </c>
      <c r="F97" s="58">
        <v>27.3</v>
      </c>
      <c r="G97" s="22">
        <v>22</v>
      </c>
      <c r="H97" s="61">
        <v>24.2</v>
      </c>
      <c r="I97" s="22">
        <v>9</v>
      </c>
      <c r="J97" s="61">
        <v>9.6</v>
      </c>
      <c r="K97" s="22">
        <v>7.84</v>
      </c>
      <c r="L97" s="61">
        <v>7.76</v>
      </c>
      <c r="M97" s="22">
        <v>28.9</v>
      </c>
      <c r="N97" s="61">
        <v>30.1</v>
      </c>
      <c r="O97" s="49" t="s">
        <v>35</v>
      </c>
      <c r="P97" s="1199">
        <v>130</v>
      </c>
      <c r="Q97" s="49" t="s">
        <v>35</v>
      </c>
      <c r="R97" s="1199">
        <v>92</v>
      </c>
      <c r="S97" s="49" t="s">
        <v>35</v>
      </c>
      <c r="T97" s="1199" t="s">
        <v>35</v>
      </c>
      <c r="U97" s="49" t="s">
        <v>35</v>
      </c>
      <c r="V97" s="1229" t="s">
        <v>35</v>
      </c>
      <c r="W97" s="62" t="s">
        <v>35</v>
      </c>
      <c r="X97" s="63">
        <v>14</v>
      </c>
      <c r="Y97" s="67" t="s">
        <v>35</v>
      </c>
      <c r="Z97" s="68">
        <v>260</v>
      </c>
      <c r="AA97" s="23" t="s">
        <v>35</v>
      </c>
      <c r="AB97" s="66">
        <v>0.59</v>
      </c>
      <c r="AC97" s="608" t="s">
        <v>35</v>
      </c>
      <c r="AD97" s="6" t="s">
        <v>387</v>
      </c>
      <c r="AE97" s="17" t="s">
        <v>23</v>
      </c>
      <c r="AF97" s="49">
        <v>12</v>
      </c>
      <c r="AG97" s="50">
        <v>9</v>
      </c>
      <c r="AH97" s="42" t="s">
        <v>35</v>
      </c>
      <c r="AI97" s="98"/>
    </row>
    <row r="98" spans="1:35" x14ac:dyDescent="0.15">
      <c r="A98" s="1869"/>
      <c r="B98" s="310">
        <v>44373</v>
      </c>
      <c r="C98" s="1607" t="str">
        <f t="shared" si="8"/>
        <v>(土)</v>
      </c>
      <c r="D98" s="627" t="s">
        <v>566</v>
      </c>
      <c r="E98" s="1493" t="s">
        <v>35</v>
      </c>
      <c r="F98" s="58">
        <v>27.5</v>
      </c>
      <c r="G98" s="22">
        <v>21.6</v>
      </c>
      <c r="H98" s="61">
        <v>21.9</v>
      </c>
      <c r="I98" s="22">
        <v>4.4000000000000004</v>
      </c>
      <c r="J98" s="61">
        <v>5.3</v>
      </c>
      <c r="K98" s="22">
        <v>7.63</v>
      </c>
      <c r="L98" s="61">
        <v>7.76</v>
      </c>
      <c r="M98" s="22" t="s">
        <v>35</v>
      </c>
      <c r="N98" s="61" t="s">
        <v>35</v>
      </c>
      <c r="O98" s="49" t="s">
        <v>35</v>
      </c>
      <c r="P98" s="1199" t="s">
        <v>35</v>
      </c>
      <c r="Q98" s="49" t="s">
        <v>35</v>
      </c>
      <c r="R98" s="1199" t="s">
        <v>35</v>
      </c>
      <c r="S98" s="49" t="s">
        <v>35</v>
      </c>
      <c r="T98" s="1199" t="s">
        <v>35</v>
      </c>
      <c r="U98" s="49" t="s">
        <v>35</v>
      </c>
      <c r="V98" s="1229" t="s">
        <v>35</v>
      </c>
      <c r="W98" s="62" t="s">
        <v>35</v>
      </c>
      <c r="X98" s="63" t="s">
        <v>35</v>
      </c>
      <c r="Y98" s="67" t="s">
        <v>35</v>
      </c>
      <c r="Z98" s="68" t="s">
        <v>35</v>
      </c>
      <c r="AA98" s="23" t="s">
        <v>35</v>
      </c>
      <c r="AB98" s="66" t="s">
        <v>35</v>
      </c>
      <c r="AC98" s="608" t="s">
        <v>35</v>
      </c>
      <c r="AD98" s="18"/>
      <c r="AE98" s="8"/>
      <c r="AF98" s="19"/>
      <c r="AG98" s="7"/>
      <c r="AH98" s="7"/>
      <c r="AI98" s="8"/>
    </row>
    <row r="99" spans="1:35" x14ac:dyDescent="0.15">
      <c r="A99" s="1869"/>
      <c r="B99" s="310">
        <v>44374</v>
      </c>
      <c r="C99" s="1607" t="str">
        <f t="shared" si="8"/>
        <v>(日)</v>
      </c>
      <c r="D99" s="627" t="s">
        <v>566</v>
      </c>
      <c r="E99" s="1493" t="s">
        <v>35</v>
      </c>
      <c r="F99" s="58">
        <v>28.1</v>
      </c>
      <c r="G99" s="22">
        <v>21.8</v>
      </c>
      <c r="H99" s="61">
        <v>22.5</v>
      </c>
      <c r="I99" s="22">
        <v>6.1</v>
      </c>
      <c r="J99" s="61">
        <v>6.8</v>
      </c>
      <c r="K99" s="22">
        <v>7.65</v>
      </c>
      <c r="L99" s="61">
        <v>7.7</v>
      </c>
      <c r="M99" s="22" t="s">
        <v>35</v>
      </c>
      <c r="N99" s="61" t="s">
        <v>35</v>
      </c>
      <c r="O99" s="49" t="s">
        <v>35</v>
      </c>
      <c r="P99" s="1199" t="s">
        <v>35</v>
      </c>
      <c r="Q99" s="49" t="s">
        <v>35</v>
      </c>
      <c r="R99" s="1199" t="s">
        <v>35</v>
      </c>
      <c r="S99" s="49" t="s">
        <v>35</v>
      </c>
      <c r="T99" s="1199" t="s">
        <v>35</v>
      </c>
      <c r="U99" s="49" t="s">
        <v>35</v>
      </c>
      <c r="V99" s="1229" t="s">
        <v>35</v>
      </c>
      <c r="W99" s="62" t="s">
        <v>35</v>
      </c>
      <c r="X99" s="63" t="s">
        <v>35</v>
      </c>
      <c r="Y99" s="67" t="s">
        <v>35</v>
      </c>
      <c r="Z99" s="68" t="s">
        <v>35</v>
      </c>
      <c r="AA99" s="23" t="s">
        <v>35</v>
      </c>
      <c r="AB99" s="66" t="s">
        <v>35</v>
      </c>
      <c r="AC99" s="608" t="s">
        <v>35</v>
      </c>
      <c r="AD99" s="18"/>
      <c r="AE99" s="8"/>
      <c r="AF99" s="19"/>
      <c r="AG99" s="7"/>
      <c r="AH99" s="7"/>
      <c r="AI99" s="8"/>
    </row>
    <row r="100" spans="1:35" x14ac:dyDescent="0.15">
      <c r="A100" s="1869"/>
      <c r="B100" s="310">
        <v>44375</v>
      </c>
      <c r="C100" s="1607" t="str">
        <f t="shared" si="8"/>
        <v>(月)</v>
      </c>
      <c r="D100" s="627" t="s">
        <v>566</v>
      </c>
      <c r="E100" s="1493">
        <v>2</v>
      </c>
      <c r="F100" s="58">
        <v>25.4</v>
      </c>
      <c r="G100" s="22">
        <v>21.4</v>
      </c>
      <c r="H100" s="61">
        <v>21.6</v>
      </c>
      <c r="I100" s="22">
        <v>7.3</v>
      </c>
      <c r="J100" s="61">
        <v>7.1</v>
      </c>
      <c r="K100" s="22">
        <v>7.77</v>
      </c>
      <c r="L100" s="61">
        <v>7.84</v>
      </c>
      <c r="M100" s="22">
        <v>32.799999999999997</v>
      </c>
      <c r="N100" s="61">
        <v>30.9</v>
      </c>
      <c r="O100" s="49" t="s">
        <v>35</v>
      </c>
      <c r="P100" s="1199">
        <v>140</v>
      </c>
      <c r="Q100" s="49" t="s">
        <v>35</v>
      </c>
      <c r="R100" s="1199">
        <v>94</v>
      </c>
      <c r="S100" s="49" t="s">
        <v>35</v>
      </c>
      <c r="T100" s="1199" t="s">
        <v>35</v>
      </c>
      <c r="U100" s="49" t="s">
        <v>35</v>
      </c>
      <c r="V100" s="1229" t="s">
        <v>35</v>
      </c>
      <c r="W100" s="62" t="s">
        <v>35</v>
      </c>
      <c r="X100" s="63">
        <v>15</v>
      </c>
      <c r="Y100" s="67" t="s">
        <v>35</v>
      </c>
      <c r="Z100" s="68">
        <v>236</v>
      </c>
      <c r="AA100" s="23" t="s">
        <v>35</v>
      </c>
      <c r="AB100" s="66">
        <v>0.57999999999999996</v>
      </c>
      <c r="AC100" s="608" t="s">
        <v>35</v>
      </c>
      <c r="AD100" s="20"/>
      <c r="AE100" s="3"/>
      <c r="AF100" s="21"/>
      <c r="AG100" s="9"/>
      <c r="AH100" s="9"/>
      <c r="AI100" s="3"/>
    </row>
    <row r="101" spans="1:35" x14ac:dyDescent="0.15">
      <c r="A101" s="1869"/>
      <c r="B101" s="310">
        <v>44376</v>
      </c>
      <c r="C101" s="1607" t="str">
        <f t="shared" si="8"/>
        <v>(火)</v>
      </c>
      <c r="D101" s="627" t="s">
        <v>579</v>
      </c>
      <c r="E101" s="1493">
        <v>22</v>
      </c>
      <c r="F101" s="58">
        <v>20.399999999999999</v>
      </c>
      <c r="G101" s="22">
        <v>22</v>
      </c>
      <c r="H101" s="61">
        <v>24.3</v>
      </c>
      <c r="I101" s="22">
        <v>7</v>
      </c>
      <c r="J101" s="61">
        <v>6.7</v>
      </c>
      <c r="K101" s="22">
        <v>7.69</v>
      </c>
      <c r="L101" s="61">
        <v>7.81</v>
      </c>
      <c r="M101" s="22">
        <v>22</v>
      </c>
      <c r="N101" s="61">
        <v>29.6</v>
      </c>
      <c r="O101" s="49" t="s">
        <v>35</v>
      </c>
      <c r="P101" s="1199">
        <v>130</v>
      </c>
      <c r="Q101" s="49" t="s">
        <v>35</v>
      </c>
      <c r="R101" s="1199">
        <v>96</v>
      </c>
      <c r="S101" s="49" t="s">
        <v>35</v>
      </c>
      <c r="T101" s="1199" t="s">
        <v>35</v>
      </c>
      <c r="U101" s="49" t="s">
        <v>35</v>
      </c>
      <c r="V101" s="1229" t="s">
        <v>35</v>
      </c>
      <c r="W101" s="62" t="s">
        <v>35</v>
      </c>
      <c r="X101" s="63">
        <v>15</v>
      </c>
      <c r="Y101" s="67" t="s">
        <v>35</v>
      </c>
      <c r="Z101" s="68">
        <v>254</v>
      </c>
      <c r="AA101" s="23" t="s">
        <v>35</v>
      </c>
      <c r="AB101" s="66">
        <v>0.48</v>
      </c>
      <c r="AC101" s="608">
        <v>1210</v>
      </c>
      <c r="AD101" s="28" t="s">
        <v>376</v>
      </c>
      <c r="AE101" s="2" t="s">
        <v>35</v>
      </c>
      <c r="AF101" s="2" t="s">
        <v>35</v>
      </c>
      <c r="AG101" s="2" t="s">
        <v>35</v>
      </c>
      <c r="AH101" s="2" t="s">
        <v>35</v>
      </c>
      <c r="AI101" s="99" t="s">
        <v>35</v>
      </c>
    </row>
    <row r="102" spans="1:35" x14ac:dyDescent="0.15">
      <c r="A102" s="1869"/>
      <c r="B102" s="310">
        <v>44377</v>
      </c>
      <c r="C102" s="1607" t="str">
        <f t="shared" si="8"/>
        <v>(水)</v>
      </c>
      <c r="D102" s="628" t="s">
        <v>522</v>
      </c>
      <c r="E102" s="1499">
        <v>1</v>
      </c>
      <c r="F102" s="119">
        <v>21.9</v>
      </c>
      <c r="G102" s="120">
        <v>21.8</v>
      </c>
      <c r="H102" s="121">
        <v>23.8</v>
      </c>
      <c r="I102" s="120">
        <v>11.8</v>
      </c>
      <c r="J102" s="121">
        <v>9.1999999999999993</v>
      </c>
      <c r="K102" s="120">
        <v>7.78</v>
      </c>
      <c r="L102" s="121">
        <v>7.61</v>
      </c>
      <c r="M102" s="120">
        <v>29.2</v>
      </c>
      <c r="N102" s="121">
        <v>25.8</v>
      </c>
      <c r="O102" s="632" t="s">
        <v>35</v>
      </c>
      <c r="P102" s="1213">
        <v>110</v>
      </c>
      <c r="Q102" s="632" t="s">
        <v>35</v>
      </c>
      <c r="R102" s="1213">
        <v>84</v>
      </c>
      <c r="S102" s="632" t="s">
        <v>35</v>
      </c>
      <c r="T102" s="1213" t="s">
        <v>35</v>
      </c>
      <c r="U102" s="632" t="s">
        <v>35</v>
      </c>
      <c r="V102" s="1230" t="s">
        <v>35</v>
      </c>
      <c r="W102" s="122" t="s">
        <v>35</v>
      </c>
      <c r="X102" s="123">
        <v>14</v>
      </c>
      <c r="Y102" s="126" t="s">
        <v>35</v>
      </c>
      <c r="Z102" s="127">
        <v>216</v>
      </c>
      <c r="AA102" s="124" t="s">
        <v>35</v>
      </c>
      <c r="AB102" s="125">
        <v>0.49</v>
      </c>
      <c r="AC102" s="629">
        <v>1335</v>
      </c>
      <c r="AD102" s="10" t="s">
        <v>35</v>
      </c>
      <c r="AE102" s="2" t="s">
        <v>35</v>
      </c>
      <c r="AF102" s="2" t="s">
        <v>35</v>
      </c>
      <c r="AG102" s="2" t="s">
        <v>35</v>
      </c>
      <c r="AH102" s="2" t="s">
        <v>35</v>
      </c>
      <c r="AI102" s="99" t="s">
        <v>35</v>
      </c>
    </row>
    <row r="103" spans="1:35" s="1" customFormat="1" ht="13.5" customHeight="1" x14ac:dyDescent="0.15">
      <c r="A103" s="1869"/>
      <c r="B103" s="1743" t="s">
        <v>388</v>
      </c>
      <c r="C103" s="1744"/>
      <c r="D103" s="374"/>
      <c r="E103" s="1494">
        <f>MAX(E73:E102)</f>
        <v>22</v>
      </c>
      <c r="F103" s="335">
        <f t="shared" ref="F103:AC103" si="9">IF(COUNT(F73:F102)=0,"",MAX(F73:F102))</f>
        <v>30.1</v>
      </c>
      <c r="G103" s="336">
        <f t="shared" si="9"/>
        <v>22.9</v>
      </c>
      <c r="H103" s="337">
        <f t="shared" si="9"/>
        <v>25.1</v>
      </c>
      <c r="I103" s="336">
        <f t="shared" si="9"/>
        <v>11.8</v>
      </c>
      <c r="J103" s="337">
        <f t="shared" si="9"/>
        <v>12.8</v>
      </c>
      <c r="K103" s="336">
        <f t="shared" si="9"/>
        <v>7.86</v>
      </c>
      <c r="L103" s="337">
        <f t="shared" si="9"/>
        <v>7.91</v>
      </c>
      <c r="M103" s="336">
        <f t="shared" si="9"/>
        <v>33.700000000000003</v>
      </c>
      <c r="N103" s="337">
        <f t="shared" si="9"/>
        <v>33.200000000000003</v>
      </c>
      <c r="O103" s="1200">
        <f t="shared" si="9"/>
        <v>140</v>
      </c>
      <c r="P103" s="1201">
        <f t="shared" si="9"/>
        <v>140</v>
      </c>
      <c r="Q103" s="1200">
        <f t="shared" si="9"/>
        <v>98</v>
      </c>
      <c r="R103" s="1201">
        <f t="shared" si="9"/>
        <v>102</v>
      </c>
      <c r="S103" s="1200">
        <f t="shared" si="9"/>
        <v>76</v>
      </c>
      <c r="T103" s="1208">
        <f t="shared" si="9"/>
        <v>74</v>
      </c>
      <c r="U103" s="1200">
        <f t="shared" si="9"/>
        <v>22</v>
      </c>
      <c r="V103" s="1208">
        <f t="shared" si="9"/>
        <v>24</v>
      </c>
      <c r="W103" s="338">
        <f t="shared" si="9"/>
        <v>14</v>
      </c>
      <c r="X103" s="540">
        <f t="shared" si="9"/>
        <v>16</v>
      </c>
      <c r="Y103" s="1356">
        <f t="shared" si="9"/>
        <v>252</v>
      </c>
      <c r="Z103" s="1357">
        <f t="shared" si="9"/>
        <v>264</v>
      </c>
      <c r="AA103" s="650">
        <f t="shared" si="9"/>
        <v>0.66</v>
      </c>
      <c r="AB103" s="1398">
        <f t="shared" si="9"/>
        <v>0.89</v>
      </c>
      <c r="AC103" s="667">
        <f t="shared" si="9"/>
        <v>1335</v>
      </c>
      <c r="AD103" s="10" t="s">
        <v>35</v>
      </c>
      <c r="AE103" s="2" t="s">
        <v>35</v>
      </c>
      <c r="AF103" s="2" t="s">
        <v>35</v>
      </c>
      <c r="AG103" s="2" t="s">
        <v>35</v>
      </c>
      <c r="AH103" s="2" t="s">
        <v>35</v>
      </c>
      <c r="AI103" s="99" t="s">
        <v>35</v>
      </c>
    </row>
    <row r="104" spans="1:35" s="1" customFormat="1" ht="13.5" customHeight="1" x14ac:dyDescent="0.15">
      <c r="A104" s="1869"/>
      <c r="B104" s="1735" t="s">
        <v>389</v>
      </c>
      <c r="C104" s="1736"/>
      <c r="D104" s="376"/>
      <c r="E104" s="1503"/>
      <c r="F104" s="340">
        <f t="shared" ref="F104:AB104" si="10">IF(COUNT(F73:F102)=0,"",MIN(F73:F102))</f>
        <v>20.399999999999999</v>
      </c>
      <c r="G104" s="341">
        <f t="shared" si="10"/>
        <v>20.100000000000001</v>
      </c>
      <c r="H104" s="342">
        <f t="shared" si="10"/>
        <v>20.8</v>
      </c>
      <c r="I104" s="341">
        <f t="shared" si="10"/>
        <v>4.3</v>
      </c>
      <c r="J104" s="340">
        <f t="shared" si="10"/>
        <v>5.3</v>
      </c>
      <c r="K104" s="341">
        <f t="shared" si="10"/>
        <v>7.53</v>
      </c>
      <c r="L104" s="340">
        <f t="shared" si="10"/>
        <v>7.53</v>
      </c>
      <c r="M104" s="341">
        <f t="shared" si="10"/>
        <v>22</v>
      </c>
      <c r="N104" s="340">
        <f t="shared" si="10"/>
        <v>25.8</v>
      </c>
      <c r="O104" s="1202">
        <f t="shared" si="10"/>
        <v>140</v>
      </c>
      <c r="P104" s="1203">
        <f t="shared" si="10"/>
        <v>110</v>
      </c>
      <c r="Q104" s="1202">
        <f t="shared" si="10"/>
        <v>98</v>
      </c>
      <c r="R104" s="1203">
        <f t="shared" si="10"/>
        <v>84</v>
      </c>
      <c r="S104" s="1202">
        <f t="shared" si="10"/>
        <v>76</v>
      </c>
      <c r="T104" s="1203">
        <f t="shared" si="10"/>
        <v>74</v>
      </c>
      <c r="U104" s="1202">
        <f t="shared" si="10"/>
        <v>22</v>
      </c>
      <c r="V104" s="1209">
        <f t="shared" si="10"/>
        <v>24</v>
      </c>
      <c r="W104" s="343">
        <f t="shared" si="10"/>
        <v>14</v>
      </c>
      <c r="X104" s="653">
        <f t="shared" si="10"/>
        <v>13</v>
      </c>
      <c r="Y104" s="1358">
        <f t="shared" si="10"/>
        <v>252</v>
      </c>
      <c r="Z104" s="1359">
        <f t="shared" si="10"/>
        <v>216</v>
      </c>
      <c r="AA104" s="654">
        <f t="shared" si="10"/>
        <v>0.66</v>
      </c>
      <c r="AB104" s="666">
        <f t="shared" si="10"/>
        <v>0.48</v>
      </c>
      <c r="AC104" s="1593"/>
      <c r="AD104" s="10" t="s">
        <v>35</v>
      </c>
      <c r="AE104" s="2" t="s">
        <v>35</v>
      </c>
      <c r="AF104" s="2" t="s">
        <v>35</v>
      </c>
      <c r="AG104" s="2" t="s">
        <v>35</v>
      </c>
      <c r="AH104" s="2" t="s">
        <v>35</v>
      </c>
      <c r="AI104" s="99" t="s">
        <v>35</v>
      </c>
    </row>
    <row r="105" spans="1:35" s="1" customFormat="1" ht="13.5" customHeight="1" x14ac:dyDescent="0.15">
      <c r="A105" s="1869"/>
      <c r="B105" s="1735" t="s">
        <v>390</v>
      </c>
      <c r="C105" s="1736"/>
      <c r="D105" s="376"/>
      <c r="E105" s="1496"/>
      <c r="F105" s="541">
        <f t="shared" ref="F105:AB105" si="11">IF(COUNT(F73:F102)=0,"",AVERAGE(F73:F102))</f>
        <v>25.023333333333326</v>
      </c>
      <c r="G105" s="341">
        <f t="shared" si="11"/>
        <v>21.506666666666668</v>
      </c>
      <c r="H105" s="340">
        <f t="shared" si="11"/>
        <v>22.986666666666672</v>
      </c>
      <c r="I105" s="341">
        <f t="shared" si="11"/>
        <v>7.9766666666666675</v>
      </c>
      <c r="J105" s="340">
        <f t="shared" si="11"/>
        <v>8.6166666666666671</v>
      </c>
      <c r="K105" s="341">
        <f t="shared" si="11"/>
        <v>7.7326666666666677</v>
      </c>
      <c r="L105" s="340">
        <f t="shared" si="11"/>
        <v>7.7603333333333344</v>
      </c>
      <c r="M105" s="341">
        <f t="shared" si="11"/>
        <v>30.086363636363636</v>
      </c>
      <c r="N105" s="340">
        <f t="shared" si="11"/>
        <v>29.413636363636364</v>
      </c>
      <c r="O105" s="1202">
        <f t="shared" si="11"/>
        <v>140</v>
      </c>
      <c r="P105" s="1203">
        <f t="shared" si="11"/>
        <v>126.81818181818181</v>
      </c>
      <c r="Q105" s="1202">
        <f t="shared" si="11"/>
        <v>98</v>
      </c>
      <c r="R105" s="1203">
        <f t="shared" si="11"/>
        <v>92.36363636363636</v>
      </c>
      <c r="S105" s="1202">
        <f t="shared" si="11"/>
        <v>76</v>
      </c>
      <c r="T105" s="1203">
        <f t="shared" si="11"/>
        <v>74</v>
      </c>
      <c r="U105" s="1202">
        <f t="shared" si="11"/>
        <v>22</v>
      </c>
      <c r="V105" s="1203">
        <f t="shared" si="11"/>
        <v>24</v>
      </c>
      <c r="W105" s="1252">
        <f t="shared" si="11"/>
        <v>14</v>
      </c>
      <c r="X105" s="653">
        <f t="shared" si="11"/>
        <v>14.272727272727273</v>
      </c>
      <c r="Y105" s="1358">
        <f t="shared" si="11"/>
        <v>252</v>
      </c>
      <c r="Z105" s="1359">
        <f t="shared" si="11"/>
        <v>241.72727272727272</v>
      </c>
      <c r="AA105" s="654">
        <f t="shared" si="11"/>
        <v>0.66</v>
      </c>
      <c r="AB105" s="666">
        <f t="shared" si="11"/>
        <v>0.64181818181818173</v>
      </c>
      <c r="AC105" s="1593"/>
      <c r="AD105" s="10" t="s">
        <v>35</v>
      </c>
      <c r="AE105" s="2" t="s">
        <v>35</v>
      </c>
      <c r="AF105" s="2" t="s">
        <v>35</v>
      </c>
      <c r="AG105" s="2" t="s">
        <v>35</v>
      </c>
      <c r="AH105" s="2" t="s">
        <v>35</v>
      </c>
      <c r="AI105" s="99" t="s">
        <v>35</v>
      </c>
    </row>
    <row r="106" spans="1:35" s="1" customFormat="1" ht="13.5" customHeight="1" x14ac:dyDescent="0.15">
      <c r="A106" s="1870"/>
      <c r="B106" s="1765" t="s">
        <v>391</v>
      </c>
      <c r="C106" s="1738"/>
      <c r="D106" s="376"/>
      <c r="E106" s="1497">
        <f>SUM(E73:E102)</f>
        <v>84</v>
      </c>
      <c r="F106" s="563"/>
      <c r="G106" s="1241"/>
      <c r="H106" s="1340"/>
      <c r="I106" s="1241"/>
      <c r="J106" s="1340"/>
      <c r="K106" s="1241"/>
      <c r="L106" s="1242"/>
      <c r="M106" s="1241"/>
      <c r="N106" s="1340"/>
      <c r="O106" s="1204"/>
      <c r="P106" s="1205"/>
      <c r="Q106" s="1204"/>
      <c r="R106" s="1222"/>
      <c r="S106" s="1204"/>
      <c r="T106" s="1205"/>
      <c r="U106" s="1204"/>
      <c r="V106" s="1222"/>
      <c r="W106" s="1253"/>
      <c r="X106" s="1254"/>
      <c r="Y106" s="1360"/>
      <c r="Z106" s="1361"/>
      <c r="AA106" s="1404"/>
      <c r="AB106" s="1399"/>
      <c r="AC106" s="595">
        <f>SUM(AC73:AC102)</f>
        <v>3383</v>
      </c>
      <c r="AD106" s="10" t="s">
        <v>35</v>
      </c>
      <c r="AE106" s="2" t="s">
        <v>35</v>
      </c>
      <c r="AF106" s="2" t="s">
        <v>35</v>
      </c>
      <c r="AG106" s="2" t="s">
        <v>35</v>
      </c>
      <c r="AH106" s="2" t="s">
        <v>35</v>
      </c>
      <c r="AI106" s="99" t="s">
        <v>35</v>
      </c>
    </row>
    <row r="107" spans="1:35" ht="13.5" customHeight="1" x14ac:dyDescent="0.15">
      <c r="A107" s="1868" t="s">
        <v>311</v>
      </c>
      <c r="B107" s="677">
        <v>44378</v>
      </c>
      <c r="C107" s="856" t="str">
        <f>IF(B107="","",IF(WEEKDAY(B107)=1,"(日)",IF(WEEKDAY(B107)=2,"(月)",IF(WEEKDAY(B107)=3,"(火)",IF(WEEKDAY(B107)=4,"(水)",IF(WEEKDAY(B107)=5,"(木)",IF(WEEKDAY(B107)=6,"(金)","(土)")))))))</f>
        <v>(木)</v>
      </c>
      <c r="D107" s="626" t="s">
        <v>579</v>
      </c>
      <c r="E107" s="1492">
        <v>89</v>
      </c>
      <c r="F107" s="57">
        <v>20.399999999999999</v>
      </c>
      <c r="G107" s="59">
        <v>21.5</v>
      </c>
      <c r="H107" s="60">
        <v>23.2</v>
      </c>
      <c r="I107" s="59">
        <v>32.1</v>
      </c>
      <c r="J107" s="60">
        <v>6.1</v>
      </c>
      <c r="K107" s="59">
        <v>7.64</v>
      </c>
      <c r="L107" s="60">
        <v>7.81</v>
      </c>
      <c r="M107" s="59">
        <v>14.3</v>
      </c>
      <c r="N107" s="60">
        <v>29.7</v>
      </c>
      <c r="O107" s="1197" t="s">
        <v>35</v>
      </c>
      <c r="P107" s="1198">
        <v>120</v>
      </c>
      <c r="Q107" s="1197" t="s">
        <v>35</v>
      </c>
      <c r="R107" s="1198">
        <v>90</v>
      </c>
      <c r="S107" s="1197" t="s">
        <v>35</v>
      </c>
      <c r="T107" s="1198" t="s">
        <v>35</v>
      </c>
      <c r="U107" s="1197" t="s">
        <v>35</v>
      </c>
      <c r="V107" s="1198" t="s">
        <v>35</v>
      </c>
      <c r="W107" s="53" t="s">
        <v>35</v>
      </c>
      <c r="X107" s="54">
        <v>13</v>
      </c>
      <c r="Y107" s="55" t="s">
        <v>35</v>
      </c>
      <c r="Z107" s="56">
        <v>256</v>
      </c>
      <c r="AA107" s="64" t="s">
        <v>35</v>
      </c>
      <c r="AB107" s="65">
        <v>0.53</v>
      </c>
      <c r="AC107" s="606">
        <v>10120</v>
      </c>
      <c r="AD107" s="165">
        <v>44391</v>
      </c>
      <c r="AE107" s="128" t="s">
        <v>3</v>
      </c>
      <c r="AF107" s="129">
        <v>27.1</v>
      </c>
      <c r="AG107" s="130" t="s">
        <v>20</v>
      </c>
      <c r="AH107" s="131"/>
      <c r="AI107" s="132"/>
    </row>
    <row r="108" spans="1:35" x14ac:dyDescent="0.15">
      <c r="A108" s="1869"/>
      <c r="B108" s="366">
        <v>44379</v>
      </c>
      <c r="C108" s="1607" t="str">
        <f>IF(B108="","",IF(WEEKDAY(B108)=1,"(日)",IF(WEEKDAY(B108)=2,"(月)",IF(WEEKDAY(B108)=3,"(火)",IF(WEEKDAY(B108)=4,"(水)",IF(WEEKDAY(B108)=5,"(木)",IF(WEEKDAY(B108)=6,"(金)","(土)")))))))</f>
        <v>(金)</v>
      </c>
      <c r="D108" s="627" t="s">
        <v>579</v>
      </c>
      <c r="E108" s="1493">
        <v>101</v>
      </c>
      <c r="F108" s="58">
        <v>21.7</v>
      </c>
      <c r="G108" s="22">
        <v>21.8</v>
      </c>
      <c r="H108" s="61">
        <v>23.4</v>
      </c>
      <c r="I108" s="22">
        <v>37.4</v>
      </c>
      <c r="J108" s="61">
        <v>5.0999999999999996</v>
      </c>
      <c r="K108" s="22">
        <v>7.5</v>
      </c>
      <c r="L108" s="61">
        <v>7.03</v>
      </c>
      <c r="M108" s="22">
        <v>14.5</v>
      </c>
      <c r="N108" s="61">
        <v>15.4</v>
      </c>
      <c r="O108" s="49" t="s">
        <v>35</v>
      </c>
      <c r="P108" s="1199">
        <v>42</v>
      </c>
      <c r="Q108" s="49" t="s">
        <v>35</v>
      </c>
      <c r="R108" s="1199">
        <v>52</v>
      </c>
      <c r="S108" s="49" t="s">
        <v>35</v>
      </c>
      <c r="T108" s="1199" t="s">
        <v>35</v>
      </c>
      <c r="U108" s="49" t="s">
        <v>35</v>
      </c>
      <c r="V108" s="1199" t="s">
        <v>35</v>
      </c>
      <c r="W108" s="62" t="s">
        <v>35</v>
      </c>
      <c r="X108" s="63">
        <v>15</v>
      </c>
      <c r="Y108" s="67" t="s">
        <v>35</v>
      </c>
      <c r="Z108" s="68">
        <v>164</v>
      </c>
      <c r="AA108" s="23" t="s">
        <v>35</v>
      </c>
      <c r="AB108" s="66">
        <v>0.22</v>
      </c>
      <c r="AC108" s="608">
        <v>13641</v>
      </c>
      <c r="AD108" s="11" t="s">
        <v>87</v>
      </c>
      <c r="AE108" s="12" t="s">
        <v>377</v>
      </c>
      <c r="AF108" s="13" t="s">
        <v>5</v>
      </c>
      <c r="AG108" s="14" t="s">
        <v>6</v>
      </c>
      <c r="AH108" s="15" t="s">
        <v>35</v>
      </c>
      <c r="AI108" s="92"/>
    </row>
    <row r="109" spans="1:35" x14ac:dyDescent="0.15">
      <c r="A109" s="1869"/>
      <c r="B109" s="366">
        <v>44380</v>
      </c>
      <c r="C109" s="1607" t="str">
        <f t="shared" ref="C109:C137" si="12">IF(B109="","",IF(WEEKDAY(B109)=1,"(日)",IF(WEEKDAY(B109)=2,"(月)",IF(WEEKDAY(B109)=3,"(火)",IF(WEEKDAY(B109)=4,"(水)",IF(WEEKDAY(B109)=5,"(木)",IF(WEEKDAY(B109)=6,"(金)","(土)")))))))</f>
        <v>(土)</v>
      </c>
      <c r="D109" s="631" t="s">
        <v>579</v>
      </c>
      <c r="E109" s="1493">
        <v>158</v>
      </c>
      <c r="F109" s="58">
        <v>22.9</v>
      </c>
      <c r="G109" s="22">
        <v>22.5</v>
      </c>
      <c r="H109" s="61">
        <v>22.7</v>
      </c>
      <c r="I109" s="22">
        <v>100.9</v>
      </c>
      <c r="J109" s="61">
        <v>3.3</v>
      </c>
      <c r="K109" s="22">
        <v>7.1</v>
      </c>
      <c r="L109" s="61">
        <v>6.78</v>
      </c>
      <c r="M109" s="22" t="s">
        <v>35</v>
      </c>
      <c r="N109" s="61" t="s">
        <v>35</v>
      </c>
      <c r="O109" s="49" t="s">
        <v>35</v>
      </c>
      <c r="P109" s="1199" t="s">
        <v>35</v>
      </c>
      <c r="Q109" s="49" t="s">
        <v>35</v>
      </c>
      <c r="R109" s="1199" t="s">
        <v>35</v>
      </c>
      <c r="S109" s="49" t="s">
        <v>35</v>
      </c>
      <c r="T109" s="1199" t="s">
        <v>35</v>
      </c>
      <c r="U109" s="49" t="s">
        <v>35</v>
      </c>
      <c r="V109" s="1199" t="s">
        <v>35</v>
      </c>
      <c r="W109" s="62" t="s">
        <v>35</v>
      </c>
      <c r="X109" s="63" t="s">
        <v>35</v>
      </c>
      <c r="Y109" s="67" t="s">
        <v>35</v>
      </c>
      <c r="Z109" s="68" t="s">
        <v>35</v>
      </c>
      <c r="AA109" s="23" t="s">
        <v>35</v>
      </c>
      <c r="AB109" s="66" t="s">
        <v>35</v>
      </c>
      <c r="AC109" s="608">
        <v>14776</v>
      </c>
      <c r="AD109" s="5" t="s">
        <v>88</v>
      </c>
      <c r="AE109" s="16" t="s">
        <v>20</v>
      </c>
      <c r="AF109" s="30">
        <v>23.8</v>
      </c>
      <c r="AG109" s="31">
        <v>25.3</v>
      </c>
      <c r="AH109" s="32" t="s">
        <v>35</v>
      </c>
      <c r="AI109" s="93"/>
    </row>
    <row r="110" spans="1:35" x14ac:dyDescent="0.15">
      <c r="A110" s="1869"/>
      <c r="B110" s="366">
        <v>44381</v>
      </c>
      <c r="C110" s="1607" t="str">
        <f t="shared" si="12"/>
        <v>(日)</v>
      </c>
      <c r="D110" s="631" t="s">
        <v>579</v>
      </c>
      <c r="E110" s="1493">
        <v>7</v>
      </c>
      <c r="F110" s="58">
        <v>20.6</v>
      </c>
      <c r="G110" s="22">
        <v>20.9</v>
      </c>
      <c r="H110" s="61">
        <v>21.5</v>
      </c>
      <c r="I110" s="22">
        <v>63.6</v>
      </c>
      <c r="J110" s="61">
        <v>4</v>
      </c>
      <c r="K110" s="22">
        <v>7.08</v>
      </c>
      <c r="L110" s="61">
        <v>6.65</v>
      </c>
      <c r="M110" s="22" t="s">
        <v>35</v>
      </c>
      <c r="N110" s="61" t="s">
        <v>35</v>
      </c>
      <c r="O110" s="49" t="s">
        <v>35</v>
      </c>
      <c r="P110" s="1199" t="s">
        <v>35</v>
      </c>
      <c r="Q110" s="49" t="s">
        <v>35</v>
      </c>
      <c r="R110" s="1199" t="s">
        <v>35</v>
      </c>
      <c r="S110" s="49" t="s">
        <v>35</v>
      </c>
      <c r="T110" s="1199" t="s">
        <v>35</v>
      </c>
      <c r="U110" s="49" t="s">
        <v>35</v>
      </c>
      <c r="V110" s="1199" t="s">
        <v>35</v>
      </c>
      <c r="W110" s="62" t="s">
        <v>35</v>
      </c>
      <c r="X110" s="63" t="s">
        <v>35</v>
      </c>
      <c r="Y110" s="67" t="s">
        <v>35</v>
      </c>
      <c r="Z110" s="68" t="s">
        <v>35</v>
      </c>
      <c r="AA110" s="23" t="s">
        <v>35</v>
      </c>
      <c r="AB110" s="66" t="s">
        <v>35</v>
      </c>
      <c r="AC110" s="608">
        <v>12920</v>
      </c>
      <c r="AD110" s="6" t="s">
        <v>378</v>
      </c>
      <c r="AE110" s="17" t="s">
        <v>379</v>
      </c>
      <c r="AF110" s="33">
        <v>37.1</v>
      </c>
      <c r="AG110" s="34">
        <v>6.1</v>
      </c>
      <c r="AH110" s="38" t="s">
        <v>35</v>
      </c>
      <c r="AI110" s="94"/>
    </row>
    <row r="111" spans="1:35" x14ac:dyDescent="0.15">
      <c r="A111" s="1869"/>
      <c r="B111" s="366">
        <v>44382</v>
      </c>
      <c r="C111" s="1607" t="str">
        <f t="shared" si="12"/>
        <v>(月)</v>
      </c>
      <c r="D111" s="631" t="s">
        <v>579</v>
      </c>
      <c r="E111" s="1493">
        <v>1</v>
      </c>
      <c r="F111" s="58">
        <v>21.8</v>
      </c>
      <c r="G111" s="22">
        <v>21.1</v>
      </c>
      <c r="H111" s="61">
        <v>22.8</v>
      </c>
      <c r="I111" s="22">
        <v>23.6</v>
      </c>
      <c r="J111" s="61">
        <v>9.4</v>
      </c>
      <c r="K111" s="22">
        <v>7.56</v>
      </c>
      <c r="L111" s="61">
        <v>7.26</v>
      </c>
      <c r="M111" s="22">
        <v>20.100000000000001</v>
      </c>
      <c r="N111" s="61">
        <v>15.4</v>
      </c>
      <c r="O111" s="49" t="s">
        <v>35</v>
      </c>
      <c r="P111" s="1199">
        <v>67</v>
      </c>
      <c r="Q111" s="49" t="s">
        <v>35</v>
      </c>
      <c r="R111" s="1199">
        <v>66</v>
      </c>
      <c r="S111" s="49" t="s">
        <v>35</v>
      </c>
      <c r="T111" s="1199" t="s">
        <v>35</v>
      </c>
      <c r="U111" s="49" t="s">
        <v>35</v>
      </c>
      <c r="V111" s="1199" t="s">
        <v>35</v>
      </c>
      <c r="W111" s="62" t="s">
        <v>35</v>
      </c>
      <c r="X111" s="63">
        <v>14</v>
      </c>
      <c r="Y111" s="67" t="s">
        <v>35</v>
      </c>
      <c r="Z111" s="68">
        <v>174</v>
      </c>
      <c r="AA111" s="23" t="s">
        <v>35</v>
      </c>
      <c r="AB111" s="66">
        <v>0.47</v>
      </c>
      <c r="AC111" s="608">
        <v>7648</v>
      </c>
      <c r="AD111" s="6" t="s">
        <v>21</v>
      </c>
      <c r="AE111" s="17"/>
      <c r="AF111" s="33">
        <v>7.72</v>
      </c>
      <c r="AG111" s="34">
        <v>7.23</v>
      </c>
      <c r="AH111" s="41" t="s">
        <v>35</v>
      </c>
      <c r="AI111" s="95"/>
    </row>
    <row r="112" spans="1:35" x14ac:dyDescent="0.15">
      <c r="A112" s="1869"/>
      <c r="B112" s="366">
        <v>44383</v>
      </c>
      <c r="C112" s="1607" t="str">
        <f t="shared" si="12"/>
        <v>(火)</v>
      </c>
      <c r="D112" s="631" t="s">
        <v>522</v>
      </c>
      <c r="E112" s="1493">
        <v>1</v>
      </c>
      <c r="F112" s="58">
        <v>27.3</v>
      </c>
      <c r="G112" s="22">
        <v>21.4</v>
      </c>
      <c r="H112" s="61">
        <v>23.1</v>
      </c>
      <c r="I112" s="22">
        <v>17.8</v>
      </c>
      <c r="J112" s="61">
        <v>7.1</v>
      </c>
      <c r="K112" s="22">
        <v>7.57</v>
      </c>
      <c r="L112" s="61">
        <v>7.31</v>
      </c>
      <c r="M112" s="22">
        <v>23.1</v>
      </c>
      <c r="N112" s="61">
        <v>13.2</v>
      </c>
      <c r="O112" s="49" t="s">
        <v>35</v>
      </c>
      <c r="P112" s="1199">
        <v>83</v>
      </c>
      <c r="Q112" s="49" t="s">
        <v>35</v>
      </c>
      <c r="R112" s="1199">
        <v>78</v>
      </c>
      <c r="S112" s="49" t="s">
        <v>35</v>
      </c>
      <c r="T112" s="1199" t="s">
        <v>35</v>
      </c>
      <c r="U112" s="49" t="s">
        <v>35</v>
      </c>
      <c r="V112" s="1199" t="s">
        <v>35</v>
      </c>
      <c r="W112" s="62" t="s">
        <v>35</v>
      </c>
      <c r="X112" s="63">
        <v>14</v>
      </c>
      <c r="Y112" s="67" t="s">
        <v>35</v>
      </c>
      <c r="Z112" s="68">
        <v>182</v>
      </c>
      <c r="AA112" s="23" t="s">
        <v>35</v>
      </c>
      <c r="AB112" s="66">
        <v>0.4</v>
      </c>
      <c r="AC112" s="608">
        <v>3301</v>
      </c>
      <c r="AD112" s="6" t="s">
        <v>356</v>
      </c>
      <c r="AE112" s="17" t="s">
        <v>22</v>
      </c>
      <c r="AF112" s="33">
        <v>20.399999999999999</v>
      </c>
      <c r="AG112" s="34">
        <v>21.2</v>
      </c>
      <c r="AH112" s="35" t="s">
        <v>35</v>
      </c>
      <c r="AI112" s="96"/>
    </row>
    <row r="113" spans="1:35" x14ac:dyDescent="0.15">
      <c r="A113" s="1869"/>
      <c r="B113" s="366">
        <v>44384</v>
      </c>
      <c r="C113" s="1607" t="str">
        <f t="shared" si="12"/>
        <v>(水)</v>
      </c>
      <c r="D113" s="631" t="s">
        <v>579</v>
      </c>
      <c r="E113" s="1493" t="s">
        <v>35</v>
      </c>
      <c r="F113" s="58">
        <v>26.8</v>
      </c>
      <c r="G113" s="22">
        <v>21.8</v>
      </c>
      <c r="H113" s="61">
        <v>23.5</v>
      </c>
      <c r="I113" s="22">
        <v>12.5</v>
      </c>
      <c r="J113" s="61">
        <v>10.6</v>
      </c>
      <c r="K113" s="22">
        <v>7.68</v>
      </c>
      <c r="L113" s="61">
        <v>7.63</v>
      </c>
      <c r="M113" s="22">
        <v>26.3</v>
      </c>
      <c r="N113" s="61">
        <v>22.2</v>
      </c>
      <c r="O113" s="49" t="s">
        <v>35</v>
      </c>
      <c r="P113" s="1199">
        <v>100</v>
      </c>
      <c r="Q113" s="49" t="s">
        <v>35</v>
      </c>
      <c r="R113" s="1199">
        <v>82</v>
      </c>
      <c r="S113" s="49" t="s">
        <v>35</v>
      </c>
      <c r="T113" s="1199" t="s">
        <v>35</v>
      </c>
      <c r="U113" s="49" t="s">
        <v>35</v>
      </c>
      <c r="V113" s="1199" t="s">
        <v>35</v>
      </c>
      <c r="W113" s="62" t="s">
        <v>35</v>
      </c>
      <c r="X113" s="63">
        <v>11</v>
      </c>
      <c r="Y113" s="67" t="s">
        <v>35</v>
      </c>
      <c r="Z113" s="68">
        <v>218</v>
      </c>
      <c r="AA113" s="23" t="s">
        <v>35</v>
      </c>
      <c r="AB113" s="66">
        <v>0.62</v>
      </c>
      <c r="AC113" s="608">
        <v>398</v>
      </c>
      <c r="AD113" s="6" t="s">
        <v>380</v>
      </c>
      <c r="AE113" s="17" t="s">
        <v>23</v>
      </c>
      <c r="AF113" s="612">
        <v>90</v>
      </c>
      <c r="AG113" s="613">
        <v>73</v>
      </c>
      <c r="AH113" s="35" t="s">
        <v>35</v>
      </c>
      <c r="AI113" s="96"/>
    </row>
    <row r="114" spans="1:35" x14ac:dyDescent="0.15">
      <c r="A114" s="1869"/>
      <c r="B114" s="366">
        <v>44385</v>
      </c>
      <c r="C114" s="1607" t="str">
        <f t="shared" si="12"/>
        <v>(木)</v>
      </c>
      <c r="D114" s="631" t="s">
        <v>579</v>
      </c>
      <c r="E114" s="1493">
        <v>3</v>
      </c>
      <c r="F114" s="58">
        <v>25.1</v>
      </c>
      <c r="G114" s="22">
        <v>22.8</v>
      </c>
      <c r="H114" s="61">
        <v>24.9</v>
      </c>
      <c r="I114" s="22">
        <v>9.6999999999999993</v>
      </c>
      <c r="J114" s="61">
        <v>10.4</v>
      </c>
      <c r="K114" s="22">
        <v>7.86</v>
      </c>
      <c r="L114" s="61">
        <v>7.78</v>
      </c>
      <c r="M114" s="22">
        <v>27.1</v>
      </c>
      <c r="N114" s="61">
        <v>22.9</v>
      </c>
      <c r="O114" s="49" t="s">
        <v>35</v>
      </c>
      <c r="P114" s="1199">
        <v>97</v>
      </c>
      <c r="Q114" s="49" t="s">
        <v>35</v>
      </c>
      <c r="R114" s="1199">
        <v>86</v>
      </c>
      <c r="S114" s="49" t="s">
        <v>35</v>
      </c>
      <c r="T114" s="1199" t="s">
        <v>35</v>
      </c>
      <c r="U114" s="49" t="s">
        <v>35</v>
      </c>
      <c r="V114" s="1199" t="s">
        <v>35</v>
      </c>
      <c r="W114" s="62" t="s">
        <v>35</v>
      </c>
      <c r="X114" s="63">
        <v>12</v>
      </c>
      <c r="Y114" s="67" t="s">
        <v>35</v>
      </c>
      <c r="Z114" s="68">
        <v>224</v>
      </c>
      <c r="AA114" s="23" t="s">
        <v>35</v>
      </c>
      <c r="AB114" s="66">
        <v>0.64</v>
      </c>
      <c r="AC114" s="608" t="s">
        <v>35</v>
      </c>
      <c r="AD114" s="6" t="s">
        <v>360</v>
      </c>
      <c r="AE114" s="17" t="s">
        <v>23</v>
      </c>
      <c r="AF114" s="612">
        <v>72</v>
      </c>
      <c r="AG114" s="613">
        <v>68</v>
      </c>
      <c r="AH114" s="35" t="s">
        <v>35</v>
      </c>
      <c r="AI114" s="96"/>
    </row>
    <row r="115" spans="1:35" x14ac:dyDescent="0.15">
      <c r="A115" s="1869"/>
      <c r="B115" s="366">
        <v>44386</v>
      </c>
      <c r="C115" s="1607" t="str">
        <f t="shared" si="12"/>
        <v>(金)</v>
      </c>
      <c r="D115" s="631" t="s">
        <v>522</v>
      </c>
      <c r="E115" s="1493">
        <v>3</v>
      </c>
      <c r="F115" s="58">
        <v>25.6</v>
      </c>
      <c r="G115" s="22">
        <v>22.2</v>
      </c>
      <c r="H115" s="61">
        <v>23.9</v>
      </c>
      <c r="I115" s="22">
        <v>4.7</v>
      </c>
      <c r="J115" s="61">
        <v>7.1</v>
      </c>
      <c r="K115" s="22">
        <v>7.78</v>
      </c>
      <c r="L115" s="61">
        <v>7.74</v>
      </c>
      <c r="M115" s="22">
        <v>29.5</v>
      </c>
      <c r="N115" s="61">
        <v>31.2</v>
      </c>
      <c r="O115" s="49" t="s">
        <v>35</v>
      </c>
      <c r="P115" s="1199">
        <v>120</v>
      </c>
      <c r="Q115" s="49" t="s">
        <v>35</v>
      </c>
      <c r="R115" s="1199">
        <v>98</v>
      </c>
      <c r="S115" s="49" t="s">
        <v>35</v>
      </c>
      <c r="T115" s="1199" t="s">
        <v>35</v>
      </c>
      <c r="U115" s="49" t="s">
        <v>35</v>
      </c>
      <c r="V115" s="1199" t="s">
        <v>35</v>
      </c>
      <c r="W115" s="62" t="s">
        <v>35</v>
      </c>
      <c r="X115" s="63">
        <v>12</v>
      </c>
      <c r="Y115" s="67" t="s">
        <v>35</v>
      </c>
      <c r="Z115" s="68">
        <v>236</v>
      </c>
      <c r="AA115" s="23" t="s">
        <v>35</v>
      </c>
      <c r="AB115" s="66">
        <v>0.45</v>
      </c>
      <c r="AC115" s="608" t="s">
        <v>35</v>
      </c>
      <c r="AD115" s="6" t="s">
        <v>361</v>
      </c>
      <c r="AE115" s="17" t="s">
        <v>23</v>
      </c>
      <c r="AF115" s="612">
        <v>52</v>
      </c>
      <c r="AG115" s="613">
        <v>54</v>
      </c>
      <c r="AH115" s="35" t="s">
        <v>35</v>
      </c>
      <c r="AI115" s="96"/>
    </row>
    <row r="116" spans="1:35" x14ac:dyDescent="0.15">
      <c r="A116" s="1869"/>
      <c r="B116" s="366">
        <v>44387</v>
      </c>
      <c r="C116" s="1607" t="str">
        <f t="shared" si="12"/>
        <v>(土)</v>
      </c>
      <c r="D116" s="631" t="s">
        <v>566</v>
      </c>
      <c r="E116" s="1493" t="s">
        <v>35</v>
      </c>
      <c r="F116" s="58">
        <v>30.5</v>
      </c>
      <c r="G116" s="22">
        <v>22.5</v>
      </c>
      <c r="H116" s="61">
        <v>22.7</v>
      </c>
      <c r="I116" s="22">
        <v>5.8</v>
      </c>
      <c r="J116" s="61">
        <v>8.1999999999999993</v>
      </c>
      <c r="K116" s="22">
        <v>7.61</v>
      </c>
      <c r="L116" s="61">
        <v>7.65</v>
      </c>
      <c r="M116" s="22" t="s">
        <v>35</v>
      </c>
      <c r="N116" s="61" t="s">
        <v>35</v>
      </c>
      <c r="O116" s="49" t="s">
        <v>35</v>
      </c>
      <c r="P116" s="1199" t="s">
        <v>35</v>
      </c>
      <c r="Q116" s="49" t="s">
        <v>35</v>
      </c>
      <c r="R116" s="1199" t="s">
        <v>35</v>
      </c>
      <c r="S116" s="49" t="s">
        <v>35</v>
      </c>
      <c r="T116" s="1199" t="s">
        <v>35</v>
      </c>
      <c r="U116" s="49" t="s">
        <v>35</v>
      </c>
      <c r="V116" s="1199" t="s">
        <v>35</v>
      </c>
      <c r="W116" s="62" t="s">
        <v>35</v>
      </c>
      <c r="X116" s="63" t="s">
        <v>35</v>
      </c>
      <c r="Y116" s="67" t="s">
        <v>35</v>
      </c>
      <c r="Z116" s="68" t="s">
        <v>35</v>
      </c>
      <c r="AA116" s="23" t="s">
        <v>35</v>
      </c>
      <c r="AB116" s="66" t="s">
        <v>35</v>
      </c>
      <c r="AC116" s="608" t="s">
        <v>35</v>
      </c>
      <c r="AD116" s="6" t="s">
        <v>362</v>
      </c>
      <c r="AE116" s="17" t="s">
        <v>23</v>
      </c>
      <c r="AF116" s="612">
        <v>20</v>
      </c>
      <c r="AG116" s="613">
        <v>14</v>
      </c>
      <c r="AH116" s="35" t="s">
        <v>35</v>
      </c>
      <c r="AI116" s="96"/>
    </row>
    <row r="117" spans="1:35" x14ac:dyDescent="0.15">
      <c r="A117" s="1869"/>
      <c r="B117" s="366">
        <v>44388</v>
      </c>
      <c r="C117" s="1607" t="str">
        <f t="shared" si="12"/>
        <v>(日)</v>
      </c>
      <c r="D117" s="631" t="s">
        <v>566</v>
      </c>
      <c r="E117" s="1493" t="s">
        <v>35</v>
      </c>
      <c r="F117" s="58">
        <v>30.8</v>
      </c>
      <c r="G117" s="22">
        <v>24.1</v>
      </c>
      <c r="H117" s="61">
        <v>25.2</v>
      </c>
      <c r="I117" s="22">
        <v>7.5</v>
      </c>
      <c r="J117" s="61">
        <v>7.8</v>
      </c>
      <c r="K117" s="22">
        <v>7.67</v>
      </c>
      <c r="L117" s="61">
        <v>7.68</v>
      </c>
      <c r="M117" s="22" t="s">
        <v>35</v>
      </c>
      <c r="N117" s="61" t="s">
        <v>35</v>
      </c>
      <c r="O117" s="49" t="s">
        <v>35</v>
      </c>
      <c r="P117" s="1199" t="s">
        <v>35</v>
      </c>
      <c r="Q117" s="49" t="s">
        <v>35</v>
      </c>
      <c r="R117" s="1199" t="s">
        <v>35</v>
      </c>
      <c r="S117" s="49" t="s">
        <v>35</v>
      </c>
      <c r="T117" s="1199" t="s">
        <v>35</v>
      </c>
      <c r="U117" s="49" t="s">
        <v>35</v>
      </c>
      <c r="V117" s="1199" t="s">
        <v>35</v>
      </c>
      <c r="W117" s="62" t="s">
        <v>35</v>
      </c>
      <c r="X117" s="63" t="s">
        <v>35</v>
      </c>
      <c r="Y117" s="67" t="s">
        <v>35</v>
      </c>
      <c r="Z117" s="68" t="s">
        <v>35</v>
      </c>
      <c r="AA117" s="23" t="s">
        <v>35</v>
      </c>
      <c r="AB117" s="66" t="s">
        <v>35</v>
      </c>
      <c r="AC117" s="608" t="s">
        <v>35</v>
      </c>
      <c r="AD117" s="6" t="s">
        <v>381</v>
      </c>
      <c r="AE117" s="17" t="s">
        <v>23</v>
      </c>
      <c r="AF117" s="36">
        <v>10</v>
      </c>
      <c r="AG117" s="37">
        <v>15</v>
      </c>
      <c r="AH117" s="38" t="s">
        <v>35</v>
      </c>
      <c r="AI117" s="94"/>
    </row>
    <row r="118" spans="1:35" x14ac:dyDescent="0.15">
      <c r="A118" s="1869"/>
      <c r="B118" s="366">
        <v>44389</v>
      </c>
      <c r="C118" s="1607" t="str">
        <f t="shared" si="12"/>
        <v>(月)</v>
      </c>
      <c r="D118" s="631" t="s">
        <v>566</v>
      </c>
      <c r="E118" s="1493" t="s">
        <v>35</v>
      </c>
      <c r="F118" s="58">
        <v>29.2</v>
      </c>
      <c r="G118" s="22">
        <v>24.3</v>
      </c>
      <c r="H118" s="61">
        <v>27</v>
      </c>
      <c r="I118" s="22">
        <v>8.6999999999999993</v>
      </c>
      <c r="J118" s="61">
        <v>7.5</v>
      </c>
      <c r="K118" s="22">
        <v>7.79</v>
      </c>
      <c r="L118" s="61">
        <v>7.75</v>
      </c>
      <c r="M118" s="22">
        <v>31.3</v>
      </c>
      <c r="N118" s="61">
        <v>27.9</v>
      </c>
      <c r="O118" s="49" t="s">
        <v>35</v>
      </c>
      <c r="P118" s="1199">
        <v>130</v>
      </c>
      <c r="Q118" s="49" t="s">
        <v>35</v>
      </c>
      <c r="R118" s="1199">
        <v>104</v>
      </c>
      <c r="S118" s="49" t="s">
        <v>35</v>
      </c>
      <c r="T118" s="1199" t="s">
        <v>35</v>
      </c>
      <c r="U118" s="49" t="s">
        <v>35</v>
      </c>
      <c r="V118" s="1199" t="s">
        <v>35</v>
      </c>
      <c r="W118" s="62" t="s">
        <v>35</v>
      </c>
      <c r="X118" s="63">
        <v>13</v>
      </c>
      <c r="Y118" s="67" t="s">
        <v>35</v>
      </c>
      <c r="Z118" s="68">
        <v>254</v>
      </c>
      <c r="AA118" s="23" t="s">
        <v>35</v>
      </c>
      <c r="AB118" s="66">
        <v>0.54</v>
      </c>
      <c r="AC118" s="608" t="s">
        <v>35</v>
      </c>
      <c r="AD118" s="6" t="s">
        <v>382</v>
      </c>
      <c r="AE118" s="17" t="s">
        <v>23</v>
      </c>
      <c r="AF118" s="47">
        <v>222</v>
      </c>
      <c r="AG118" s="48">
        <v>170</v>
      </c>
      <c r="AH118" s="24" t="s">
        <v>35</v>
      </c>
      <c r="AI118" s="25"/>
    </row>
    <row r="119" spans="1:35" x14ac:dyDescent="0.15">
      <c r="A119" s="1869"/>
      <c r="B119" s="366">
        <v>44390</v>
      </c>
      <c r="C119" s="1607" t="str">
        <f t="shared" si="12"/>
        <v>(火)</v>
      </c>
      <c r="D119" s="631" t="s">
        <v>522</v>
      </c>
      <c r="E119" s="1493" t="s">
        <v>35</v>
      </c>
      <c r="F119" s="58">
        <v>25.4</v>
      </c>
      <c r="G119" s="22">
        <v>24.5</v>
      </c>
      <c r="H119" s="61">
        <v>26.6</v>
      </c>
      <c r="I119" s="22">
        <v>6.2</v>
      </c>
      <c r="J119" s="61">
        <v>6.1</v>
      </c>
      <c r="K119" s="22">
        <v>7.94</v>
      </c>
      <c r="L119" s="61">
        <v>7.96</v>
      </c>
      <c r="M119" s="22">
        <v>31.8</v>
      </c>
      <c r="N119" s="61">
        <v>30.6</v>
      </c>
      <c r="O119" s="49" t="s">
        <v>35</v>
      </c>
      <c r="P119" s="1199">
        <v>130</v>
      </c>
      <c r="Q119" s="49" t="s">
        <v>35</v>
      </c>
      <c r="R119" s="1199">
        <v>100</v>
      </c>
      <c r="S119" s="49" t="s">
        <v>35</v>
      </c>
      <c r="T119" s="1199" t="s">
        <v>35</v>
      </c>
      <c r="U119" s="49" t="s">
        <v>35</v>
      </c>
      <c r="V119" s="1199" t="s">
        <v>35</v>
      </c>
      <c r="W119" s="62" t="s">
        <v>35</v>
      </c>
      <c r="X119" s="63">
        <v>13</v>
      </c>
      <c r="Y119" s="67" t="s">
        <v>35</v>
      </c>
      <c r="Z119" s="68">
        <v>238</v>
      </c>
      <c r="AA119" s="23" t="s">
        <v>35</v>
      </c>
      <c r="AB119" s="66">
        <v>0.45</v>
      </c>
      <c r="AC119" s="608">
        <v>4307</v>
      </c>
      <c r="AD119" s="6" t="s">
        <v>383</v>
      </c>
      <c r="AE119" s="17" t="s">
        <v>23</v>
      </c>
      <c r="AF119" s="39">
        <v>1.4</v>
      </c>
      <c r="AG119" s="40">
        <v>0.25</v>
      </c>
      <c r="AH119" s="41" t="s">
        <v>35</v>
      </c>
      <c r="AI119" s="95"/>
    </row>
    <row r="120" spans="1:35" x14ac:dyDescent="0.15">
      <c r="A120" s="1869"/>
      <c r="B120" s="366">
        <v>44391</v>
      </c>
      <c r="C120" s="1607" t="str">
        <f t="shared" si="12"/>
        <v>(水)</v>
      </c>
      <c r="D120" s="631" t="s">
        <v>522</v>
      </c>
      <c r="E120" s="1493" t="s">
        <v>35</v>
      </c>
      <c r="F120" s="58">
        <v>27.1</v>
      </c>
      <c r="G120" s="22">
        <v>23.8</v>
      </c>
      <c r="H120" s="61">
        <v>25.3</v>
      </c>
      <c r="I120" s="22">
        <v>37.1</v>
      </c>
      <c r="J120" s="61">
        <v>6.1</v>
      </c>
      <c r="K120" s="22">
        <v>7.72</v>
      </c>
      <c r="L120" s="61">
        <v>7.23</v>
      </c>
      <c r="M120" s="22">
        <v>20.399999999999999</v>
      </c>
      <c r="N120" s="61">
        <v>21.2</v>
      </c>
      <c r="O120" s="49">
        <v>90</v>
      </c>
      <c r="P120" s="1199">
        <v>73</v>
      </c>
      <c r="Q120" s="49">
        <v>72</v>
      </c>
      <c r="R120" s="1199">
        <v>68</v>
      </c>
      <c r="S120" s="49">
        <v>52</v>
      </c>
      <c r="T120" s="1199">
        <v>54</v>
      </c>
      <c r="U120" s="49">
        <v>20</v>
      </c>
      <c r="V120" s="1199">
        <v>14</v>
      </c>
      <c r="W120" s="62">
        <v>10</v>
      </c>
      <c r="X120" s="63">
        <v>15</v>
      </c>
      <c r="Y120" s="67">
        <v>222</v>
      </c>
      <c r="Z120" s="68">
        <v>170</v>
      </c>
      <c r="AA120" s="23">
        <v>1.4</v>
      </c>
      <c r="AB120" s="66">
        <v>0.25</v>
      </c>
      <c r="AC120" s="608">
        <v>10172</v>
      </c>
      <c r="AD120" s="6" t="s">
        <v>24</v>
      </c>
      <c r="AE120" s="17" t="s">
        <v>23</v>
      </c>
      <c r="AF120" s="22">
        <v>7.7</v>
      </c>
      <c r="AG120" s="46">
        <v>4.3</v>
      </c>
      <c r="AH120" s="134" t="s">
        <v>35</v>
      </c>
      <c r="AI120" s="95"/>
    </row>
    <row r="121" spans="1:35" x14ac:dyDescent="0.15">
      <c r="A121" s="1869"/>
      <c r="B121" s="366">
        <v>44392</v>
      </c>
      <c r="C121" s="1607" t="str">
        <f t="shared" si="12"/>
        <v>(木)</v>
      </c>
      <c r="D121" s="631" t="s">
        <v>522</v>
      </c>
      <c r="E121" s="1493" t="s">
        <v>35</v>
      </c>
      <c r="F121" s="58">
        <v>28.1</v>
      </c>
      <c r="G121" s="22">
        <v>23.5</v>
      </c>
      <c r="H121" s="61">
        <v>25.1</v>
      </c>
      <c r="I121" s="22">
        <v>10.1</v>
      </c>
      <c r="J121" s="61">
        <v>6.4</v>
      </c>
      <c r="K121" s="22">
        <v>7.84</v>
      </c>
      <c r="L121" s="61">
        <v>7.58</v>
      </c>
      <c r="M121" s="22">
        <v>26.3</v>
      </c>
      <c r="N121" s="61">
        <v>26</v>
      </c>
      <c r="O121" s="49" t="s">
        <v>35</v>
      </c>
      <c r="P121" s="1199">
        <v>100</v>
      </c>
      <c r="Q121" s="49" t="s">
        <v>35</v>
      </c>
      <c r="R121" s="1199">
        <v>84</v>
      </c>
      <c r="S121" s="49" t="s">
        <v>35</v>
      </c>
      <c r="T121" s="1199" t="s">
        <v>35</v>
      </c>
      <c r="U121" s="49" t="s">
        <v>35</v>
      </c>
      <c r="V121" s="1199" t="s">
        <v>35</v>
      </c>
      <c r="W121" s="62" t="s">
        <v>35</v>
      </c>
      <c r="X121" s="63">
        <v>13</v>
      </c>
      <c r="Y121" s="67" t="s">
        <v>35</v>
      </c>
      <c r="Z121" s="68">
        <v>198</v>
      </c>
      <c r="AA121" s="23" t="s">
        <v>35</v>
      </c>
      <c r="AB121" s="66">
        <v>0.36</v>
      </c>
      <c r="AC121" s="608">
        <v>1778</v>
      </c>
      <c r="AD121" s="6" t="s">
        <v>25</v>
      </c>
      <c r="AE121" s="17" t="s">
        <v>23</v>
      </c>
      <c r="AF121" s="22">
        <v>2.4</v>
      </c>
      <c r="AG121" s="46">
        <v>2</v>
      </c>
      <c r="AH121" s="35" t="s">
        <v>35</v>
      </c>
      <c r="AI121" s="95"/>
    </row>
    <row r="122" spans="1:35" x14ac:dyDescent="0.15">
      <c r="A122" s="1869"/>
      <c r="B122" s="366">
        <v>44393</v>
      </c>
      <c r="C122" s="1607" t="str">
        <f t="shared" si="12"/>
        <v>(金)</v>
      </c>
      <c r="D122" s="631" t="s">
        <v>522</v>
      </c>
      <c r="E122" s="1493" t="s">
        <v>35</v>
      </c>
      <c r="F122" s="58">
        <v>31.7</v>
      </c>
      <c r="G122" s="22">
        <v>24.2</v>
      </c>
      <c r="H122" s="61">
        <v>26.1</v>
      </c>
      <c r="I122" s="22">
        <v>8</v>
      </c>
      <c r="J122" s="61">
        <v>9.4</v>
      </c>
      <c r="K122" s="22">
        <v>7.81</v>
      </c>
      <c r="L122" s="61">
        <v>7.79</v>
      </c>
      <c r="M122" s="22">
        <v>28</v>
      </c>
      <c r="N122" s="61">
        <v>31.9</v>
      </c>
      <c r="O122" s="49" t="s">
        <v>35</v>
      </c>
      <c r="P122" s="1199">
        <v>120</v>
      </c>
      <c r="Q122" s="49" t="s">
        <v>35</v>
      </c>
      <c r="R122" s="1199">
        <v>90</v>
      </c>
      <c r="S122" s="49" t="s">
        <v>35</v>
      </c>
      <c r="T122" s="1199" t="s">
        <v>35</v>
      </c>
      <c r="U122" s="49" t="s">
        <v>35</v>
      </c>
      <c r="V122" s="1199" t="s">
        <v>35</v>
      </c>
      <c r="W122" s="62" t="s">
        <v>35</v>
      </c>
      <c r="X122" s="63">
        <v>12</v>
      </c>
      <c r="Y122" s="67" t="s">
        <v>35</v>
      </c>
      <c r="Z122" s="68">
        <v>246</v>
      </c>
      <c r="AA122" s="23" t="s">
        <v>35</v>
      </c>
      <c r="AB122" s="66">
        <v>0.53</v>
      </c>
      <c r="AC122" s="608" t="s">
        <v>35</v>
      </c>
      <c r="AD122" s="6" t="s">
        <v>384</v>
      </c>
      <c r="AE122" s="17" t="s">
        <v>23</v>
      </c>
      <c r="AF122" s="22">
        <v>7.9</v>
      </c>
      <c r="AG122" s="46">
        <v>7.6</v>
      </c>
      <c r="AH122" s="35" t="s">
        <v>35</v>
      </c>
      <c r="AI122" s="95"/>
    </row>
    <row r="123" spans="1:35" x14ac:dyDescent="0.15">
      <c r="A123" s="1869"/>
      <c r="B123" s="366">
        <v>44394</v>
      </c>
      <c r="C123" s="1607" t="str">
        <f t="shared" si="12"/>
        <v>(土)</v>
      </c>
      <c r="D123" s="631" t="s">
        <v>566</v>
      </c>
      <c r="E123" s="1493" t="s">
        <v>35</v>
      </c>
      <c r="F123" s="58">
        <v>32.4</v>
      </c>
      <c r="G123" s="22">
        <v>23.6</v>
      </c>
      <c r="H123" s="61">
        <v>24.2</v>
      </c>
      <c r="I123" s="22">
        <v>5.9</v>
      </c>
      <c r="J123" s="61">
        <v>8.5</v>
      </c>
      <c r="K123" s="22">
        <v>7.68</v>
      </c>
      <c r="L123" s="61">
        <v>7.64</v>
      </c>
      <c r="M123" s="22" t="s">
        <v>35</v>
      </c>
      <c r="N123" s="61" t="s">
        <v>35</v>
      </c>
      <c r="O123" s="49" t="s">
        <v>35</v>
      </c>
      <c r="P123" s="1199" t="s">
        <v>35</v>
      </c>
      <c r="Q123" s="49" t="s">
        <v>35</v>
      </c>
      <c r="R123" s="1199" t="s">
        <v>35</v>
      </c>
      <c r="S123" s="49" t="s">
        <v>35</v>
      </c>
      <c r="T123" s="1199" t="s">
        <v>35</v>
      </c>
      <c r="U123" s="49" t="s">
        <v>35</v>
      </c>
      <c r="V123" s="1199" t="s">
        <v>35</v>
      </c>
      <c r="W123" s="62" t="s">
        <v>35</v>
      </c>
      <c r="X123" s="63" t="s">
        <v>35</v>
      </c>
      <c r="Y123" s="67" t="s">
        <v>35</v>
      </c>
      <c r="Z123" s="68" t="s">
        <v>35</v>
      </c>
      <c r="AA123" s="23" t="s">
        <v>35</v>
      </c>
      <c r="AB123" s="66" t="s">
        <v>35</v>
      </c>
      <c r="AC123" s="608" t="s">
        <v>35</v>
      </c>
      <c r="AD123" s="6" t="s">
        <v>385</v>
      </c>
      <c r="AE123" s="17" t="s">
        <v>23</v>
      </c>
      <c r="AF123" s="23">
        <v>7.2999999999999995E-2</v>
      </c>
      <c r="AG123" s="43">
        <v>0.03</v>
      </c>
      <c r="AH123" s="45" t="s">
        <v>35</v>
      </c>
      <c r="AI123" s="97"/>
    </row>
    <row r="124" spans="1:35" x14ac:dyDescent="0.15">
      <c r="A124" s="1869"/>
      <c r="B124" s="366">
        <v>44395</v>
      </c>
      <c r="C124" s="1607" t="str">
        <f t="shared" si="12"/>
        <v>(日)</v>
      </c>
      <c r="D124" s="631" t="s">
        <v>566</v>
      </c>
      <c r="E124" s="1493" t="s">
        <v>35</v>
      </c>
      <c r="F124" s="58">
        <v>29.2</v>
      </c>
      <c r="G124" s="22">
        <v>24.4</v>
      </c>
      <c r="H124" s="61">
        <v>25.2</v>
      </c>
      <c r="I124" s="22">
        <v>8.4</v>
      </c>
      <c r="J124" s="61">
        <v>6.9</v>
      </c>
      <c r="K124" s="22">
        <v>7.69</v>
      </c>
      <c r="L124" s="61">
        <v>7.73</v>
      </c>
      <c r="M124" s="22" t="s">
        <v>35</v>
      </c>
      <c r="N124" s="61" t="s">
        <v>35</v>
      </c>
      <c r="O124" s="49" t="s">
        <v>35</v>
      </c>
      <c r="P124" s="1199" t="s">
        <v>35</v>
      </c>
      <c r="Q124" s="49" t="s">
        <v>35</v>
      </c>
      <c r="R124" s="1199" t="s">
        <v>35</v>
      </c>
      <c r="S124" s="49" t="s">
        <v>35</v>
      </c>
      <c r="T124" s="1199" t="s">
        <v>35</v>
      </c>
      <c r="U124" s="49" t="s">
        <v>35</v>
      </c>
      <c r="V124" s="1199" t="s">
        <v>35</v>
      </c>
      <c r="W124" s="62" t="s">
        <v>35</v>
      </c>
      <c r="X124" s="63" t="s">
        <v>35</v>
      </c>
      <c r="Y124" s="67" t="s">
        <v>35</v>
      </c>
      <c r="Z124" s="68" t="s">
        <v>35</v>
      </c>
      <c r="AA124" s="23" t="s">
        <v>35</v>
      </c>
      <c r="AB124" s="66" t="s">
        <v>35</v>
      </c>
      <c r="AC124" s="608" t="s">
        <v>35</v>
      </c>
      <c r="AD124" s="6" t="s">
        <v>26</v>
      </c>
      <c r="AE124" s="17" t="s">
        <v>23</v>
      </c>
      <c r="AF124" s="23">
        <v>1.07</v>
      </c>
      <c r="AG124" s="43">
        <v>0.87</v>
      </c>
      <c r="AH124" s="41" t="s">
        <v>35</v>
      </c>
      <c r="AI124" s="95"/>
    </row>
    <row r="125" spans="1:35" x14ac:dyDescent="0.15">
      <c r="A125" s="1869"/>
      <c r="B125" s="366">
        <v>44396</v>
      </c>
      <c r="C125" s="1607" t="str">
        <f t="shared" si="12"/>
        <v>(月)</v>
      </c>
      <c r="D125" s="631" t="s">
        <v>566</v>
      </c>
      <c r="E125" s="1493" t="s">
        <v>35</v>
      </c>
      <c r="F125" s="58">
        <v>30.1</v>
      </c>
      <c r="G125" s="22">
        <v>25.9</v>
      </c>
      <c r="H125" s="61">
        <v>27.5</v>
      </c>
      <c r="I125" s="22">
        <v>7.8</v>
      </c>
      <c r="J125" s="61">
        <v>7.1</v>
      </c>
      <c r="K125" s="22">
        <v>7.87</v>
      </c>
      <c r="L125" s="61">
        <v>7.92</v>
      </c>
      <c r="M125" s="22">
        <v>32.299999999999997</v>
      </c>
      <c r="N125" s="61">
        <v>28.8</v>
      </c>
      <c r="O125" s="49" t="s">
        <v>35</v>
      </c>
      <c r="P125" s="1199">
        <v>130</v>
      </c>
      <c r="Q125" s="49" t="s">
        <v>35</v>
      </c>
      <c r="R125" s="1199">
        <v>98</v>
      </c>
      <c r="S125" s="49" t="s">
        <v>35</v>
      </c>
      <c r="T125" s="1199" t="s">
        <v>35</v>
      </c>
      <c r="U125" s="49" t="s">
        <v>35</v>
      </c>
      <c r="V125" s="1199" t="s">
        <v>35</v>
      </c>
      <c r="W125" s="62" t="s">
        <v>35</v>
      </c>
      <c r="X125" s="63">
        <v>14</v>
      </c>
      <c r="Y125" s="67" t="s">
        <v>35</v>
      </c>
      <c r="Z125" s="68">
        <v>250</v>
      </c>
      <c r="AA125" s="23" t="s">
        <v>35</v>
      </c>
      <c r="AB125" s="66">
        <v>0.52</v>
      </c>
      <c r="AC125" s="608" t="s">
        <v>35</v>
      </c>
      <c r="AD125" s="6" t="s">
        <v>91</v>
      </c>
      <c r="AE125" s="17" t="s">
        <v>23</v>
      </c>
      <c r="AF125" s="23">
        <v>1.08</v>
      </c>
      <c r="AG125" s="43">
        <v>0.78</v>
      </c>
      <c r="AH125" s="41" t="s">
        <v>35</v>
      </c>
      <c r="AI125" s="95"/>
    </row>
    <row r="126" spans="1:35" x14ac:dyDescent="0.15">
      <c r="A126" s="1869"/>
      <c r="B126" s="366">
        <v>44397</v>
      </c>
      <c r="C126" s="1607" t="str">
        <f t="shared" si="12"/>
        <v>(火)</v>
      </c>
      <c r="D126" s="631" t="s">
        <v>566</v>
      </c>
      <c r="E126" s="1493" t="s">
        <v>35</v>
      </c>
      <c r="F126" s="58">
        <v>29.7</v>
      </c>
      <c r="G126" s="22">
        <v>26</v>
      </c>
      <c r="H126" s="61">
        <v>28.8</v>
      </c>
      <c r="I126" s="22">
        <v>9.4</v>
      </c>
      <c r="J126" s="61">
        <v>7.9</v>
      </c>
      <c r="K126" s="22">
        <v>7.85</v>
      </c>
      <c r="L126" s="61">
        <v>7.93</v>
      </c>
      <c r="M126" s="22">
        <v>32.6</v>
      </c>
      <c r="N126" s="61">
        <v>34.5</v>
      </c>
      <c r="O126" s="49" t="s">
        <v>35</v>
      </c>
      <c r="P126" s="1199">
        <v>130</v>
      </c>
      <c r="Q126" s="49" t="s">
        <v>35</v>
      </c>
      <c r="R126" s="1199">
        <v>100</v>
      </c>
      <c r="S126" s="49" t="s">
        <v>35</v>
      </c>
      <c r="T126" s="1199" t="s">
        <v>35</v>
      </c>
      <c r="U126" s="49" t="s">
        <v>35</v>
      </c>
      <c r="V126" s="1199" t="s">
        <v>35</v>
      </c>
      <c r="W126" s="62" t="s">
        <v>35</v>
      </c>
      <c r="X126" s="63">
        <v>13</v>
      </c>
      <c r="Y126" s="67" t="s">
        <v>35</v>
      </c>
      <c r="Z126" s="68">
        <v>252</v>
      </c>
      <c r="AA126" s="23" t="s">
        <v>35</v>
      </c>
      <c r="AB126" s="66">
        <v>0.56000000000000005</v>
      </c>
      <c r="AC126" s="608" t="s">
        <v>35</v>
      </c>
      <c r="AD126" s="6" t="s">
        <v>371</v>
      </c>
      <c r="AE126" s="17" t="s">
        <v>23</v>
      </c>
      <c r="AF126" s="23">
        <v>0.18099999999999999</v>
      </c>
      <c r="AG126" s="43">
        <v>4.2999999999999997E-2</v>
      </c>
      <c r="AH126" s="45" t="s">
        <v>35</v>
      </c>
      <c r="AI126" s="97"/>
    </row>
    <row r="127" spans="1:35" x14ac:dyDescent="0.15">
      <c r="A127" s="1869"/>
      <c r="B127" s="366">
        <v>44398</v>
      </c>
      <c r="C127" s="1607" t="str">
        <f t="shared" si="12"/>
        <v>(水)</v>
      </c>
      <c r="D127" s="631" t="s">
        <v>566</v>
      </c>
      <c r="E127" s="1493" t="s">
        <v>35</v>
      </c>
      <c r="F127" s="58">
        <v>28.2</v>
      </c>
      <c r="G127" s="22">
        <v>25.9</v>
      </c>
      <c r="H127" s="61">
        <v>28</v>
      </c>
      <c r="I127" s="22">
        <v>7.4</v>
      </c>
      <c r="J127" s="61">
        <v>6.7</v>
      </c>
      <c r="K127" s="22">
        <v>7.87</v>
      </c>
      <c r="L127" s="61">
        <v>8.01</v>
      </c>
      <c r="M127" s="22">
        <v>32.1</v>
      </c>
      <c r="N127" s="61">
        <v>30.4</v>
      </c>
      <c r="O127" s="49" t="s">
        <v>35</v>
      </c>
      <c r="P127" s="1199">
        <v>130</v>
      </c>
      <c r="Q127" s="49" t="s">
        <v>35</v>
      </c>
      <c r="R127" s="1199">
        <v>100</v>
      </c>
      <c r="S127" s="49" t="s">
        <v>35</v>
      </c>
      <c r="T127" s="1199" t="s">
        <v>35</v>
      </c>
      <c r="U127" s="49" t="s">
        <v>35</v>
      </c>
      <c r="V127" s="1199" t="s">
        <v>35</v>
      </c>
      <c r="W127" s="62" t="s">
        <v>35</v>
      </c>
      <c r="X127" s="63">
        <v>14</v>
      </c>
      <c r="Y127" s="67" t="s">
        <v>35</v>
      </c>
      <c r="Z127" s="68">
        <v>240</v>
      </c>
      <c r="AA127" s="23" t="s">
        <v>35</v>
      </c>
      <c r="AB127" s="66">
        <v>0.42</v>
      </c>
      <c r="AC127" s="608" t="s">
        <v>35</v>
      </c>
      <c r="AD127" s="6" t="s">
        <v>386</v>
      </c>
      <c r="AE127" s="17" t="s">
        <v>23</v>
      </c>
      <c r="AF127" s="450" t="s">
        <v>523</v>
      </c>
      <c r="AG127" s="203" t="s">
        <v>523</v>
      </c>
      <c r="AH127" s="41" t="s">
        <v>35</v>
      </c>
      <c r="AI127" s="95"/>
    </row>
    <row r="128" spans="1:35" x14ac:dyDescent="0.15">
      <c r="A128" s="1869"/>
      <c r="B128" s="366">
        <v>44399</v>
      </c>
      <c r="C128" s="1607" t="str">
        <f t="shared" si="12"/>
        <v>(木)</v>
      </c>
      <c r="D128" s="631" t="s">
        <v>566</v>
      </c>
      <c r="E128" s="1493" t="s">
        <v>35</v>
      </c>
      <c r="F128" s="58">
        <v>32.9</v>
      </c>
      <c r="G128" s="22">
        <v>24.8</v>
      </c>
      <c r="H128" s="61">
        <v>25.5</v>
      </c>
      <c r="I128" s="22">
        <v>7.3</v>
      </c>
      <c r="J128" s="61">
        <v>7.1</v>
      </c>
      <c r="K128" s="22">
        <v>7.7</v>
      </c>
      <c r="L128" s="61">
        <v>7.8</v>
      </c>
      <c r="M128" s="22" t="s">
        <v>35</v>
      </c>
      <c r="N128" s="61" t="s">
        <v>35</v>
      </c>
      <c r="O128" s="49" t="s">
        <v>35</v>
      </c>
      <c r="P128" s="1199" t="s">
        <v>35</v>
      </c>
      <c r="Q128" s="49" t="s">
        <v>35</v>
      </c>
      <c r="R128" s="1199" t="s">
        <v>35</v>
      </c>
      <c r="S128" s="49" t="s">
        <v>35</v>
      </c>
      <c r="T128" s="1199" t="s">
        <v>35</v>
      </c>
      <c r="U128" s="49" t="s">
        <v>35</v>
      </c>
      <c r="V128" s="1199" t="s">
        <v>35</v>
      </c>
      <c r="W128" s="62" t="s">
        <v>35</v>
      </c>
      <c r="X128" s="63" t="s">
        <v>35</v>
      </c>
      <c r="Y128" s="67" t="s">
        <v>35</v>
      </c>
      <c r="Z128" s="68" t="s">
        <v>35</v>
      </c>
      <c r="AA128" s="23" t="s">
        <v>35</v>
      </c>
      <c r="AB128" s="66" t="s">
        <v>35</v>
      </c>
      <c r="AC128" s="608" t="s">
        <v>35</v>
      </c>
      <c r="AD128" s="6" t="s">
        <v>92</v>
      </c>
      <c r="AE128" s="17" t="s">
        <v>23</v>
      </c>
      <c r="AF128" s="22">
        <v>14.1</v>
      </c>
      <c r="AG128" s="46">
        <v>16.2</v>
      </c>
      <c r="AH128" s="35" t="s">
        <v>35</v>
      </c>
      <c r="AI128" s="96"/>
    </row>
    <row r="129" spans="1:35" x14ac:dyDescent="0.15">
      <c r="A129" s="1869"/>
      <c r="B129" s="366">
        <v>44400</v>
      </c>
      <c r="C129" s="1607" t="str">
        <f t="shared" si="12"/>
        <v>(金)</v>
      </c>
      <c r="D129" s="631" t="s">
        <v>566</v>
      </c>
      <c r="E129" s="1493" t="s">
        <v>35</v>
      </c>
      <c r="F129" s="58">
        <v>31</v>
      </c>
      <c r="G129" s="22">
        <v>24.4</v>
      </c>
      <c r="H129" s="61">
        <v>25.2</v>
      </c>
      <c r="I129" s="22">
        <v>10</v>
      </c>
      <c r="J129" s="61">
        <v>9.1999999999999993</v>
      </c>
      <c r="K129" s="22">
        <v>7.68</v>
      </c>
      <c r="L129" s="61">
        <v>7.77</v>
      </c>
      <c r="M129" s="22" t="s">
        <v>35</v>
      </c>
      <c r="N129" s="61" t="s">
        <v>35</v>
      </c>
      <c r="O129" s="49" t="s">
        <v>35</v>
      </c>
      <c r="P129" s="1199" t="s">
        <v>35</v>
      </c>
      <c r="Q129" s="49" t="s">
        <v>35</v>
      </c>
      <c r="R129" s="1199" t="s">
        <v>35</v>
      </c>
      <c r="S129" s="49" t="s">
        <v>35</v>
      </c>
      <c r="T129" s="1199" t="s">
        <v>35</v>
      </c>
      <c r="U129" s="49" t="s">
        <v>35</v>
      </c>
      <c r="V129" s="1199" t="s">
        <v>35</v>
      </c>
      <c r="W129" s="62" t="s">
        <v>35</v>
      </c>
      <c r="X129" s="63" t="s">
        <v>35</v>
      </c>
      <c r="Y129" s="67" t="s">
        <v>35</v>
      </c>
      <c r="Z129" s="68" t="s">
        <v>35</v>
      </c>
      <c r="AA129" s="23" t="s">
        <v>35</v>
      </c>
      <c r="AB129" s="66" t="s">
        <v>35</v>
      </c>
      <c r="AC129" s="608" t="s">
        <v>35</v>
      </c>
      <c r="AD129" s="6" t="s">
        <v>27</v>
      </c>
      <c r="AE129" s="17" t="s">
        <v>23</v>
      </c>
      <c r="AF129" s="22">
        <v>29.1</v>
      </c>
      <c r="AG129" s="46">
        <v>24.1</v>
      </c>
      <c r="AH129" s="35" t="s">
        <v>35</v>
      </c>
      <c r="AI129" s="96"/>
    </row>
    <row r="130" spans="1:35" x14ac:dyDescent="0.15">
      <c r="A130" s="1869"/>
      <c r="B130" s="366">
        <v>44401</v>
      </c>
      <c r="C130" s="1607" t="str">
        <f t="shared" si="12"/>
        <v>(土)</v>
      </c>
      <c r="D130" s="631" t="s">
        <v>566</v>
      </c>
      <c r="E130" s="1493">
        <v>2</v>
      </c>
      <c r="F130" s="58">
        <v>33.799999999999997</v>
      </c>
      <c r="G130" s="22">
        <v>24.8</v>
      </c>
      <c r="H130" s="61">
        <v>25.5</v>
      </c>
      <c r="I130" s="22">
        <v>9.1999999999999993</v>
      </c>
      <c r="J130" s="61">
        <v>9.4</v>
      </c>
      <c r="K130" s="22">
        <v>7.64</v>
      </c>
      <c r="L130" s="61">
        <v>7.74</v>
      </c>
      <c r="M130" s="22" t="s">
        <v>35</v>
      </c>
      <c r="N130" s="61" t="s">
        <v>35</v>
      </c>
      <c r="O130" s="49" t="s">
        <v>35</v>
      </c>
      <c r="P130" s="1199" t="s">
        <v>35</v>
      </c>
      <c r="Q130" s="49" t="s">
        <v>35</v>
      </c>
      <c r="R130" s="1199" t="s">
        <v>35</v>
      </c>
      <c r="S130" s="49" t="s">
        <v>35</v>
      </c>
      <c r="T130" s="1199" t="s">
        <v>35</v>
      </c>
      <c r="U130" s="49" t="s">
        <v>35</v>
      </c>
      <c r="V130" s="1199" t="s">
        <v>35</v>
      </c>
      <c r="W130" s="62" t="s">
        <v>35</v>
      </c>
      <c r="X130" s="63" t="s">
        <v>35</v>
      </c>
      <c r="Y130" s="67" t="s">
        <v>35</v>
      </c>
      <c r="Z130" s="68" t="s">
        <v>35</v>
      </c>
      <c r="AA130" s="23" t="s">
        <v>35</v>
      </c>
      <c r="AB130" s="66" t="s">
        <v>35</v>
      </c>
      <c r="AC130" s="608" t="s">
        <v>35</v>
      </c>
      <c r="AD130" s="6" t="s">
        <v>374</v>
      </c>
      <c r="AE130" s="17" t="s">
        <v>379</v>
      </c>
      <c r="AF130" s="49">
        <v>33</v>
      </c>
      <c r="AG130" s="50">
        <v>10</v>
      </c>
      <c r="AH130" s="42" t="s">
        <v>35</v>
      </c>
      <c r="AI130" s="98"/>
    </row>
    <row r="131" spans="1:35" x14ac:dyDescent="0.15">
      <c r="A131" s="1869"/>
      <c r="B131" s="366">
        <v>44402</v>
      </c>
      <c r="C131" s="1607" t="str">
        <f t="shared" si="12"/>
        <v>(日)</v>
      </c>
      <c r="D131" s="631" t="s">
        <v>566</v>
      </c>
      <c r="E131" s="1493" t="s">
        <v>35</v>
      </c>
      <c r="F131" s="58">
        <v>31.3</v>
      </c>
      <c r="G131" s="22">
        <v>24.2</v>
      </c>
      <c r="H131" s="61">
        <v>24.7</v>
      </c>
      <c r="I131" s="22">
        <v>8.9</v>
      </c>
      <c r="J131" s="61">
        <v>8.5</v>
      </c>
      <c r="K131" s="22">
        <v>7.55</v>
      </c>
      <c r="L131" s="61">
        <v>7.61</v>
      </c>
      <c r="M131" s="22" t="s">
        <v>35</v>
      </c>
      <c r="N131" s="61" t="s">
        <v>35</v>
      </c>
      <c r="O131" s="49" t="s">
        <v>35</v>
      </c>
      <c r="P131" s="1199" t="s">
        <v>35</v>
      </c>
      <c r="Q131" s="49" t="s">
        <v>35</v>
      </c>
      <c r="R131" s="1199" t="s">
        <v>35</v>
      </c>
      <c r="S131" s="49" t="s">
        <v>35</v>
      </c>
      <c r="T131" s="1199" t="s">
        <v>35</v>
      </c>
      <c r="U131" s="49" t="s">
        <v>35</v>
      </c>
      <c r="V131" s="1199" t="s">
        <v>35</v>
      </c>
      <c r="W131" s="62" t="s">
        <v>35</v>
      </c>
      <c r="X131" s="63" t="s">
        <v>35</v>
      </c>
      <c r="Y131" s="67" t="s">
        <v>35</v>
      </c>
      <c r="Z131" s="68" t="s">
        <v>35</v>
      </c>
      <c r="AA131" s="23" t="s">
        <v>35</v>
      </c>
      <c r="AB131" s="66" t="s">
        <v>35</v>
      </c>
      <c r="AC131" s="608" t="s">
        <v>35</v>
      </c>
      <c r="AD131" s="6" t="s">
        <v>387</v>
      </c>
      <c r="AE131" s="17" t="s">
        <v>23</v>
      </c>
      <c r="AF131" s="49">
        <v>31</v>
      </c>
      <c r="AG131" s="50">
        <v>9</v>
      </c>
      <c r="AH131" s="42" t="s">
        <v>35</v>
      </c>
      <c r="AI131" s="98"/>
    </row>
    <row r="132" spans="1:35" x14ac:dyDescent="0.15">
      <c r="A132" s="1869"/>
      <c r="B132" s="366">
        <v>44403</v>
      </c>
      <c r="C132" s="1607" t="str">
        <f t="shared" si="12"/>
        <v>(月)</v>
      </c>
      <c r="D132" s="631" t="s">
        <v>566</v>
      </c>
      <c r="E132" s="1493">
        <v>1</v>
      </c>
      <c r="F132" s="58">
        <v>27.6</v>
      </c>
      <c r="G132" s="22">
        <v>26.1</v>
      </c>
      <c r="H132" s="61">
        <v>27.4</v>
      </c>
      <c r="I132" s="22">
        <v>7.5</v>
      </c>
      <c r="J132" s="61">
        <v>7.7</v>
      </c>
      <c r="K132" s="22">
        <v>7.84</v>
      </c>
      <c r="L132" s="61">
        <v>7.89</v>
      </c>
      <c r="M132" s="22">
        <v>30.4</v>
      </c>
      <c r="N132" s="61">
        <v>30.7</v>
      </c>
      <c r="O132" s="49" t="s">
        <v>35</v>
      </c>
      <c r="P132" s="1199">
        <v>120</v>
      </c>
      <c r="Q132" s="49" t="s">
        <v>35</v>
      </c>
      <c r="R132" s="1199">
        <v>90</v>
      </c>
      <c r="S132" s="49" t="s">
        <v>35</v>
      </c>
      <c r="T132" s="1199" t="s">
        <v>35</v>
      </c>
      <c r="U132" s="49" t="s">
        <v>35</v>
      </c>
      <c r="V132" s="1199" t="s">
        <v>35</v>
      </c>
      <c r="W132" s="62" t="s">
        <v>35</v>
      </c>
      <c r="X132" s="63">
        <v>13</v>
      </c>
      <c r="Y132" s="67" t="s">
        <v>35</v>
      </c>
      <c r="Z132" s="68">
        <v>228</v>
      </c>
      <c r="AA132" s="23" t="s">
        <v>35</v>
      </c>
      <c r="AB132" s="66">
        <v>0.53</v>
      </c>
      <c r="AC132" s="608" t="s">
        <v>35</v>
      </c>
      <c r="AD132" s="18"/>
      <c r="AE132" s="8"/>
      <c r="AF132" s="19"/>
      <c r="AG132" s="7"/>
      <c r="AH132" s="7"/>
      <c r="AI132" s="8"/>
    </row>
    <row r="133" spans="1:35" x14ac:dyDescent="0.15">
      <c r="A133" s="1869"/>
      <c r="B133" s="366">
        <v>44404</v>
      </c>
      <c r="C133" s="1607" t="str">
        <f t="shared" si="12"/>
        <v>(火)</v>
      </c>
      <c r="D133" s="631" t="s">
        <v>579</v>
      </c>
      <c r="E133" s="1493">
        <v>43</v>
      </c>
      <c r="F133" s="58">
        <v>24.5</v>
      </c>
      <c r="G133" s="22">
        <v>24.2</v>
      </c>
      <c r="H133" s="61">
        <v>25.9</v>
      </c>
      <c r="I133" s="22">
        <v>16.2</v>
      </c>
      <c r="J133" s="61">
        <v>9.4</v>
      </c>
      <c r="K133" s="22">
        <v>7.61</v>
      </c>
      <c r="L133" s="61">
        <v>7.75</v>
      </c>
      <c r="M133" s="22">
        <v>16</v>
      </c>
      <c r="N133" s="61">
        <v>20.8</v>
      </c>
      <c r="O133" s="49" t="s">
        <v>35</v>
      </c>
      <c r="P133" s="1199">
        <v>87</v>
      </c>
      <c r="Q133" s="49" t="s">
        <v>35</v>
      </c>
      <c r="R133" s="1199">
        <v>66</v>
      </c>
      <c r="S133" s="49" t="s">
        <v>35</v>
      </c>
      <c r="T133" s="1199" t="s">
        <v>35</v>
      </c>
      <c r="U133" s="49" t="s">
        <v>35</v>
      </c>
      <c r="V133" s="1199" t="s">
        <v>35</v>
      </c>
      <c r="W133" s="62" t="s">
        <v>35</v>
      </c>
      <c r="X133" s="63">
        <v>10</v>
      </c>
      <c r="Y133" s="67" t="s">
        <v>35</v>
      </c>
      <c r="Z133" s="68">
        <v>166</v>
      </c>
      <c r="AA133" s="23" t="s">
        <v>35</v>
      </c>
      <c r="AB133" s="66">
        <v>0.53</v>
      </c>
      <c r="AC133" s="608">
        <v>5669</v>
      </c>
      <c r="AD133" s="18"/>
      <c r="AE133" s="8"/>
      <c r="AF133" s="19"/>
      <c r="AG133" s="7"/>
      <c r="AH133" s="7"/>
      <c r="AI133" s="8"/>
    </row>
    <row r="134" spans="1:35" x14ac:dyDescent="0.15">
      <c r="A134" s="1869"/>
      <c r="B134" s="366">
        <v>44405</v>
      </c>
      <c r="C134" s="1607" t="str">
        <f t="shared" si="12"/>
        <v>(水)</v>
      </c>
      <c r="D134" s="631" t="s">
        <v>566</v>
      </c>
      <c r="E134" s="1493" t="s">
        <v>35</v>
      </c>
      <c r="F134" s="58">
        <v>28.6</v>
      </c>
      <c r="G134" s="22">
        <v>24.5</v>
      </c>
      <c r="H134" s="61">
        <v>25.9</v>
      </c>
      <c r="I134" s="22">
        <v>10.4</v>
      </c>
      <c r="J134" s="61">
        <v>8.6</v>
      </c>
      <c r="K134" s="22">
        <v>7.63</v>
      </c>
      <c r="L134" s="61">
        <v>7.49</v>
      </c>
      <c r="M134" s="22">
        <v>24.6</v>
      </c>
      <c r="N134" s="61">
        <v>22.1</v>
      </c>
      <c r="O134" s="49" t="s">
        <v>35</v>
      </c>
      <c r="P134" s="1199">
        <v>87</v>
      </c>
      <c r="Q134" s="49" t="s">
        <v>35</v>
      </c>
      <c r="R134" s="1199">
        <v>76</v>
      </c>
      <c r="S134" s="49" t="s">
        <v>35</v>
      </c>
      <c r="T134" s="1199" t="s">
        <v>35</v>
      </c>
      <c r="U134" s="49" t="s">
        <v>35</v>
      </c>
      <c r="V134" s="1199" t="s">
        <v>35</v>
      </c>
      <c r="W134" s="62" t="s">
        <v>35</v>
      </c>
      <c r="X134" s="63">
        <v>14</v>
      </c>
      <c r="Y134" s="67" t="s">
        <v>35</v>
      </c>
      <c r="Z134" s="68">
        <v>194</v>
      </c>
      <c r="AA134" s="23" t="s">
        <v>35</v>
      </c>
      <c r="AB134" s="66">
        <v>0.47</v>
      </c>
      <c r="AC134" s="608">
        <v>1589</v>
      </c>
      <c r="AD134" s="20"/>
      <c r="AE134" s="3"/>
      <c r="AF134" s="21"/>
      <c r="AG134" s="9"/>
      <c r="AH134" s="9"/>
      <c r="AI134" s="3"/>
    </row>
    <row r="135" spans="1:35" x14ac:dyDescent="0.15">
      <c r="A135" s="1869"/>
      <c r="B135" s="366">
        <v>44406</v>
      </c>
      <c r="C135" s="1607" t="str">
        <f t="shared" si="12"/>
        <v>(木)</v>
      </c>
      <c r="D135" s="631" t="s">
        <v>522</v>
      </c>
      <c r="E135" s="1493" t="s">
        <v>35</v>
      </c>
      <c r="F135" s="58">
        <v>29.1</v>
      </c>
      <c r="G135" s="22">
        <v>25.7</v>
      </c>
      <c r="H135" s="61">
        <v>27.5</v>
      </c>
      <c r="I135" s="22">
        <v>7.9</v>
      </c>
      <c r="J135" s="61">
        <v>7.4</v>
      </c>
      <c r="K135" s="22">
        <v>7.73</v>
      </c>
      <c r="L135" s="61">
        <v>7.72</v>
      </c>
      <c r="M135" s="22">
        <v>27.8</v>
      </c>
      <c r="N135" s="61">
        <v>25.6</v>
      </c>
      <c r="O135" s="49" t="s">
        <v>35</v>
      </c>
      <c r="P135" s="1199">
        <v>110</v>
      </c>
      <c r="Q135" s="49" t="s">
        <v>35</v>
      </c>
      <c r="R135" s="1199">
        <v>86</v>
      </c>
      <c r="S135" s="49" t="s">
        <v>35</v>
      </c>
      <c r="T135" s="1199" t="s">
        <v>35</v>
      </c>
      <c r="U135" s="49" t="s">
        <v>35</v>
      </c>
      <c r="V135" s="1199" t="s">
        <v>35</v>
      </c>
      <c r="W135" s="62" t="s">
        <v>35</v>
      </c>
      <c r="X135" s="63">
        <v>12</v>
      </c>
      <c r="Y135" s="67" t="s">
        <v>35</v>
      </c>
      <c r="Z135" s="68">
        <v>210</v>
      </c>
      <c r="AA135" s="23" t="s">
        <v>35</v>
      </c>
      <c r="AB135" s="66">
        <v>0.52</v>
      </c>
      <c r="AC135" s="608" t="s">
        <v>35</v>
      </c>
      <c r="AD135" s="28" t="s">
        <v>376</v>
      </c>
      <c r="AE135" s="2" t="s">
        <v>35</v>
      </c>
      <c r="AF135" s="2" t="s">
        <v>35</v>
      </c>
      <c r="AG135" s="2" t="s">
        <v>35</v>
      </c>
      <c r="AH135" s="2" t="s">
        <v>35</v>
      </c>
      <c r="AI135" s="99" t="s">
        <v>35</v>
      </c>
    </row>
    <row r="136" spans="1:35" x14ac:dyDescent="0.15">
      <c r="A136" s="1869"/>
      <c r="B136" s="366">
        <v>44407</v>
      </c>
      <c r="C136" s="1607" t="str">
        <f t="shared" si="12"/>
        <v>(金)</v>
      </c>
      <c r="D136" s="631" t="s">
        <v>566</v>
      </c>
      <c r="E136" s="1493" t="s">
        <v>35</v>
      </c>
      <c r="F136" s="58">
        <v>31.8</v>
      </c>
      <c r="G136" s="22">
        <v>25.5</v>
      </c>
      <c r="H136" s="61">
        <v>27.7</v>
      </c>
      <c r="I136" s="22">
        <v>8.5</v>
      </c>
      <c r="J136" s="61">
        <v>7.4</v>
      </c>
      <c r="K136" s="22">
        <v>7.75</v>
      </c>
      <c r="L136" s="61">
        <v>7.85</v>
      </c>
      <c r="M136" s="22">
        <v>30.7</v>
      </c>
      <c r="N136" s="61">
        <v>30.1</v>
      </c>
      <c r="O136" s="49" t="s">
        <v>35</v>
      </c>
      <c r="P136" s="1199">
        <v>130</v>
      </c>
      <c r="Q136" s="49" t="s">
        <v>35</v>
      </c>
      <c r="R136" s="1199">
        <v>90</v>
      </c>
      <c r="S136" s="49" t="s">
        <v>35</v>
      </c>
      <c r="T136" s="1199" t="s">
        <v>35</v>
      </c>
      <c r="U136" s="49" t="s">
        <v>35</v>
      </c>
      <c r="V136" s="1199" t="s">
        <v>35</v>
      </c>
      <c r="W136" s="62" t="s">
        <v>35</v>
      </c>
      <c r="X136" s="63">
        <v>13</v>
      </c>
      <c r="Y136" s="67" t="s">
        <v>35</v>
      </c>
      <c r="Z136" s="68">
        <v>220</v>
      </c>
      <c r="AA136" s="23" t="s">
        <v>35</v>
      </c>
      <c r="AB136" s="66">
        <v>0.49</v>
      </c>
      <c r="AC136" s="608">
        <v>1522</v>
      </c>
      <c r="AD136" s="10" t="s">
        <v>35</v>
      </c>
      <c r="AE136" s="2" t="s">
        <v>35</v>
      </c>
      <c r="AF136" s="2" t="s">
        <v>35</v>
      </c>
      <c r="AG136" s="2" t="s">
        <v>35</v>
      </c>
      <c r="AH136" s="2" t="s">
        <v>35</v>
      </c>
      <c r="AI136" s="99" t="s">
        <v>35</v>
      </c>
    </row>
    <row r="137" spans="1:35" x14ac:dyDescent="0.15">
      <c r="A137" s="1869"/>
      <c r="B137" s="366">
        <v>44408</v>
      </c>
      <c r="C137" s="1607" t="str">
        <f t="shared" si="12"/>
        <v>(土)</v>
      </c>
      <c r="D137" s="135" t="s">
        <v>566</v>
      </c>
      <c r="E137" s="1499" t="s">
        <v>35</v>
      </c>
      <c r="F137" s="119">
        <v>29.2</v>
      </c>
      <c r="G137" s="120">
        <v>24.4</v>
      </c>
      <c r="H137" s="121">
        <v>24.9</v>
      </c>
      <c r="I137" s="120">
        <v>13.1</v>
      </c>
      <c r="J137" s="121">
        <v>6.2</v>
      </c>
      <c r="K137" s="120">
        <v>7.45</v>
      </c>
      <c r="L137" s="121">
        <v>7.22</v>
      </c>
      <c r="M137" s="120" t="s">
        <v>35</v>
      </c>
      <c r="N137" s="121" t="s">
        <v>35</v>
      </c>
      <c r="O137" s="632" t="s">
        <v>35</v>
      </c>
      <c r="P137" s="1213" t="s">
        <v>35</v>
      </c>
      <c r="Q137" s="632" t="s">
        <v>35</v>
      </c>
      <c r="R137" s="1213" t="s">
        <v>35</v>
      </c>
      <c r="S137" s="632" t="s">
        <v>35</v>
      </c>
      <c r="T137" s="1213" t="s">
        <v>35</v>
      </c>
      <c r="U137" s="632" t="s">
        <v>35</v>
      </c>
      <c r="V137" s="1213" t="s">
        <v>35</v>
      </c>
      <c r="W137" s="122" t="s">
        <v>35</v>
      </c>
      <c r="X137" s="123" t="s">
        <v>35</v>
      </c>
      <c r="Y137" s="126" t="s">
        <v>35</v>
      </c>
      <c r="Z137" s="127" t="s">
        <v>35</v>
      </c>
      <c r="AA137" s="124" t="s">
        <v>35</v>
      </c>
      <c r="AB137" s="125" t="s">
        <v>35</v>
      </c>
      <c r="AC137" s="694">
        <v>3599</v>
      </c>
      <c r="AD137" s="10" t="s">
        <v>35</v>
      </c>
      <c r="AE137" s="2" t="s">
        <v>35</v>
      </c>
      <c r="AF137" s="2" t="s">
        <v>35</v>
      </c>
      <c r="AG137" s="2" t="s">
        <v>35</v>
      </c>
      <c r="AH137" s="2" t="s">
        <v>35</v>
      </c>
      <c r="AI137" s="99" t="s">
        <v>35</v>
      </c>
    </row>
    <row r="138" spans="1:35" s="1" customFormat="1" ht="13.5" customHeight="1" x14ac:dyDescent="0.15">
      <c r="A138" s="1869"/>
      <c r="B138" s="1748" t="s">
        <v>388</v>
      </c>
      <c r="C138" s="1744"/>
      <c r="D138" s="374"/>
      <c r="E138" s="1494">
        <f>MAX(E107:E137)</f>
        <v>158</v>
      </c>
      <c r="F138" s="335">
        <f t="shared" ref="F138:AC138" si="13">IF(COUNT(F107:F137)=0,"",MAX(F107:F137))</f>
        <v>33.799999999999997</v>
      </c>
      <c r="G138" s="336">
        <f t="shared" si="13"/>
        <v>26.1</v>
      </c>
      <c r="H138" s="337">
        <f t="shared" si="13"/>
        <v>28.8</v>
      </c>
      <c r="I138" s="336">
        <f t="shared" si="13"/>
        <v>100.9</v>
      </c>
      <c r="J138" s="337">
        <f t="shared" si="13"/>
        <v>10.6</v>
      </c>
      <c r="K138" s="336">
        <f t="shared" si="13"/>
        <v>7.94</v>
      </c>
      <c r="L138" s="337">
        <f t="shared" si="13"/>
        <v>8.01</v>
      </c>
      <c r="M138" s="336">
        <f t="shared" si="13"/>
        <v>32.6</v>
      </c>
      <c r="N138" s="337">
        <f t="shared" si="13"/>
        <v>34.5</v>
      </c>
      <c r="O138" s="1200">
        <f t="shared" si="13"/>
        <v>90</v>
      </c>
      <c r="P138" s="1208">
        <f t="shared" si="13"/>
        <v>130</v>
      </c>
      <c r="Q138" s="1200">
        <f t="shared" si="13"/>
        <v>72</v>
      </c>
      <c r="R138" s="1208">
        <f t="shared" si="13"/>
        <v>104</v>
      </c>
      <c r="S138" s="1200">
        <f t="shared" si="13"/>
        <v>52</v>
      </c>
      <c r="T138" s="1208">
        <f t="shared" si="13"/>
        <v>54</v>
      </c>
      <c r="U138" s="1200">
        <f t="shared" si="13"/>
        <v>20</v>
      </c>
      <c r="V138" s="1208">
        <f t="shared" si="13"/>
        <v>14</v>
      </c>
      <c r="W138" s="338">
        <f t="shared" si="13"/>
        <v>10</v>
      </c>
      <c r="X138" s="540">
        <f t="shared" si="13"/>
        <v>15</v>
      </c>
      <c r="Y138" s="1356">
        <f t="shared" si="13"/>
        <v>222</v>
      </c>
      <c r="Z138" s="1357">
        <f t="shared" si="13"/>
        <v>256</v>
      </c>
      <c r="AA138" s="650">
        <f t="shared" si="13"/>
        <v>1.4</v>
      </c>
      <c r="AB138" s="1398">
        <f t="shared" si="13"/>
        <v>0.64</v>
      </c>
      <c r="AC138" s="651">
        <f t="shared" si="13"/>
        <v>14776</v>
      </c>
      <c r="AD138" s="10" t="s">
        <v>35</v>
      </c>
      <c r="AE138" s="2" t="s">
        <v>35</v>
      </c>
      <c r="AF138" s="2" t="s">
        <v>35</v>
      </c>
      <c r="AG138" s="2" t="s">
        <v>35</v>
      </c>
      <c r="AH138" s="2" t="s">
        <v>35</v>
      </c>
      <c r="AI138" s="99" t="s">
        <v>35</v>
      </c>
    </row>
    <row r="139" spans="1:35" s="1" customFormat="1" ht="13.5" customHeight="1" x14ac:dyDescent="0.15">
      <c r="A139" s="1869"/>
      <c r="B139" s="1749" t="s">
        <v>389</v>
      </c>
      <c r="C139" s="1736"/>
      <c r="D139" s="376"/>
      <c r="E139" s="1503"/>
      <c r="F139" s="340">
        <f t="shared" ref="F139:AB139" si="14">IF(COUNT(F107:F137)=0,"",MIN(F107:F137))</f>
        <v>20.399999999999999</v>
      </c>
      <c r="G139" s="341">
        <f t="shared" si="14"/>
        <v>20.9</v>
      </c>
      <c r="H139" s="342">
        <f t="shared" si="14"/>
        <v>21.5</v>
      </c>
      <c r="I139" s="341">
        <f t="shared" si="14"/>
        <v>4.7</v>
      </c>
      <c r="J139" s="342">
        <f t="shared" si="14"/>
        <v>3.3</v>
      </c>
      <c r="K139" s="341">
        <f t="shared" si="14"/>
        <v>7.08</v>
      </c>
      <c r="L139" s="342">
        <f t="shared" si="14"/>
        <v>6.65</v>
      </c>
      <c r="M139" s="341">
        <f t="shared" si="14"/>
        <v>14.3</v>
      </c>
      <c r="N139" s="342">
        <f t="shared" si="14"/>
        <v>13.2</v>
      </c>
      <c r="O139" s="1202">
        <f t="shared" si="14"/>
        <v>90</v>
      </c>
      <c r="P139" s="1209">
        <f t="shared" si="14"/>
        <v>42</v>
      </c>
      <c r="Q139" s="1202">
        <f t="shared" si="14"/>
        <v>72</v>
      </c>
      <c r="R139" s="1209">
        <f t="shared" si="14"/>
        <v>52</v>
      </c>
      <c r="S139" s="1202">
        <f t="shared" si="14"/>
        <v>52</v>
      </c>
      <c r="T139" s="1209">
        <f t="shared" si="14"/>
        <v>54</v>
      </c>
      <c r="U139" s="1202">
        <f t="shared" si="14"/>
        <v>20</v>
      </c>
      <c r="V139" s="1209">
        <f t="shared" si="14"/>
        <v>14</v>
      </c>
      <c r="W139" s="343">
        <f t="shared" si="14"/>
        <v>10</v>
      </c>
      <c r="X139" s="653">
        <f t="shared" si="14"/>
        <v>10</v>
      </c>
      <c r="Y139" s="1362">
        <f t="shared" si="14"/>
        <v>222</v>
      </c>
      <c r="Z139" s="1363">
        <f t="shared" si="14"/>
        <v>164</v>
      </c>
      <c r="AA139" s="654">
        <f t="shared" si="14"/>
        <v>1.4</v>
      </c>
      <c r="AB139" s="666">
        <f t="shared" si="14"/>
        <v>0.22</v>
      </c>
      <c r="AC139" s="1623"/>
      <c r="AD139" s="10" t="s">
        <v>35</v>
      </c>
      <c r="AE139" s="2" t="s">
        <v>35</v>
      </c>
      <c r="AF139" s="2" t="s">
        <v>35</v>
      </c>
      <c r="AG139" s="2" t="s">
        <v>35</v>
      </c>
      <c r="AH139" s="2" t="s">
        <v>35</v>
      </c>
      <c r="AI139" s="99" t="s">
        <v>35</v>
      </c>
    </row>
    <row r="140" spans="1:35" s="1" customFormat="1" ht="13.5" customHeight="1" x14ac:dyDescent="0.15">
      <c r="A140" s="1869"/>
      <c r="B140" s="1749" t="s">
        <v>390</v>
      </c>
      <c r="C140" s="1736"/>
      <c r="D140" s="376"/>
      <c r="E140" s="1496"/>
      <c r="F140" s="541">
        <f t="shared" ref="F140:AB140" si="15">IF(COUNT(F107:F137)=0,"",AVERAGE(F107:F137))</f>
        <v>27.883870967741935</v>
      </c>
      <c r="G140" s="542">
        <f t="shared" si="15"/>
        <v>23.783870967741933</v>
      </c>
      <c r="H140" s="543">
        <f t="shared" si="15"/>
        <v>25.190322580645166</v>
      </c>
      <c r="I140" s="542">
        <f t="shared" si="15"/>
        <v>16.890322580645158</v>
      </c>
      <c r="J140" s="543">
        <f t="shared" si="15"/>
        <v>7.5032258064516117</v>
      </c>
      <c r="K140" s="542">
        <f t="shared" si="15"/>
        <v>7.6674193548387093</v>
      </c>
      <c r="L140" s="543">
        <f t="shared" si="15"/>
        <v>7.6032258064516141</v>
      </c>
      <c r="M140" s="542">
        <f t="shared" si="15"/>
        <v>25.960000000000008</v>
      </c>
      <c r="N140" s="543">
        <f t="shared" si="15"/>
        <v>25.53</v>
      </c>
      <c r="O140" s="1210">
        <f t="shared" si="15"/>
        <v>90</v>
      </c>
      <c r="P140" s="1211">
        <f t="shared" si="15"/>
        <v>105.3</v>
      </c>
      <c r="Q140" s="1210">
        <f t="shared" si="15"/>
        <v>72</v>
      </c>
      <c r="R140" s="1211">
        <f t="shared" si="15"/>
        <v>85.2</v>
      </c>
      <c r="S140" s="1210">
        <f t="shared" si="15"/>
        <v>52</v>
      </c>
      <c r="T140" s="1211">
        <f t="shared" si="15"/>
        <v>54</v>
      </c>
      <c r="U140" s="1210">
        <f t="shared" si="15"/>
        <v>20</v>
      </c>
      <c r="V140" s="1211">
        <f t="shared" si="15"/>
        <v>14</v>
      </c>
      <c r="W140" s="1255">
        <f t="shared" si="15"/>
        <v>10</v>
      </c>
      <c r="X140" s="658">
        <f t="shared" si="15"/>
        <v>13</v>
      </c>
      <c r="Y140" s="1364">
        <f t="shared" si="15"/>
        <v>222</v>
      </c>
      <c r="Z140" s="1365">
        <f t="shared" si="15"/>
        <v>216</v>
      </c>
      <c r="AA140" s="645">
        <f t="shared" si="15"/>
        <v>1.4</v>
      </c>
      <c r="AB140" s="696">
        <f t="shared" si="15"/>
        <v>0.47500000000000009</v>
      </c>
      <c r="AC140" s="1624"/>
      <c r="AD140" s="10" t="s">
        <v>35</v>
      </c>
      <c r="AE140" s="2" t="s">
        <v>35</v>
      </c>
      <c r="AF140" s="2" t="s">
        <v>35</v>
      </c>
      <c r="AG140" s="2" t="s">
        <v>35</v>
      </c>
      <c r="AH140" s="2" t="s">
        <v>35</v>
      </c>
      <c r="AI140" s="99" t="s">
        <v>35</v>
      </c>
    </row>
    <row r="141" spans="1:35" s="1" customFormat="1" ht="13.5" customHeight="1" x14ac:dyDescent="0.15">
      <c r="A141" s="1870"/>
      <c r="B141" s="1737" t="s">
        <v>391</v>
      </c>
      <c r="C141" s="1738"/>
      <c r="D141" s="376"/>
      <c r="E141" s="1497">
        <f>SUM(E107:E137)</f>
        <v>409</v>
      </c>
      <c r="F141" s="563"/>
      <c r="G141" s="1341"/>
      <c r="H141" s="1342"/>
      <c r="I141" s="1341"/>
      <c r="J141" s="1342"/>
      <c r="K141" s="1241"/>
      <c r="L141" s="1242"/>
      <c r="M141" s="1341"/>
      <c r="N141" s="1342"/>
      <c r="O141" s="1205"/>
      <c r="P141" s="1212"/>
      <c r="Q141" s="1223"/>
      <c r="R141" s="1212"/>
      <c r="S141" s="1204"/>
      <c r="T141" s="1205"/>
      <c r="U141" s="1204"/>
      <c r="V141" s="1222"/>
      <c r="W141" s="1256"/>
      <c r="X141" s="1257"/>
      <c r="Y141" s="1361"/>
      <c r="Z141" s="1366"/>
      <c r="AA141" s="1405"/>
      <c r="AB141" s="1400"/>
      <c r="AC141" s="648">
        <f>SUM(AC107:AC137)</f>
        <v>91440</v>
      </c>
      <c r="AD141" s="10"/>
      <c r="AE141" s="2" t="s">
        <v>35</v>
      </c>
      <c r="AF141" s="2" t="s">
        <v>35</v>
      </c>
      <c r="AG141" s="2" t="s">
        <v>35</v>
      </c>
      <c r="AH141" s="2" t="s">
        <v>35</v>
      </c>
      <c r="AI141" s="99" t="s">
        <v>35</v>
      </c>
    </row>
    <row r="142" spans="1:35" ht="13.5" customHeight="1" x14ac:dyDescent="0.15">
      <c r="A142" s="1831" t="s">
        <v>312</v>
      </c>
      <c r="B142" s="677">
        <v>44409</v>
      </c>
      <c r="C142" s="856" t="str">
        <f>IF(B142="","",IF(WEEKDAY(B142)=1,"(日)",IF(WEEKDAY(B142)=2,"(月)",IF(WEEKDAY(B142)=3,"(火)",IF(WEEKDAY(B142)=4,"(水)",IF(WEEKDAY(B142)=5,"(木)",IF(WEEKDAY(B142)=6,"(金)","(土)")))))))</f>
        <v>(日)</v>
      </c>
      <c r="D142" s="626" t="s">
        <v>625</v>
      </c>
      <c r="E142" s="1492"/>
      <c r="F142" s="57">
        <v>30.4</v>
      </c>
      <c r="G142" s="59">
        <v>24.6</v>
      </c>
      <c r="H142" s="60">
        <v>25.1</v>
      </c>
      <c r="I142" s="59">
        <v>9.8000000000000007</v>
      </c>
      <c r="J142" s="60">
        <v>9.1999999999999993</v>
      </c>
      <c r="K142" s="59">
        <v>7.53</v>
      </c>
      <c r="L142" s="60">
        <v>7.64</v>
      </c>
      <c r="M142" s="59"/>
      <c r="N142" s="60"/>
      <c r="O142" s="1197"/>
      <c r="P142" s="1198"/>
      <c r="Q142" s="1197"/>
      <c r="R142" s="1198"/>
      <c r="S142" s="1197"/>
      <c r="T142" s="1198"/>
      <c r="U142" s="1197"/>
      <c r="V142" s="1198"/>
      <c r="W142" s="53"/>
      <c r="X142" s="54"/>
      <c r="Y142" s="55"/>
      <c r="Z142" s="56"/>
      <c r="AA142" s="64"/>
      <c r="AB142" s="65"/>
      <c r="AC142" s="606"/>
      <c r="AD142" s="165">
        <v>44419</v>
      </c>
      <c r="AE142" s="128" t="s">
        <v>3</v>
      </c>
      <c r="AF142" s="129">
        <v>31.6</v>
      </c>
      <c r="AG142" s="130" t="s">
        <v>20</v>
      </c>
      <c r="AH142" s="131"/>
      <c r="AI142" s="132"/>
    </row>
    <row r="143" spans="1:35" x14ac:dyDescent="0.15">
      <c r="A143" s="1832"/>
      <c r="B143" s="366">
        <v>44410</v>
      </c>
      <c r="C143" s="1607" t="str">
        <f>IF(B143="","",IF(WEEKDAY(B143)=1,"(日)",IF(WEEKDAY(B143)=2,"(月)",IF(WEEKDAY(B143)=3,"(火)",IF(WEEKDAY(B143)=4,"(水)",IF(WEEKDAY(B143)=5,"(木)",IF(WEEKDAY(B143)=6,"(金)","(土)")))))))</f>
        <v>(月)</v>
      </c>
      <c r="D143" s="730" t="s">
        <v>625</v>
      </c>
      <c r="E143" s="1493"/>
      <c r="F143" s="58">
        <v>35.200000000000003</v>
      </c>
      <c r="G143" s="22">
        <v>25.9</v>
      </c>
      <c r="H143" s="61">
        <v>28</v>
      </c>
      <c r="I143" s="22">
        <v>8.1999999999999993</v>
      </c>
      <c r="J143" s="61">
        <v>9.4</v>
      </c>
      <c r="K143" s="22">
        <v>7.66</v>
      </c>
      <c r="L143" s="61">
        <v>7.65</v>
      </c>
      <c r="M143" s="22">
        <v>28.9</v>
      </c>
      <c r="N143" s="61">
        <v>28.2</v>
      </c>
      <c r="O143" s="49"/>
      <c r="P143" s="1199">
        <v>130</v>
      </c>
      <c r="Q143" s="49"/>
      <c r="R143" s="1199">
        <v>88</v>
      </c>
      <c r="S143" s="49"/>
      <c r="T143" s="1199"/>
      <c r="U143" s="49"/>
      <c r="V143" s="1199"/>
      <c r="W143" s="62"/>
      <c r="X143" s="63">
        <v>14</v>
      </c>
      <c r="Y143" s="67"/>
      <c r="Z143" s="68">
        <v>246</v>
      </c>
      <c r="AA143" s="23"/>
      <c r="AB143" s="66">
        <v>0.59</v>
      </c>
      <c r="AC143" s="608"/>
      <c r="AD143" s="11" t="s">
        <v>87</v>
      </c>
      <c r="AE143" s="12" t="s">
        <v>377</v>
      </c>
      <c r="AF143" s="13" t="s">
        <v>5</v>
      </c>
      <c r="AG143" s="14" t="s">
        <v>6</v>
      </c>
      <c r="AH143" s="15" t="s">
        <v>35</v>
      </c>
      <c r="AI143" s="92"/>
    </row>
    <row r="144" spans="1:35" x14ac:dyDescent="0.15">
      <c r="A144" s="1832"/>
      <c r="B144" s="366">
        <v>44411</v>
      </c>
      <c r="C144" s="1607" t="str">
        <f t="shared" ref="C144:C172" si="16">IF(B144="","",IF(WEEKDAY(B144)=1,"(日)",IF(WEEKDAY(B144)=2,"(月)",IF(WEEKDAY(B144)=3,"(火)",IF(WEEKDAY(B144)=4,"(水)",IF(WEEKDAY(B144)=5,"(木)",IF(WEEKDAY(B144)=6,"(金)","(土)")))))))</f>
        <v>(火)</v>
      </c>
      <c r="D144" s="730" t="s">
        <v>626</v>
      </c>
      <c r="E144" s="1493"/>
      <c r="F144" s="58">
        <v>30.7</v>
      </c>
      <c r="G144" s="22">
        <v>25.2</v>
      </c>
      <c r="H144" s="61">
        <v>27.1</v>
      </c>
      <c r="I144" s="22">
        <v>8</v>
      </c>
      <c r="J144" s="61">
        <v>8.5</v>
      </c>
      <c r="K144" s="22">
        <v>7.68</v>
      </c>
      <c r="L144" s="61">
        <v>7.76</v>
      </c>
      <c r="M144" s="22">
        <v>29.9</v>
      </c>
      <c r="N144" s="61">
        <v>30</v>
      </c>
      <c r="O144" s="49"/>
      <c r="P144" s="1199">
        <v>130</v>
      </c>
      <c r="Q144" s="49"/>
      <c r="R144" s="1199">
        <v>90</v>
      </c>
      <c r="S144" s="49"/>
      <c r="T144" s="1199"/>
      <c r="U144" s="49"/>
      <c r="V144" s="1199"/>
      <c r="W144" s="62"/>
      <c r="X144" s="63">
        <v>14</v>
      </c>
      <c r="Y144" s="67"/>
      <c r="Z144" s="68">
        <v>254</v>
      </c>
      <c r="AA144" s="23"/>
      <c r="AB144" s="66">
        <v>0.64</v>
      </c>
      <c r="AC144" s="608"/>
      <c r="AD144" s="5" t="s">
        <v>88</v>
      </c>
      <c r="AE144" s="16" t="s">
        <v>20</v>
      </c>
      <c r="AF144" s="30">
        <v>25.5</v>
      </c>
      <c r="AG144" s="31">
        <v>27.9</v>
      </c>
      <c r="AH144" s="32" t="s">
        <v>35</v>
      </c>
      <c r="AI144" s="93"/>
    </row>
    <row r="145" spans="1:35" x14ac:dyDescent="0.15">
      <c r="A145" s="1832"/>
      <c r="B145" s="366">
        <v>44412</v>
      </c>
      <c r="C145" s="1607" t="str">
        <f t="shared" si="16"/>
        <v>(水)</v>
      </c>
      <c r="D145" s="730" t="s">
        <v>625</v>
      </c>
      <c r="E145" s="1493"/>
      <c r="F145" s="58">
        <v>31</v>
      </c>
      <c r="G145" s="22">
        <v>26.2</v>
      </c>
      <c r="H145" s="61">
        <v>28.2</v>
      </c>
      <c r="I145" s="22">
        <v>6.4</v>
      </c>
      <c r="J145" s="61">
        <v>7.3</v>
      </c>
      <c r="K145" s="22">
        <v>7.81</v>
      </c>
      <c r="L145" s="61">
        <v>7.89</v>
      </c>
      <c r="M145" s="22">
        <v>31</v>
      </c>
      <c r="N145" s="61">
        <v>22.1</v>
      </c>
      <c r="O145" s="49"/>
      <c r="P145" s="1199">
        <v>130</v>
      </c>
      <c r="Q145" s="49"/>
      <c r="R145" s="1199">
        <v>92</v>
      </c>
      <c r="S145" s="49"/>
      <c r="T145" s="1199"/>
      <c r="U145" s="49"/>
      <c r="V145" s="1199"/>
      <c r="W145" s="62"/>
      <c r="X145" s="63">
        <v>15</v>
      </c>
      <c r="Y145" s="67"/>
      <c r="Z145" s="68">
        <v>262</v>
      </c>
      <c r="AA145" s="23"/>
      <c r="AB145" s="66">
        <v>0.52</v>
      </c>
      <c r="AC145" s="608"/>
      <c r="AD145" s="6" t="s">
        <v>378</v>
      </c>
      <c r="AE145" s="17" t="s">
        <v>379</v>
      </c>
      <c r="AF145" s="33">
        <v>7.8</v>
      </c>
      <c r="AG145" s="34">
        <v>9</v>
      </c>
      <c r="AH145" s="38" t="s">
        <v>35</v>
      </c>
      <c r="AI145" s="94"/>
    </row>
    <row r="146" spans="1:35" x14ac:dyDescent="0.15">
      <c r="A146" s="1832"/>
      <c r="B146" s="366">
        <v>44413</v>
      </c>
      <c r="C146" s="1607" t="str">
        <f t="shared" si="16"/>
        <v>(木)</v>
      </c>
      <c r="D146" s="730" t="s">
        <v>625</v>
      </c>
      <c r="E146" s="1493"/>
      <c r="F146" s="58">
        <v>32.6</v>
      </c>
      <c r="G146" s="22">
        <v>26.2</v>
      </c>
      <c r="H146" s="61">
        <v>28.3</v>
      </c>
      <c r="I146" s="22">
        <v>5.5</v>
      </c>
      <c r="J146" s="61">
        <v>5.9</v>
      </c>
      <c r="K146" s="22">
        <v>7.87</v>
      </c>
      <c r="L146" s="61">
        <v>7.86</v>
      </c>
      <c r="M146" s="22">
        <v>31.7</v>
      </c>
      <c r="N146" s="61">
        <v>29.2</v>
      </c>
      <c r="O146" s="49"/>
      <c r="P146" s="1199">
        <v>130</v>
      </c>
      <c r="Q146" s="49"/>
      <c r="R146" s="1199">
        <v>92</v>
      </c>
      <c r="S146" s="49"/>
      <c r="T146" s="1199"/>
      <c r="U146" s="49"/>
      <c r="V146" s="1199"/>
      <c r="W146" s="62"/>
      <c r="X146" s="63">
        <v>14</v>
      </c>
      <c r="Y146" s="67"/>
      <c r="Z146" s="68">
        <v>244</v>
      </c>
      <c r="AA146" s="23"/>
      <c r="AB146" s="66">
        <v>0.48</v>
      </c>
      <c r="AC146" s="608"/>
      <c r="AD146" s="6" t="s">
        <v>21</v>
      </c>
      <c r="AE146" s="17"/>
      <c r="AF146" s="33">
        <v>7.76</v>
      </c>
      <c r="AG146" s="34">
        <v>7.78</v>
      </c>
      <c r="AH146" s="41" t="s">
        <v>35</v>
      </c>
      <c r="AI146" s="95"/>
    </row>
    <row r="147" spans="1:35" x14ac:dyDescent="0.15">
      <c r="A147" s="1832"/>
      <c r="B147" s="366">
        <v>44414</v>
      </c>
      <c r="C147" s="1607" t="str">
        <f t="shared" si="16"/>
        <v>(金)</v>
      </c>
      <c r="D147" s="730" t="s">
        <v>625</v>
      </c>
      <c r="E147" s="1493">
        <v>1</v>
      </c>
      <c r="F147" s="58">
        <v>32.299999999999997</v>
      </c>
      <c r="G147" s="22">
        <v>26.3</v>
      </c>
      <c r="H147" s="61">
        <v>28.2</v>
      </c>
      <c r="I147" s="22">
        <v>4</v>
      </c>
      <c r="J147" s="61">
        <v>5.4</v>
      </c>
      <c r="K147" s="22">
        <v>7.77</v>
      </c>
      <c r="L147" s="61">
        <v>7.88</v>
      </c>
      <c r="M147" s="22">
        <v>31</v>
      </c>
      <c r="N147" s="61">
        <v>30.2</v>
      </c>
      <c r="O147" s="49"/>
      <c r="P147" s="1199">
        <v>130</v>
      </c>
      <c r="Q147" s="49"/>
      <c r="R147" s="1199">
        <v>92</v>
      </c>
      <c r="S147" s="49"/>
      <c r="T147" s="1199"/>
      <c r="U147" s="49"/>
      <c r="V147" s="1199"/>
      <c r="W147" s="62"/>
      <c r="X147" s="63">
        <v>15</v>
      </c>
      <c r="Y147" s="67"/>
      <c r="Z147" s="68">
        <v>260</v>
      </c>
      <c r="AA147" s="23"/>
      <c r="AB147" s="66">
        <v>0.44</v>
      </c>
      <c r="AC147" s="608"/>
      <c r="AD147" s="6" t="s">
        <v>356</v>
      </c>
      <c r="AE147" s="17" t="s">
        <v>22</v>
      </c>
      <c r="AF147" s="33">
        <v>30.6</v>
      </c>
      <c r="AG147" s="34">
        <v>25.2</v>
      </c>
      <c r="AH147" s="35" t="s">
        <v>35</v>
      </c>
      <c r="AI147" s="96"/>
    </row>
    <row r="148" spans="1:35" x14ac:dyDescent="0.15">
      <c r="A148" s="1832"/>
      <c r="B148" s="366">
        <v>44415</v>
      </c>
      <c r="C148" s="1607" t="str">
        <f t="shared" si="16"/>
        <v>(土)</v>
      </c>
      <c r="D148" s="730" t="s">
        <v>625</v>
      </c>
      <c r="E148" s="1493">
        <v>10</v>
      </c>
      <c r="F148" s="58">
        <v>31.2</v>
      </c>
      <c r="G148" s="22">
        <v>24.8</v>
      </c>
      <c r="H148" s="61">
        <v>25.3</v>
      </c>
      <c r="I148" s="22">
        <v>4.8</v>
      </c>
      <c r="J148" s="61">
        <v>6.1</v>
      </c>
      <c r="K148" s="22">
        <v>7.59</v>
      </c>
      <c r="L148" s="61">
        <v>7.69</v>
      </c>
      <c r="M148" s="22"/>
      <c r="N148" s="61"/>
      <c r="O148" s="49"/>
      <c r="P148" s="1199"/>
      <c r="Q148" s="49"/>
      <c r="R148" s="1199"/>
      <c r="S148" s="49"/>
      <c r="T148" s="1199"/>
      <c r="U148" s="49"/>
      <c r="V148" s="1199"/>
      <c r="W148" s="62"/>
      <c r="X148" s="63"/>
      <c r="Y148" s="67"/>
      <c r="Z148" s="68"/>
      <c r="AA148" s="23"/>
      <c r="AB148" s="66"/>
      <c r="AC148" s="608"/>
      <c r="AD148" s="6" t="s">
        <v>380</v>
      </c>
      <c r="AE148" s="17" t="s">
        <v>23</v>
      </c>
      <c r="AF148" s="612">
        <v>110</v>
      </c>
      <c r="AG148" s="613">
        <v>110</v>
      </c>
      <c r="AH148" s="35" t="s">
        <v>35</v>
      </c>
      <c r="AI148" s="96"/>
    </row>
    <row r="149" spans="1:35" x14ac:dyDescent="0.15">
      <c r="A149" s="1832"/>
      <c r="B149" s="366">
        <v>44416</v>
      </c>
      <c r="C149" s="1607" t="str">
        <f t="shared" si="16"/>
        <v>(日)</v>
      </c>
      <c r="D149" s="730" t="s">
        <v>627</v>
      </c>
      <c r="E149" s="1493">
        <v>117</v>
      </c>
      <c r="F149" s="58">
        <v>25.1</v>
      </c>
      <c r="G149" s="22">
        <v>25.4</v>
      </c>
      <c r="H149" s="61">
        <v>25.2</v>
      </c>
      <c r="I149" s="22">
        <v>16.100000000000001</v>
      </c>
      <c r="J149" s="61">
        <v>7.8</v>
      </c>
      <c r="K149" s="22">
        <v>7.36</v>
      </c>
      <c r="L149" s="61">
        <v>7.56</v>
      </c>
      <c r="M149" s="22"/>
      <c r="N149" s="61"/>
      <c r="O149" s="49"/>
      <c r="P149" s="1199"/>
      <c r="Q149" s="49"/>
      <c r="R149" s="1199"/>
      <c r="S149" s="49"/>
      <c r="T149" s="1199"/>
      <c r="U149" s="49"/>
      <c r="V149" s="1199"/>
      <c r="W149" s="62"/>
      <c r="X149" s="63"/>
      <c r="Y149" s="67"/>
      <c r="Z149" s="68"/>
      <c r="AA149" s="23"/>
      <c r="AB149" s="66"/>
      <c r="AC149" s="608">
        <v>10319</v>
      </c>
      <c r="AD149" s="6" t="s">
        <v>360</v>
      </c>
      <c r="AE149" s="17" t="s">
        <v>23</v>
      </c>
      <c r="AF149" s="612">
        <v>88</v>
      </c>
      <c r="AG149" s="613">
        <v>88</v>
      </c>
      <c r="AH149" s="35" t="s">
        <v>35</v>
      </c>
      <c r="AI149" s="96"/>
    </row>
    <row r="150" spans="1:35" x14ac:dyDescent="0.15">
      <c r="A150" s="1832"/>
      <c r="B150" s="366">
        <v>44417</v>
      </c>
      <c r="C150" s="1607" t="str">
        <f t="shared" si="16"/>
        <v>(月)</v>
      </c>
      <c r="D150" s="730" t="s">
        <v>625</v>
      </c>
      <c r="E150" s="1493">
        <v>3</v>
      </c>
      <c r="F150" s="58">
        <v>29.7</v>
      </c>
      <c r="G150" s="22">
        <v>24.5</v>
      </c>
      <c r="H150" s="61">
        <v>24.6</v>
      </c>
      <c r="I150" s="22">
        <v>29.1</v>
      </c>
      <c r="J150" s="61">
        <v>8.9</v>
      </c>
      <c r="K150" s="22">
        <v>7.21</v>
      </c>
      <c r="L150" s="61">
        <v>6.8</v>
      </c>
      <c r="M150" s="22"/>
      <c r="N150" s="61"/>
      <c r="O150" s="49"/>
      <c r="P150" s="1199"/>
      <c r="Q150" s="49"/>
      <c r="R150" s="1199"/>
      <c r="S150" s="49"/>
      <c r="T150" s="1199"/>
      <c r="U150" s="49"/>
      <c r="V150" s="1199"/>
      <c r="W150" s="62"/>
      <c r="X150" s="63"/>
      <c r="Y150" s="67"/>
      <c r="Z150" s="68"/>
      <c r="AA150" s="23"/>
      <c r="AB150" s="66"/>
      <c r="AC150" s="608">
        <v>11705</v>
      </c>
      <c r="AD150" s="6" t="s">
        <v>361</v>
      </c>
      <c r="AE150" s="17" t="s">
        <v>23</v>
      </c>
      <c r="AF150" s="612">
        <v>64</v>
      </c>
      <c r="AG150" s="613">
        <v>62</v>
      </c>
      <c r="AH150" s="35" t="s">
        <v>35</v>
      </c>
      <c r="AI150" s="96"/>
    </row>
    <row r="151" spans="1:35" x14ac:dyDescent="0.15">
      <c r="A151" s="1832"/>
      <c r="B151" s="366">
        <v>44418</v>
      </c>
      <c r="C151" s="1607" t="str">
        <f t="shared" si="16"/>
        <v>(火)</v>
      </c>
      <c r="D151" s="730" t="s">
        <v>625</v>
      </c>
      <c r="E151" s="1493"/>
      <c r="F151" s="58">
        <v>29.6</v>
      </c>
      <c r="G151" s="22">
        <v>25.8</v>
      </c>
      <c r="H151" s="61">
        <v>27.3</v>
      </c>
      <c r="I151" s="22">
        <v>13.3</v>
      </c>
      <c r="J151" s="61">
        <v>5.5</v>
      </c>
      <c r="K151" s="22">
        <v>7.73</v>
      </c>
      <c r="L151" s="61">
        <v>7.56</v>
      </c>
      <c r="M151" s="22">
        <v>25</v>
      </c>
      <c r="N151" s="61">
        <v>23.5</v>
      </c>
      <c r="O151" s="49"/>
      <c r="P151" s="1199">
        <v>90</v>
      </c>
      <c r="Q151" s="49"/>
      <c r="R151" s="1199">
        <v>76</v>
      </c>
      <c r="S151" s="49"/>
      <c r="T151" s="1199"/>
      <c r="U151" s="49"/>
      <c r="V151" s="1199"/>
      <c r="W151" s="62"/>
      <c r="X151" s="63">
        <v>14</v>
      </c>
      <c r="Y151" s="67"/>
      <c r="Z151" s="68">
        <v>198</v>
      </c>
      <c r="AA151" s="23"/>
      <c r="AB151" s="66">
        <v>0.44</v>
      </c>
      <c r="AC151" s="608">
        <v>2301</v>
      </c>
      <c r="AD151" s="6" t="s">
        <v>362</v>
      </c>
      <c r="AE151" s="17" t="s">
        <v>23</v>
      </c>
      <c r="AF151" s="612">
        <v>24</v>
      </c>
      <c r="AG151" s="613">
        <v>26</v>
      </c>
      <c r="AH151" s="35" t="s">
        <v>35</v>
      </c>
      <c r="AI151" s="96"/>
    </row>
    <row r="152" spans="1:35" x14ac:dyDescent="0.15">
      <c r="A152" s="1832"/>
      <c r="B152" s="366">
        <v>44419</v>
      </c>
      <c r="C152" s="1607" t="str">
        <f t="shared" si="16"/>
        <v>(水)</v>
      </c>
      <c r="D152" s="730" t="s">
        <v>626</v>
      </c>
      <c r="E152" s="1493"/>
      <c r="F152" s="58">
        <v>31.6</v>
      </c>
      <c r="G152" s="22">
        <v>25.5</v>
      </c>
      <c r="H152" s="61">
        <v>27.9</v>
      </c>
      <c r="I152" s="22">
        <v>7.8</v>
      </c>
      <c r="J152" s="61">
        <v>9</v>
      </c>
      <c r="K152" s="22">
        <v>7.76</v>
      </c>
      <c r="L152" s="61">
        <v>7.78</v>
      </c>
      <c r="M152" s="22">
        <v>30.6</v>
      </c>
      <c r="N152" s="61">
        <v>25.2</v>
      </c>
      <c r="O152" s="49">
        <v>110</v>
      </c>
      <c r="P152" s="1199">
        <v>110</v>
      </c>
      <c r="Q152" s="49">
        <v>88</v>
      </c>
      <c r="R152" s="1199">
        <v>88</v>
      </c>
      <c r="S152" s="49">
        <v>64</v>
      </c>
      <c r="T152" s="1199">
        <v>62</v>
      </c>
      <c r="U152" s="49">
        <v>24</v>
      </c>
      <c r="V152" s="1199">
        <v>26</v>
      </c>
      <c r="W152" s="62">
        <v>13</v>
      </c>
      <c r="X152" s="63">
        <v>13</v>
      </c>
      <c r="Y152" s="67">
        <v>222</v>
      </c>
      <c r="Z152" s="68">
        <v>218</v>
      </c>
      <c r="AA152" s="23">
        <v>0.78</v>
      </c>
      <c r="AB152" s="66">
        <v>0.63</v>
      </c>
      <c r="AC152" s="608"/>
      <c r="AD152" s="6" t="s">
        <v>381</v>
      </c>
      <c r="AE152" s="17" t="s">
        <v>23</v>
      </c>
      <c r="AF152" s="36">
        <v>13</v>
      </c>
      <c r="AG152" s="37">
        <v>13</v>
      </c>
      <c r="AH152" s="38" t="s">
        <v>35</v>
      </c>
      <c r="AI152" s="94"/>
    </row>
    <row r="153" spans="1:35" x14ac:dyDescent="0.15">
      <c r="A153" s="1832"/>
      <c r="B153" s="366">
        <v>44420</v>
      </c>
      <c r="C153" s="1607" t="str">
        <f t="shared" si="16"/>
        <v>(木)</v>
      </c>
      <c r="D153" s="730" t="s">
        <v>626</v>
      </c>
      <c r="E153" s="1493">
        <v>9</v>
      </c>
      <c r="F153" s="58">
        <v>28.1</v>
      </c>
      <c r="G153" s="22">
        <v>25.3</v>
      </c>
      <c r="H153" s="61">
        <v>27</v>
      </c>
      <c r="I153" s="22">
        <v>6.2</v>
      </c>
      <c r="J153" s="61">
        <v>5.7</v>
      </c>
      <c r="K153" s="22">
        <v>7.75</v>
      </c>
      <c r="L153" s="61">
        <v>7.76</v>
      </c>
      <c r="M153" s="22">
        <v>30.3</v>
      </c>
      <c r="N153" s="61">
        <v>29.2</v>
      </c>
      <c r="O153" s="49"/>
      <c r="P153" s="1199">
        <v>120</v>
      </c>
      <c r="Q153" s="49"/>
      <c r="R153" s="1199">
        <v>94</v>
      </c>
      <c r="S153" s="49"/>
      <c r="T153" s="1199"/>
      <c r="U153" s="49"/>
      <c r="V153" s="1199"/>
      <c r="W153" s="62"/>
      <c r="X153" s="63">
        <v>13</v>
      </c>
      <c r="Y153" s="67"/>
      <c r="Z153" s="68">
        <v>230</v>
      </c>
      <c r="AA153" s="23"/>
      <c r="AB153" s="66">
        <v>0.5</v>
      </c>
      <c r="AC153" s="608"/>
      <c r="AD153" s="6" t="s">
        <v>382</v>
      </c>
      <c r="AE153" s="17" t="s">
        <v>23</v>
      </c>
      <c r="AF153" s="47">
        <v>222</v>
      </c>
      <c r="AG153" s="48">
        <v>218</v>
      </c>
      <c r="AH153" s="24" t="s">
        <v>35</v>
      </c>
      <c r="AI153" s="25"/>
    </row>
    <row r="154" spans="1:35" x14ac:dyDescent="0.15">
      <c r="A154" s="1832"/>
      <c r="B154" s="366">
        <v>44421</v>
      </c>
      <c r="C154" s="1607" t="str">
        <f t="shared" si="16"/>
        <v>(金)</v>
      </c>
      <c r="D154" s="730" t="s">
        <v>627</v>
      </c>
      <c r="E154" s="1493">
        <v>6</v>
      </c>
      <c r="F154" s="58">
        <v>23.1</v>
      </c>
      <c r="G154" s="22">
        <v>24.4</v>
      </c>
      <c r="H154" s="61">
        <v>26.4</v>
      </c>
      <c r="I154" s="22">
        <v>3.3</v>
      </c>
      <c r="J154" s="61">
        <v>8.4</v>
      </c>
      <c r="K154" s="22">
        <v>7.7</v>
      </c>
      <c r="L154" s="61">
        <v>7.67</v>
      </c>
      <c r="M154" s="22">
        <v>28.1</v>
      </c>
      <c r="N154" s="61">
        <v>18.899999999999999</v>
      </c>
      <c r="O154" s="49"/>
      <c r="P154" s="1199">
        <v>83</v>
      </c>
      <c r="Q154" s="49"/>
      <c r="R154" s="1199">
        <v>66</v>
      </c>
      <c r="S154" s="49"/>
      <c r="T154" s="1199"/>
      <c r="U154" s="49"/>
      <c r="V154" s="1199"/>
      <c r="W154" s="62"/>
      <c r="X154" s="63">
        <v>12</v>
      </c>
      <c r="Y154" s="67"/>
      <c r="Z154" s="68">
        <v>180</v>
      </c>
      <c r="AA154" s="23"/>
      <c r="AB154" s="66">
        <v>0.46</v>
      </c>
      <c r="AC154" s="608"/>
      <c r="AD154" s="6" t="s">
        <v>383</v>
      </c>
      <c r="AE154" s="17" t="s">
        <v>23</v>
      </c>
      <c r="AF154" s="39">
        <v>0.78</v>
      </c>
      <c r="AG154" s="40">
        <v>0.63</v>
      </c>
      <c r="AH154" s="41" t="s">
        <v>35</v>
      </c>
      <c r="AI154" s="95"/>
    </row>
    <row r="155" spans="1:35" x14ac:dyDescent="0.15">
      <c r="A155" s="1832"/>
      <c r="B155" s="366">
        <v>44422</v>
      </c>
      <c r="C155" s="1607" t="str">
        <f t="shared" si="16"/>
        <v>(土)</v>
      </c>
      <c r="D155" s="730" t="s">
        <v>627</v>
      </c>
      <c r="E155" s="1493">
        <v>12</v>
      </c>
      <c r="F155" s="58">
        <v>26.5</v>
      </c>
      <c r="G155" s="22">
        <v>23.5</v>
      </c>
      <c r="H155" s="61">
        <v>23.4</v>
      </c>
      <c r="I155" s="22">
        <v>7.7</v>
      </c>
      <c r="J155" s="61">
        <v>6.3</v>
      </c>
      <c r="K155" s="22">
        <v>7.63</v>
      </c>
      <c r="L155" s="61">
        <v>7.68</v>
      </c>
      <c r="M155" s="22"/>
      <c r="N155" s="61"/>
      <c r="O155" s="49"/>
      <c r="P155" s="1199"/>
      <c r="Q155" s="49"/>
      <c r="R155" s="1199"/>
      <c r="S155" s="49"/>
      <c r="T155" s="1199"/>
      <c r="U155" s="49"/>
      <c r="V155" s="1199"/>
      <c r="W155" s="62"/>
      <c r="X155" s="63"/>
      <c r="Y155" s="67"/>
      <c r="Z155" s="68"/>
      <c r="AA155" s="23"/>
      <c r="AB155" s="66"/>
      <c r="AC155" s="608"/>
      <c r="AD155" s="6" t="s">
        <v>24</v>
      </c>
      <c r="AE155" s="17" t="s">
        <v>23</v>
      </c>
      <c r="AF155" s="22">
        <v>5.5</v>
      </c>
      <c r="AG155" s="46">
        <v>5.2</v>
      </c>
      <c r="AH155" s="134" t="s">
        <v>35</v>
      </c>
      <c r="AI155" s="95"/>
    </row>
    <row r="156" spans="1:35" x14ac:dyDescent="0.15">
      <c r="A156" s="1832"/>
      <c r="B156" s="366">
        <v>44423</v>
      </c>
      <c r="C156" s="1607" t="str">
        <f t="shared" si="16"/>
        <v>(日)</v>
      </c>
      <c r="D156" s="627" t="s">
        <v>627</v>
      </c>
      <c r="E156" s="1493">
        <v>57</v>
      </c>
      <c r="F156" s="58">
        <v>20</v>
      </c>
      <c r="G156" s="22">
        <v>23</v>
      </c>
      <c r="H156" s="61">
        <v>23.7</v>
      </c>
      <c r="I156" s="22">
        <v>9.8000000000000007</v>
      </c>
      <c r="J156" s="61">
        <v>7.3</v>
      </c>
      <c r="K156" s="22">
        <v>7.53</v>
      </c>
      <c r="L156" s="61">
        <v>7.64</v>
      </c>
      <c r="M156" s="22"/>
      <c r="N156" s="61"/>
      <c r="O156" s="49"/>
      <c r="P156" s="1199"/>
      <c r="Q156" s="49"/>
      <c r="R156" s="1199"/>
      <c r="S156" s="49"/>
      <c r="T156" s="1199"/>
      <c r="U156" s="49"/>
      <c r="V156" s="1199"/>
      <c r="W156" s="62"/>
      <c r="X156" s="63"/>
      <c r="Y156" s="67"/>
      <c r="Z156" s="68"/>
      <c r="AA156" s="23"/>
      <c r="AB156" s="66"/>
      <c r="AC156" s="608">
        <v>6797</v>
      </c>
      <c r="AD156" s="6" t="s">
        <v>25</v>
      </c>
      <c r="AE156" s="17" t="s">
        <v>23</v>
      </c>
      <c r="AF156" s="22">
        <v>1.9</v>
      </c>
      <c r="AG156" s="46">
        <v>1.8</v>
      </c>
      <c r="AH156" s="35" t="s">
        <v>35</v>
      </c>
      <c r="AI156" s="95"/>
    </row>
    <row r="157" spans="1:35" x14ac:dyDescent="0.15">
      <c r="A157" s="1832"/>
      <c r="B157" s="366">
        <v>44424</v>
      </c>
      <c r="C157" s="1607" t="str">
        <f t="shared" si="16"/>
        <v>(月)</v>
      </c>
      <c r="D157" s="730" t="s">
        <v>627</v>
      </c>
      <c r="E157" s="1493">
        <v>8</v>
      </c>
      <c r="F157" s="58">
        <v>20.8</v>
      </c>
      <c r="G157" s="22">
        <v>22.4</v>
      </c>
      <c r="H157" s="61">
        <v>23.9</v>
      </c>
      <c r="I157" s="22">
        <v>20.399999999999999</v>
      </c>
      <c r="J157" s="61">
        <v>7.3</v>
      </c>
      <c r="K157" s="22">
        <v>7.59</v>
      </c>
      <c r="L157" s="61">
        <v>7.04</v>
      </c>
      <c r="M157" s="22">
        <v>18.3</v>
      </c>
      <c r="N157" s="61">
        <v>16.600000000000001</v>
      </c>
      <c r="O157" s="49"/>
      <c r="P157" s="1199">
        <v>52</v>
      </c>
      <c r="Q157" s="49"/>
      <c r="R157" s="1199">
        <v>56</v>
      </c>
      <c r="S157" s="49"/>
      <c r="T157" s="1199"/>
      <c r="U157" s="49"/>
      <c r="V157" s="1199"/>
      <c r="W157" s="62"/>
      <c r="X157" s="63">
        <v>15</v>
      </c>
      <c r="Y157" s="67"/>
      <c r="Z157" s="68">
        <v>168</v>
      </c>
      <c r="AA157" s="23"/>
      <c r="AB157" s="66">
        <v>0.38</v>
      </c>
      <c r="AC157" s="608">
        <v>10344</v>
      </c>
      <c r="AD157" s="6" t="s">
        <v>384</v>
      </c>
      <c r="AE157" s="17" t="s">
        <v>23</v>
      </c>
      <c r="AF157" s="22">
        <v>8</v>
      </c>
      <c r="AG157" s="46">
        <v>7.9</v>
      </c>
      <c r="AH157" s="35" t="s">
        <v>35</v>
      </c>
      <c r="AI157" s="95"/>
    </row>
    <row r="158" spans="1:35" x14ac:dyDescent="0.15">
      <c r="A158" s="1832"/>
      <c r="B158" s="366">
        <v>44425</v>
      </c>
      <c r="C158" s="1607" t="str">
        <f t="shared" si="16"/>
        <v>(火)</v>
      </c>
      <c r="D158" s="730" t="s">
        <v>626</v>
      </c>
      <c r="E158" s="1493"/>
      <c r="F158" s="58">
        <v>24.9</v>
      </c>
      <c r="G158" s="22">
        <v>22.6</v>
      </c>
      <c r="H158" s="61">
        <v>23.8</v>
      </c>
      <c r="I158" s="22">
        <v>13.8</v>
      </c>
      <c r="J158" s="61">
        <v>5.5</v>
      </c>
      <c r="K158" s="22">
        <v>7.76</v>
      </c>
      <c r="L158" s="61">
        <v>7.43</v>
      </c>
      <c r="M158" s="22">
        <v>22.8</v>
      </c>
      <c r="N158" s="61">
        <v>23.5</v>
      </c>
      <c r="O158" s="49"/>
      <c r="P158" s="1199">
        <v>87</v>
      </c>
      <c r="Q158" s="49"/>
      <c r="R158" s="1199">
        <v>78</v>
      </c>
      <c r="S158" s="49"/>
      <c r="T158" s="1199"/>
      <c r="U158" s="49"/>
      <c r="V158" s="1199"/>
      <c r="W158" s="62"/>
      <c r="X158" s="63">
        <v>15</v>
      </c>
      <c r="Y158" s="67"/>
      <c r="Z158" s="68">
        <v>95</v>
      </c>
      <c r="AA158" s="23"/>
      <c r="AB158" s="66">
        <v>0.35</v>
      </c>
      <c r="AC158" s="608">
        <v>2708</v>
      </c>
      <c r="AD158" s="6" t="s">
        <v>385</v>
      </c>
      <c r="AE158" s="17" t="s">
        <v>23</v>
      </c>
      <c r="AF158" s="23">
        <v>7.0000000000000007E-2</v>
      </c>
      <c r="AG158" s="43">
        <v>6.5000000000000002E-2</v>
      </c>
      <c r="AH158" s="45" t="s">
        <v>35</v>
      </c>
      <c r="AI158" s="97"/>
    </row>
    <row r="159" spans="1:35" x14ac:dyDescent="0.15">
      <c r="A159" s="1832"/>
      <c r="B159" s="366">
        <v>44426</v>
      </c>
      <c r="C159" s="1607" t="str">
        <f t="shared" si="16"/>
        <v>(水)</v>
      </c>
      <c r="D159" s="730" t="s">
        <v>625</v>
      </c>
      <c r="E159" s="1493"/>
      <c r="F159" s="58">
        <v>29.1</v>
      </c>
      <c r="G159" s="22">
        <v>24.1</v>
      </c>
      <c r="H159" s="61">
        <v>25.3</v>
      </c>
      <c r="I159" s="22">
        <v>8.4</v>
      </c>
      <c r="J159" s="61">
        <v>9.6999999999999993</v>
      </c>
      <c r="K159" s="22">
        <v>7.74</v>
      </c>
      <c r="L159" s="61">
        <v>7.72</v>
      </c>
      <c r="M159" s="22">
        <v>25</v>
      </c>
      <c r="N159" s="61">
        <v>22.9</v>
      </c>
      <c r="O159" s="49"/>
      <c r="P159" s="1199">
        <v>97</v>
      </c>
      <c r="Q159" s="49"/>
      <c r="R159" s="1199">
        <v>78</v>
      </c>
      <c r="S159" s="49"/>
      <c r="T159" s="1199"/>
      <c r="U159" s="49"/>
      <c r="V159" s="1199"/>
      <c r="W159" s="62"/>
      <c r="X159" s="63">
        <v>12</v>
      </c>
      <c r="Y159" s="67"/>
      <c r="Z159" s="68">
        <v>200</v>
      </c>
      <c r="AA159" s="23"/>
      <c r="AB159" s="66">
        <v>0.7</v>
      </c>
      <c r="AC159" s="608"/>
      <c r="AD159" s="6" t="s">
        <v>26</v>
      </c>
      <c r="AE159" s="17" t="s">
        <v>23</v>
      </c>
      <c r="AF159" s="23">
        <v>0.46</v>
      </c>
      <c r="AG159" s="43">
        <v>0.42</v>
      </c>
      <c r="AH159" s="41" t="s">
        <v>35</v>
      </c>
      <c r="AI159" s="95"/>
    </row>
    <row r="160" spans="1:35" x14ac:dyDescent="0.15">
      <c r="A160" s="1832"/>
      <c r="B160" s="366">
        <v>44427</v>
      </c>
      <c r="C160" s="1607" t="str">
        <f t="shared" si="16"/>
        <v>(木)</v>
      </c>
      <c r="D160" s="730" t="s">
        <v>625</v>
      </c>
      <c r="E160" s="1493">
        <v>2</v>
      </c>
      <c r="F160" s="58">
        <v>29.9</v>
      </c>
      <c r="G160" s="22">
        <v>25.2</v>
      </c>
      <c r="H160" s="61">
        <v>26.8</v>
      </c>
      <c r="I160" s="22">
        <v>7.4</v>
      </c>
      <c r="J160" s="61">
        <v>8.8000000000000007</v>
      </c>
      <c r="K160" s="22">
        <v>7.82</v>
      </c>
      <c r="L160" s="61">
        <v>7.77</v>
      </c>
      <c r="M160" s="22">
        <v>27.6</v>
      </c>
      <c r="N160" s="61">
        <v>24.6</v>
      </c>
      <c r="O160" s="49"/>
      <c r="P160" s="1199">
        <v>100</v>
      </c>
      <c r="Q160" s="49"/>
      <c r="R160" s="1199">
        <v>86</v>
      </c>
      <c r="S160" s="49"/>
      <c r="T160" s="1199"/>
      <c r="U160" s="49"/>
      <c r="V160" s="1199"/>
      <c r="W160" s="62"/>
      <c r="X160" s="63">
        <v>9</v>
      </c>
      <c r="Y160" s="67"/>
      <c r="Z160" s="68">
        <v>224</v>
      </c>
      <c r="AA160" s="23"/>
      <c r="AB160" s="66">
        <v>0.63</v>
      </c>
      <c r="AC160" s="608"/>
      <c r="AD160" s="6" t="s">
        <v>91</v>
      </c>
      <c r="AE160" s="17" t="s">
        <v>23</v>
      </c>
      <c r="AF160" s="23">
        <v>0.86</v>
      </c>
      <c r="AG160" s="43">
        <v>0.87</v>
      </c>
      <c r="AH160" s="41" t="s">
        <v>35</v>
      </c>
      <c r="AI160" s="95"/>
    </row>
    <row r="161" spans="1:35" x14ac:dyDescent="0.15">
      <c r="A161" s="1832"/>
      <c r="B161" s="366">
        <v>44428</v>
      </c>
      <c r="C161" s="1607" t="str">
        <f t="shared" si="16"/>
        <v>(金)</v>
      </c>
      <c r="D161" s="730" t="s">
        <v>625</v>
      </c>
      <c r="E161" s="1493"/>
      <c r="F161" s="58">
        <v>30.2</v>
      </c>
      <c r="G161" s="22">
        <v>25.8</v>
      </c>
      <c r="H161" s="61">
        <v>27.6</v>
      </c>
      <c r="I161" s="22">
        <v>6.5</v>
      </c>
      <c r="J161" s="61">
        <v>6.8</v>
      </c>
      <c r="K161" s="22">
        <v>7.86</v>
      </c>
      <c r="L161" s="61">
        <v>7.78</v>
      </c>
      <c r="M161" s="22">
        <v>28.9</v>
      </c>
      <c r="N161" s="61">
        <v>27.1</v>
      </c>
      <c r="O161" s="49"/>
      <c r="P161" s="1199">
        <v>120</v>
      </c>
      <c r="Q161" s="49"/>
      <c r="R161" s="1199">
        <v>90</v>
      </c>
      <c r="S161" s="49"/>
      <c r="T161" s="1199"/>
      <c r="U161" s="49"/>
      <c r="V161" s="1199"/>
      <c r="W161" s="62"/>
      <c r="X161" s="63">
        <v>13</v>
      </c>
      <c r="Y161" s="67"/>
      <c r="Z161" s="68">
        <v>232</v>
      </c>
      <c r="AA161" s="23"/>
      <c r="AB161" s="66">
        <v>0.6</v>
      </c>
      <c r="AC161" s="608"/>
      <c r="AD161" s="6" t="s">
        <v>371</v>
      </c>
      <c r="AE161" s="17" t="s">
        <v>23</v>
      </c>
      <c r="AF161" s="23">
        <v>0.17499999999999999</v>
      </c>
      <c r="AG161" s="43">
        <v>0.16900000000000001</v>
      </c>
      <c r="AH161" s="45" t="s">
        <v>35</v>
      </c>
      <c r="AI161" s="97"/>
    </row>
    <row r="162" spans="1:35" x14ac:dyDescent="0.15">
      <c r="A162" s="1832"/>
      <c r="B162" s="366">
        <v>44429</v>
      </c>
      <c r="C162" s="1607" t="str">
        <f t="shared" si="16"/>
        <v>(土)</v>
      </c>
      <c r="D162" s="730" t="s">
        <v>626</v>
      </c>
      <c r="E162" s="1493"/>
      <c r="F162" s="58">
        <v>28.6</v>
      </c>
      <c r="G162" s="22">
        <v>24.8</v>
      </c>
      <c r="H162" s="61">
        <v>25.5</v>
      </c>
      <c r="I162" s="22">
        <v>5.2</v>
      </c>
      <c r="J162" s="61">
        <v>5.3</v>
      </c>
      <c r="K162" s="22">
        <v>7.65</v>
      </c>
      <c r="L162" s="61">
        <v>7.72</v>
      </c>
      <c r="M162" s="22"/>
      <c r="N162" s="61"/>
      <c r="O162" s="49"/>
      <c r="P162" s="1199"/>
      <c r="Q162" s="49"/>
      <c r="R162" s="1199"/>
      <c r="S162" s="49"/>
      <c r="T162" s="1199"/>
      <c r="U162" s="49"/>
      <c r="V162" s="1199"/>
      <c r="W162" s="62"/>
      <c r="X162" s="63"/>
      <c r="Y162" s="67"/>
      <c r="Z162" s="68"/>
      <c r="AA162" s="23"/>
      <c r="AB162" s="66"/>
      <c r="AC162" s="608"/>
      <c r="AD162" s="6" t="s">
        <v>386</v>
      </c>
      <c r="AE162" s="17" t="s">
        <v>23</v>
      </c>
      <c r="AF162" s="450"/>
      <c r="AG162" s="203"/>
      <c r="AH162" s="41" t="s">
        <v>35</v>
      </c>
      <c r="AI162" s="95"/>
    </row>
    <row r="163" spans="1:35" x14ac:dyDescent="0.15">
      <c r="A163" s="1832"/>
      <c r="B163" s="366">
        <v>44430</v>
      </c>
      <c r="C163" s="1607" t="str">
        <f t="shared" si="16"/>
        <v>(日)</v>
      </c>
      <c r="D163" s="730" t="s">
        <v>626</v>
      </c>
      <c r="E163" s="1493"/>
      <c r="F163" s="58">
        <v>28.1</v>
      </c>
      <c r="G163" s="22">
        <v>24.2</v>
      </c>
      <c r="H163" s="61">
        <v>24.8</v>
      </c>
      <c r="I163" s="22">
        <v>6.3</v>
      </c>
      <c r="J163" s="61">
        <v>7</v>
      </c>
      <c r="K163" s="22">
        <v>7.7</v>
      </c>
      <c r="L163" s="61">
        <v>7.74</v>
      </c>
      <c r="M163" s="22"/>
      <c r="N163" s="61"/>
      <c r="O163" s="49"/>
      <c r="P163" s="1199"/>
      <c r="Q163" s="49"/>
      <c r="R163" s="1199"/>
      <c r="S163" s="49"/>
      <c r="T163" s="1199"/>
      <c r="U163" s="49"/>
      <c r="V163" s="1199"/>
      <c r="W163" s="62"/>
      <c r="X163" s="63"/>
      <c r="Y163" s="67"/>
      <c r="Z163" s="68"/>
      <c r="AA163" s="23"/>
      <c r="AB163" s="66"/>
      <c r="AC163" s="608"/>
      <c r="AD163" s="6" t="s">
        <v>92</v>
      </c>
      <c r="AE163" s="17" t="s">
        <v>23</v>
      </c>
      <c r="AF163" s="22">
        <v>17</v>
      </c>
      <c r="AG163" s="46">
        <v>17</v>
      </c>
      <c r="AH163" s="35" t="s">
        <v>35</v>
      </c>
      <c r="AI163" s="96"/>
    </row>
    <row r="164" spans="1:35" x14ac:dyDescent="0.15">
      <c r="A164" s="1832"/>
      <c r="B164" s="366">
        <v>44431</v>
      </c>
      <c r="C164" s="1607" t="str">
        <f t="shared" si="16"/>
        <v>(月)</v>
      </c>
      <c r="D164" s="730" t="s">
        <v>626</v>
      </c>
      <c r="E164" s="1493"/>
      <c r="F164" s="58">
        <v>29.3</v>
      </c>
      <c r="G164" s="22">
        <v>25.5</v>
      </c>
      <c r="H164" s="61">
        <v>27.1</v>
      </c>
      <c r="I164" s="22">
        <v>4.3</v>
      </c>
      <c r="J164" s="61">
        <v>6.2</v>
      </c>
      <c r="K164" s="22">
        <v>7.8</v>
      </c>
      <c r="L164" s="61">
        <v>7.79</v>
      </c>
      <c r="M164" s="22">
        <v>29.4</v>
      </c>
      <c r="N164" s="61">
        <v>31</v>
      </c>
      <c r="O164" s="49"/>
      <c r="P164" s="1199">
        <v>130</v>
      </c>
      <c r="Q164" s="49"/>
      <c r="R164" s="1199">
        <v>100</v>
      </c>
      <c r="S164" s="49"/>
      <c r="T164" s="1199"/>
      <c r="U164" s="49"/>
      <c r="V164" s="1199"/>
      <c r="W164" s="62"/>
      <c r="X164" s="63">
        <v>13</v>
      </c>
      <c r="Y164" s="67"/>
      <c r="Z164" s="68">
        <v>256</v>
      </c>
      <c r="AA164" s="23"/>
      <c r="AB164" s="66">
        <v>0.49</v>
      </c>
      <c r="AC164" s="608"/>
      <c r="AD164" s="6" t="s">
        <v>27</v>
      </c>
      <c r="AE164" s="17" t="s">
        <v>23</v>
      </c>
      <c r="AF164" s="22">
        <v>37.1</v>
      </c>
      <c r="AG164" s="46">
        <v>36.700000000000003</v>
      </c>
      <c r="AH164" s="35" t="s">
        <v>35</v>
      </c>
      <c r="AI164" s="96"/>
    </row>
    <row r="165" spans="1:35" x14ac:dyDescent="0.15">
      <c r="A165" s="1832"/>
      <c r="B165" s="366">
        <v>44432</v>
      </c>
      <c r="C165" s="1607" t="str">
        <f t="shared" si="16"/>
        <v>(火)</v>
      </c>
      <c r="D165" s="730" t="s">
        <v>625</v>
      </c>
      <c r="E165" s="1493"/>
      <c r="F165" s="58">
        <v>32.299999999999997</v>
      </c>
      <c r="G165" s="22">
        <v>24.5</v>
      </c>
      <c r="H165" s="61">
        <v>26.3</v>
      </c>
      <c r="I165" s="22">
        <v>6.1</v>
      </c>
      <c r="J165" s="61">
        <v>6.5</v>
      </c>
      <c r="K165" s="22">
        <v>7.84</v>
      </c>
      <c r="L165" s="61">
        <v>7.93</v>
      </c>
      <c r="M165" s="22">
        <v>32.299999999999997</v>
      </c>
      <c r="N165" s="61">
        <v>30.3</v>
      </c>
      <c r="O165" s="49"/>
      <c r="P165" s="1199">
        <v>140</v>
      </c>
      <c r="Q165" s="49"/>
      <c r="R165" s="1199">
        <v>100</v>
      </c>
      <c r="S165" s="49"/>
      <c r="T165" s="1199"/>
      <c r="U165" s="49"/>
      <c r="V165" s="1199"/>
      <c r="W165" s="62"/>
      <c r="X165" s="63">
        <v>13</v>
      </c>
      <c r="Y165" s="67"/>
      <c r="Z165" s="68">
        <v>260</v>
      </c>
      <c r="AA165" s="23"/>
      <c r="AB165" s="66">
        <v>0.54</v>
      </c>
      <c r="AC165" s="608"/>
      <c r="AD165" s="6" t="s">
        <v>374</v>
      </c>
      <c r="AE165" s="17" t="s">
        <v>379</v>
      </c>
      <c r="AF165" s="49">
        <v>17</v>
      </c>
      <c r="AG165" s="50">
        <v>16</v>
      </c>
      <c r="AH165" s="42" t="s">
        <v>35</v>
      </c>
      <c r="AI165" s="98"/>
    </row>
    <row r="166" spans="1:35" x14ac:dyDescent="0.15">
      <c r="A166" s="1832"/>
      <c r="B166" s="366">
        <v>44433</v>
      </c>
      <c r="C166" s="1607" t="str">
        <f t="shared" si="16"/>
        <v>(水)</v>
      </c>
      <c r="D166" s="730" t="s">
        <v>626</v>
      </c>
      <c r="E166" s="1493"/>
      <c r="F166" s="58">
        <v>28.4</v>
      </c>
      <c r="G166" s="22">
        <v>24.8</v>
      </c>
      <c r="H166" s="61">
        <v>26.4</v>
      </c>
      <c r="I166" s="22">
        <v>4.2</v>
      </c>
      <c r="J166" s="61">
        <v>3.9</v>
      </c>
      <c r="K166" s="22">
        <v>7.93</v>
      </c>
      <c r="L166" s="61">
        <v>7.95</v>
      </c>
      <c r="M166" s="22">
        <v>32.6</v>
      </c>
      <c r="N166" s="61">
        <v>32.5</v>
      </c>
      <c r="O166" s="49"/>
      <c r="P166" s="1199">
        <v>140</v>
      </c>
      <c r="Q166" s="49"/>
      <c r="R166" s="1199">
        <v>100</v>
      </c>
      <c r="S166" s="49"/>
      <c r="T166" s="1199"/>
      <c r="U166" s="49"/>
      <c r="V166" s="1199"/>
      <c r="W166" s="62"/>
      <c r="X166" s="63">
        <v>13</v>
      </c>
      <c r="Y166" s="67"/>
      <c r="Z166" s="68">
        <v>280</v>
      </c>
      <c r="AA166" s="23"/>
      <c r="AB166" s="66">
        <v>0.38</v>
      </c>
      <c r="AC166" s="608"/>
      <c r="AD166" s="6" t="s">
        <v>387</v>
      </c>
      <c r="AE166" s="17" t="s">
        <v>23</v>
      </c>
      <c r="AF166" s="49">
        <v>17</v>
      </c>
      <c r="AG166" s="50">
        <v>13</v>
      </c>
      <c r="AH166" s="42" t="s">
        <v>35</v>
      </c>
      <c r="AI166" s="98"/>
    </row>
    <row r="167" spans="1:35" x14ac:dyDescent="0.15">
      <c r="A167" s="1832"/>
      <c r="B167" s="366">
        <v>44434</v>
      </c>
      <c r="C167" s="1607" t="str">
        <f t="shared" si="16"/>
        <v>(木)</v>
      </c>
      <c r="D167" s="730" t="s">
        <v>625</v>
      </c>
      <c r="E167" s="1493"/>
      <c r="F167" s="58">
        <v>32.1</v>
      </c>
      <c r="G167" s="22">
        <v>26.1</v>
      </c>
      <c r="H167" s="61">
        <v>28.1</v>
      </c>
      <c r="I167" s="22">
        <v>5.7</v>
      </c>
      <c r="J167" s="61">
        <v>5.0999999999999996</v>
      </c>
      <c r="K167" s="22">
        <v>7.92</v>
      </c>
      <c r="L167" s="61">
        <v>7.96</v>
      </c>
      <c r="M167" s="22">
        <v>33</v>
      </c>
      <c r="N167" s="61">
        <v>32.4</v>
      </c>
      <c r="O167" s="49"/>
      <c r="P167" s="1199">
        <v>140</v>
      </c>
      <c r="Q167" s="49"/>
      <c r="R167" s="1199">
        <v>100</v>
      </c>
      <c r="S167" s="49"/>
      <c r="T167" s="1199"/>
      <c r="U167" s="49"/>
      <c r="V167" s="1199"/>
      <c r="W167" s="62"/>
      <c r="X167" s="63">
        <v>9</v>
      </c>
      <c r="Y167" s="67"/>
      <c r="Z167" s="68">
        <v>264</v>
      </c>
      <c r="AA167" s="23"/>
      <c r="AB167" s="66">
        <v>0.41</v>
      </c>
      <c r="AC167" s="608"/>
      <c r="AD167" s="18"/>
      <c r="AE167" s="8"/>
      <c r="AF167" s="19"/>
      <c r="AG167" s="7"/>
      <c r="AH167" s="7"/>
      <c r="AI167" s="8"/>
    </row>
    <row r="168" spans="1:35" x14ac:dyDescent="0.15">
      <c r="A168" s="1832"/>
      <c r="B168" s="366">
        <v>44435</v>
      </c>
      <c r="C168" s="1607" t="str">
        <f t="shared" si="16"/>
        <v>(金)</v>
      </c>
      <c r="D168" s="730" t="s">
        <v>625</v>
      </c>
      <c r="E168" s="1493"/>
      <c r="F168" s="58">
        <v>30.5</v>
      </c>
      <c r="G168" s="22">
        <v>26.4</v>
      </c>
      <c r="H168" s="61">
        <v>28.2</v>
      </c>
      <c r="I168" s="22">
        <v>5</v>
      </c>
      <c r="J168" s="61">
        <v>4.9000000000000004</v>
      </c>
      <c r="K168" s="22">
        <v>7.82</v>
      </c>
      <c r="L168" s="61">
        <v>7.91</v>
      </c>
      <c r="M168" s="22">
        <v>33.9</v>
      </c>
      <c r="N168" s="61">
        <v>13.9</v>
      </c>
      <c r="O168" s="49"/>
      <c r="P168" s="1199">
        <v>140</v>
      </c>
      <c r="Q168" s="49"/>
      <c r="R168" s="1199">
        <v>100</v>
      </c>
      <c r="S168" s="49"/>
      <c r="T168" s="1199"/>
      <c r="U168" s="49"/>
      <c r="V168" s="1199"/>
      <c r="W168" s="62"/>
      <c r="X168" s="63">
        <v>13</v>
      </c>
      <c r="Y168" s="67"/>
      <c r="Z168" s="68">
        <v>274</v>
      </c>
      <c r="AA168" s="23"/>
      <c r="AB168" s="66">
        <v>0.41</v>
      </c>
      <c r="AC168" s="608"/>
      <c r="AD168" s="18"/>
      <c r="AE168" s="8"/>
      <c r="AF168" s="19"/>
      <c r="AG168" s="7"/>
      <c r="AH168" s="7"/>
      <c r="AI168" s="8"/>
    </row>
    <row r="169" spans="1:35" x14ac:dyDescent="0.15">
      <c r="A169" s="1832"/>
      <c r="B169" s="366">
        <v>44436</v>
      </c>
      <c r="C169" s="1607" t="str">
        <f t="shared" si="16"/>
        <v>(土)</v>
      </c>
      <c r="D169" s="730" t="s">
        <v>625</v>
      </c>
      <c r="E169" s="1493"/>
      <c r="F169" s="58">
        <v>33.299999999999997</v>
      </c>
      <c r="G169" s="22">
        <v>25.2</v>
      </c>
      <c r="H169" s="61">
        <v>26</v>
      </c>
      <c r="I169" s="22">
        <v>4.2</v>
      </c>
      <c r="J169" s="61">
        <v>4.4000000000000004</v>
      </c>
      <c r="K169" s="22">
        <v>7.71</v>
      </c>
      <c r="L169" s="61">
        <v>7.89</v>
      </c>
      <c r="M169" s="22"/>
      <c r="N169" s="61"/>
      <c r="O169" s="49"/>
      <c r="P169" s="1199"/>
      <c r="Q169" s="49"/>
      <c r="R169" s="1199"/>
      <c r="S169" s="49"/>
      <c r="T169" s="1199"/>
      <c r="U169" s="49"/>
      <c r="V169" s="1199"/>
      <c r="W169" s="62"/>
      <c r="X169" s="63"/>
      <c r="Y169" s="67"/>
      <c r="Z169" s="68"/>
      <c r="AA169" s="23"/>
      <c r="AB169" s="66"/>
      <c r="AC169" s="608"/>
      <c r="AD169" s="20"/>
      <c r="AE169" s="3"/>
      <c r="AF169" s="21"/>
      <c r="AG169" s="9"/>
      <c r="AH169" s="9"/>
      <c r="AI169" s="3"/>
    </row>
    <row r="170" spans="1:35" x14ac:dyDescent="0.15">
      <c r="A170" s="1832"/>
      <c r="B170" s="366">
        <v>44437</v>
      </c>
      <c r="C170" s="1607" t="str">
        <f t="shared" si="16"/>
        <v>(日)</v>
      </c>
      <c r="D170" s="730" t="s">
        <v>625</v>
      </c>
      <c r="E170" s="1493"/>
      <c r="F170" s="58">
        <v>30.6</v>
      </c>
      <c r="G170" s="22">
        <v>25.1</v>
      </c>
      <c r="H170" s="61">
        <v>25.9</v>
      </c>
      <c r="I170" s="22">
        <v>4.8</v>
      </c>
      <c r="J170" s="61">
        <v>4.7</v>
      </c>
      <c r="K170" s="22">
        <v>7.67</v>
      </c>
      <c r="L170" s="61">
        <v>7.9</v>
      </c>
      <c r="M170" s="22"/>
      <c r="N170" s="61"/>
      <c r="O170" s="49"/>
      <c r="P170" s="1199"/>
      <c r="Q170" s="49"/>
      <c r="R170" s="1199"/>
      <c r="S170" s="49"/>
      <c r="T170" s="1199"/>
      <c r="U170" s="49"/>
      <c r="V170" s="1199"/>
      <c r="W170" s="62"/>
      <c r="X170" s="63"/>
      <c r="Y170" s="67"/>
      <c r="Z170" s="68"/>
      <c r="AA170" s="23"/>
      <c r="AB170" s="66"/>
      <c r="AC170" s="608"/>
      <c r="AD170" s="28" t="s">
        <v>376</v>
      </c>
      <c r="AE170" s="2" t="s">
        <v>35</v>
      </c>
      <c r="AF170" s="2" t="s">
        <v>35</v>
      </c>
      <c r="AG170" s="2" t="s">
        <v>35</v>
      </c>
      <c r="AH170" s="2" t="s">
        <v>35</v>
      </c>
      <c r="AI170" s="99" t="s">
        <v>35</v>
      </c>
    </row>
    <row r="171" spans="1:35" x14ac:dyDescent="0.15">
      <c r="A171" s="1832"/>
      <c r="B171" s="366">
        <v>44438</v>
      </c>
      <c r="C171" s="1607" t="str">
        <f t="shared" si="16"/>
        <v>(月)</v>
      </c>
      <c r="D171" s="730" t="s">
        <v>625</v>
      </c>
      <c r="E171" s="1493"/>
      <c r="F171" s="58">
        <v>30.5</v>
      </c>
      <c r="G171" s="22">
        <v>26.2</v>
      </c>
      <c r="H171" s="61">
        <v>27.7</v>
      </c>
      <c r="I171" s="22">
        <v>3.4</v>
      </c>
      <c r="J171" s="61">
        <v>5</v>
      </c>
      <c r="K171" s="22">
        <v>7.77</v>
      </c>
      <c r="L171" s="61">
        <v>7.8</v>
      </c>
      <c r="M171" s="22">
        <v>33.1</v>
      </c>
      <c r="N171" s="61">
        <v>29.6</v>
      </c>
      <c r="O171" s="49"/>
      <c r="P171" s="1199">
        <v>140</v>
      </c>
      <c r="Q171" s="49"/>
      <c r="R171" s="1199">
        <v>98</v>
      </c>
      <c r="S171" s="49"/>
      <c r="T171" s="1199"/>
      <c r="U171" s="49"/>
      <c r="V171" s="1199"/>
      <c r="W171" s="62"/>
      <c r="X171" s="63">
        <v>13</v>
      </c>
      <c r="Y171" s="67"/>
      <c r="Z171" s="68">
        <v>258</v>
      </c>
      <c r="AA171" s="23"/>
      <c r="AB171" s="66">
        <v>0.38</v>
      </c>
      <c r="AC171" s="608"/>
      <c r="AD171" s="10" t="s">
        <v>35</v>
      </c>
      <c r="AE171" s="2" t="s">
        <v>35</v>
      </c>
      <c r="AF171" s="2" t="s">
        <v>35</v>
      </c>
      <c r="AG171" s="2" t="s">
        <v>35</v>
      </c>
      <c r="AH171" s="2" t="s">
        <v>35</v>
      </c>
      <c r="AI171" s="99" t="s">
        <v>35</v>
      </c>
    </row>
    <row r="172" spans="1:35" x14ac:dyDescent="0.15">
      <c r="A172" s="1832"/>
      <c r="B172" s="366">
        <v>44439</v>
      </c>
      <c r="C172" s="1607" t="str">
        <f t="shared" si="16"/>
        <v>(火)</v>
      </c>
      <c r="D172" s="209" t="s">
        <v>625</v>
      </c>
      <c r="E172" s="1499"/>
      <c r="F172" s="119">
        <v>30.3</v>
      </c>
      <c r="G172" s="120">
        <v>26.4</v>
      </c>
      <c r="H172" s="121">
        <v>28.3</v>
      </c>
      <c r="I172" s="120">
        <v>4.0999999999999996</v>
      </c>
      <c r="J172" s="121">
        <v>4.7</v>
      </c>
      <c r="K172" s="120">
        <v>7.94</v>
      </c>
      <c r="L172" s="121">
        <v>8.01</v>
      </c>
      <c r="M172" s="120">
        <v>34</v>
      </c>
      <c r="N172" s="121">
        <v>31.7</v>
      </c>
      <c r="O172" s="632"/>
      <c r="P172" s="1213">
        <v>150</v>
      </c>
      <c r="Q172" s="632"/>
      <c r="R172" s="1213">
        <v>100</v>
      </c>
      <c r="S172" s="632"/>
      <c r="T172" s="1213"/>
      <c r="U172" s="632"/>
      <c r="V172" s="1213"/>
      <c r="W172" s="122"/>
      <c r="X172" s="123">
        <v>13</v>
      </c>
      <c r="Y172" s="126"/>
      <c r="Z172" s="127">
        <v>246</v>
      </c>
      <c r="AA172" s="124"/>
      <c r="AB172" s="125">
        <v>0.38</v>
      </c>
      <c r="AC172" s="694"/>
      <c r="AD172" s="10" t="s">
        <v>35</v>
      </c>
      <c r="AE172" s="2" t="s">
        <v>35</v>
      </c>
      <c r="AF172" s="2" t="s">
        <v>35</v>
      </c>
      <c r="AG172" s="2" t="s">
        <v>35</v>
      </c>
      <c r="AH172" s="2" t="s">
        <v>35</v>
      </c>
      <c r="AI172" s="99" t="s">
        <v>35</v>
      </c>
    </row>
    <row r="173" spans="1:35" s="1" customFormat="1" ht="13.5" customHeight="1" x14ac:dyDescent="0.15">
      <c r="A173" s="1832"/>
      <c r="B173" s="1748" t="s">
        <v>388</v>
      </c>
      <c r="C173" s="1744"/>
      <c r="D173" s="374"/>
      <c r="E173" s="1494">
        <f>MAX(E142:E172)</f>
        <v>117</v>
      </c>
      <c r="F173" s="335">
        <f t="shared" ref="F173:AC173" si="17">IF(COUNT(F142:F172)=0,"",MAX(F142:F172))</f>
        <v>35.200000000000003</v>
      </c>
      <c r="G173" s="336">
        <f t="shared" si="17"/>
        <v>26.4</v>
      </c>
      <c r="H173" s="337">
        <f t="shared" si="17"/>
        <v>28.3</v>
      </c>
      <c r="I173" s="336">
        <f t="shared" si="17"/>
        <v>29.1</v>
      </c>
      <c r="J173" s="337">
        <f t="shared" si="17"/>
        <v>9.6999999999999993</v>
      </c>
      <c r="K173" s="336">
        <f t="shared" si="17"/>
        <v>7.94</v>
      </c>
      <c r="L173" s="337">
        <f t="shared" si="17"/>
        <v>8.01</v>
      </c>
      <c r="M173" s="336">
        <f t="shared" si="17"/>
        <v>34</v>
      </c>
      <c r="N173" s="337">
        <f t="shared" si="17"/>
        <v>32.5</v>
      </c>
      <c r="O173" s="1200">
        <f t="shared" si="17"/>
        <v>110</v>
      </c>
      <c r="P173" s="1208">
        <f t="shared" si="17"/>
        <v>150</v>
      </c>
      <c r="Q173" s="1200">
        <f t="shared" si="17"/>
        <v>88</v>
      </c>
      <c r="R173" s="1208">
        <f t="shared" si="17"/>
        <v>100</v>
      </c>
      <c r="S173" s="1200">
        <f t="shared" si="17"/>
        <v>64</v>
      </c>
      <c r="T173" s="1208">
        <f t="shared" si="17"/>
        <v>62</v>
      </c>
      <c r="U173" s="1200">
        <f t="shared" si="17"/>
        <v>24</v>
      </c>
      <c r="V173" s="1208">
        <f t="shared" si="17"/>
        <v>26</v>
      </c>
      <c r="W173" s="338">
        <f t="shared" si="17"/>
        <v>13</v>
      </c>
      <c r="X173" s="540">
        <f t="shared" si="17"/>
        <v>15</v>
      </c>
      <c r="Y173" s="1356">
        <f t="shared" si="17"/>
        <v>222</v>
      </c>
      <c r="Z173" s="1357">
        <f t="shared" si="17"/>
        <v>280</v>
      </c>
      <c r="AA173" s="650">
        <f t="shared" si="17"/>
        <v>0.78</v>
      </c>
      <c r="AB173" s="1398">
        <f t="shared" si="17"/>
        <v>0.7</v>
      </c>
      <c r="AC173" s="651">
        <f t="shared" si="17"/>
        <v>11705</v>
      </c>
      <c r="AD173" s="10" t="s">
        <v>35</v>
      </c>
      <c r="AE173" s="2" t="s">
        <v>35</v>
      </c>
      <c r="AF173" s="2" t="s">
        <v>35</v>
      </c>
      <c r="AG173" s="2" t="s">
        <v>35</v>
      </c>
      <c r="AH173" s="2" t="s">
        <v>35</v>
      </c>
      <c r="AI173" s="99" t="s">
        <v>35</v>
      </c>
    </row>
    <row r="174" spans="1:35" s="1" customFormat="1" ht="13.5" customHeight="1" x14ac:dyDescent="0.15">
      <c r="A174" s="1832"/>
      <c r="B174" s="1749" t="s">
        <v>389</v>
      </c>
      <c r="C174" s="1736"/>
      <c r="D174" s="376"/>
      <c r="E174" s="1503"/>
      <c r="F174" s="340">
        <f t="shared" ref="F174:AC174" si="18">IF(COUNT(F142:F172)=0,"",MIN(F142:F172))</f>
        <v>20</v>
      </c>
      <c r="G174" s="341">
        <f t="shared" si="18"/>
        <v>22.4</v>
      </c>
      <c r="H174" s="342">
        <f t="shared" si="18"/>
        <v>23.4</v>
      </c>
      <c r="I174" s="341">
        <f t="shared" si="18"/>
        <v>3.3</v>
      </c>
      <c r="J174" s="342">
        <f t="shared" si="18"/>
        <v>3.9</v>
      </c>
      <c r="K174" s="341">
        <f t="shared" si="18"/>
        <v>7.21</v>
      </c>
      <c r="L174" s="342">
        <f t="shared" si="18"/>
        <v>6.8</v>
      </c>
      <c r="M174" s="341">
        <f t="shared" si="18"/>
        <v>18.3</v>
      </c>
      <c r="N174" s="342">
        <f t="shared" si="18"/>
        <v>13.9</v>
      </c>
      <c r="O174" s="1202">
        <f t="shared" si="18"/>
        <v>110</v>
      </c>
      <c r="P174" s="1209">
        <f t="shared" si="18"/>
        <v>52</v>
      </c>
      <c r="Q174" s="1202">
        <f t="shared" si="18"/>
        <v>88</v>
      </c>
      <c r="R174" s="1209">
        <f t="shared" si="18"/>
        <v>56</v>
      </c>
      <c r="S174" s="1202">
        <f t="shared" si="18"/>
        <v>64</v>
      </c>
      <c r="T174" s="1209">
        <f t="shared" si="18"/>
        <v>62</v>
      </c>
      <c r="U174" s="1202">
        <f t="shared" si="18"/>
        <v>24</v>
      </c>
      <c r="V174" s="1209">
        <f t="shared" si="18"/>
        <v>26</v>
      </c>
      <c r="W174" s="343">
        <f t="shared" si="18"/>
        <v>13</v>
      </c>
      <c r="X174" s="653">
        <f t="shared" si="18"/>
        <v>9</v>
      </c>
      <c r="Y174" s="1362">
        <f t="shared" si="18"/>
        <v>222</v>
      </c>
      <c r="Z174" s="1363">
        <f t="shared" si="18"/>
        <v>95</v>
      </c>
      <c r="AA174" s="654">
        <f t="shared" si="18"/>
        <v>0.78</v>
      </c>
      <c r="AB174" s="666">
        <f t="shared" si="18"/>
        <v>0.35</v>
      </c>
      <c r="AC174" s="655">
        <f t="shared" si="18"/>
        <v>2301</v>
      </c>
      <c r="AD174" s="10" t="s">
        <v>35</v>
      </c>
      <c r="AE174" s="2" t="s">
        <v>35</v>
      </c>
      <c r="AF174" s="2" t="s">
        <v>35</v>
      </c>
      <c r="AG174" s="2" t="s">
        <v>35</v>
      </c>
      <c r="AH174" s="2" t="s">
        <v>35</v>
      </c>
      <c r="AI174" s="99" t="s">
        <v>35</v>
      </c>
    </row>
    <row r="175" spans="1:35" s="1" customFormat="1" ht="13.5" customHeight="1" x14ac:dyDescent="0.15">
      <c r="A175" s="1832"/>
      <c r="B175" s="1749" t="s">
        <v>390</v>
      </c>
      <c r="C175" s="1736"/>
      <c r="D175" s="376"/>
      <c r="E175" s="1496"/>
      <c r="F175" s="541">
        <f t="shared" ref="F175:AC175" si="19">IF(COUNT(F142:F172)=0,"",AVERAGE(F142:F172))</f>
        <v>29.225806451612904</v>
      </c>
      <c r="G175" s="542">
        <f t="shared" si="19"/>
        <v>25.029032258064518</v>
      </c>
      <c r="H175" s="543">
        <f t="shared" si="19"/>
        <v>26.367741935483867</v>
      </c>
      <c r="I175" s="542">
        <f t="shared" si="19"/>
        <v>8.0580645161290327</v>
      </c>
      <c r="J175" s="543">
        <f t="shared" si="19"/>
        <v>6.661290322580645</v>
      </c>
      <c r="K175" s="542">
        <f t="shared" si="19"/>
        <v>7.7129032258064525</v>
      </c>
      <c r="L175" s="543">
        <f t="shared" si="19"/>
        <v>7.7148387096774202</v>
      </c>
      <c r="M175" s="542">
        <f t="shared" si="19"/>
        <v>29.400000000000006</v>
      </c>
      <c r="N175" s="543">
        <f t="shared" si="19"/>
        <v>26.314285714285717</v>
      </c>
      <c r="O175" s="1210">
        <f t="shared" si="19"/>
        <v>110</v>
      </c>
      <c r="P175" s="1211">
        <f t="shared" si="19"/>
        <v>118.52380952380952</v>
      </c>
      <c r="Q175" s="1210">
        <f t="shared" si="19"/>
        <v>88</v>
      </c>
      <c r="R175" s="1211">
        <f t="shared" si="19"/>
        <v>88.761904761904759</v>
      </c>
      <c r="S175" s="1210">
        <f>IF(COUNT(S142:S172)=0,"",AVERAGE(S142:S172))</f>
        <v>64</v>
      </c>
      <c r="T175" s="1211">
        <f t="shared" si="19"/>
        <v>62</v>
      </c>
      <c r="U175" s="1210">
        <f t="shared" si="19"/>
        <v>24</v>
      </c>
      <c r="V175" s="1211">
        <f t="shared" si="19"/>
        <v>26</v>
      </c>
      <c r="W175" s="1255">
        <f t="shared" si="19"/>
        <v>13</v>
      </c>
      <c r="X175" s="658">
        <f t="shared" si="19"/>
        <v>13.095238095238095</v>
      </c>
      <c r="Y175" s="1364">
        <f t="shared" si="19"/>
        <v>222</v>
      </c>
      <c r="Z175" s="1365">
        <f t="shared" si="19"/>
        <v>230.9047619047619</v>
      </c>
      <c r="AA175" s="645">
        <f t="shared" si="19"/>
        <v>0.78</v>
      </c>
      <c r="AB175" s="696">
        <f t="shared" si="19"/>
        <v>0.49285714285714299</v>
      </c>
      <c r="AC175" s="647">
        <f t="shared" si="19"/>
        <v>7362.333333333333</v>
      </c>
      <c r="AD175" s="10" t="s">
        <v>35</v>
      </c>
      <c r="AE175" s="2" t="s">
        <v>35</v>
      </c>
      <c r="AF175" s="2" t="s">
        <v>35</v>
      </c>
      <c r="AG175" s="2" t="s">
        <v>35</v>
      </c>
      <c r="AH175" s="2" t="s">
        <v>35</v>
      </c>
      <c r="AI175" s="99" t="s">
        <v>35</v>
      </c>
    </row>
    <row r="176" spans="1:35" s="1" customFormat="1" ht="13.5" customHeight="1" x14ac:dyDescent="0.15">
      <c r="A176" s="1833"/>
      <c r="B176" s="1737" t="s">
        <v>391</v>
      </c>
      <c r="C176" s="1738"/>
      <c r="D176" s="376"/>
      <c r="E176" s="1497">
        <f>SUM(E142:E172)</f>
        <v>225</v>
      </c>
      <c r="F176" s="563"/>
      <c r="G176" s="1341"/>
      <c r="H176" s="1342"/>
      <c r="I176" s="1341"/>
      <c r="J176" s="1342"/>
      <c r="K176" s="1241"/>
      <c r="L176" s="1242"/>
      <c r="M176" s="1341"/>
      <c r="N176" s="1342"/>
      <c r="O176" s="1205"/>
      <c r="P176" s="1212"/>
      <c r="Q176" s="1223"/>
      <c r="R176" s="1212"/>
      <c r="S176" s="1204"/>
      <c r="T176" s="1205"/>
      <c r="U176" s="1204"/>
      <c r="V176" s="1222"/>
      <c r="W176" s="1256"/>
      <c r="X176" s="1257"/>
      <c r="Y176" s="1361"/>
      <c r="Z176" s="1366"/>
      <c r="AA176" s="1405"/>
      <c r="AB176" s="1400"/>
      <c r="AC176" s="648">
        <f>SUM(AC142:AC172)</f>
        <v>44174</v>
      </c>
      <c r="AD176" s="10" t="s">
        <v>35</v>
      </c>
      <c r="AE176" s="2" t="s">
        <v>35</v>
      </c>
      <c r="AF176" s="2" t="s">
        <v>35</v>
      </c>
      <c r="AG176" s="2" t="s">
        <v>35</v>
      </c>
      <c r="AH176" s="2" t="s">
        <v>35</v>
      </c>
      <c r="AI176" s="99" t="s">
        <v>35</v>
      </c>
    </row>
    <row r="177" spans="1:35" ht="13.5" customHeight="1" x14ac:dyDescent="0.15">
      <c r="A177" s="1868" t="s">
        <v>313</v>
      </c>
      <c r="B177" s="677">
        <v>44440</v>
      </c>
      <c r="C177" s="856" t="str">
        <f>IF(B177="","",IF(WEEKDAY(B177)=1,"(日)",IF(WEEKDAY(B177)=2,"(月)",IF(WEEKDAY(B177)=3,"(火)",IF(WEEKDAY(B177)=4,"(水)",IF(WEEKDAY(B177)=5,"(木)",IF(WEEKDAY(B177)=6,"(金)","(土)")))))))</f>
        <v>(水)</v>
      </c>
      <c r="D177" s="626" t="s">
        <v>522</v>
      </c>
      <c r="E177" s="1492">
        <v>4</v>
      </c>
      <c r="F177" s="57">
        <v>25.8</v>
      </c>
      <c r="G177" s="59">
        <v>24.9</v>
      </c>
      <c r="H177" s="60">
        <v>26.5</v>
      </c>
      <c r="I177" s="59">
        <v>2.6</v>
      </c>
      <c r="J177" s="60">
        <v>3.6</v>
      </c>
      <c r="K177" s="59">
        <v>7.92</v>
      </c>
      <c r="L177" s="60">
        <v>7.94</v>
      </c>
      <c r="M177" s="59">
        <v>33.9</v>
      </c>
      <c r="N177" s="60">
        <v>30.3</v>
      </c>
      <c r="O177" s="1197" t="s">
        <v>35</v>
      </c>
      <c r="P177" s="1198">
        <v>140</v>
      </c>
      <c r="Q177" s="1197" t="s">
        <v>35</v>
      </c>
      <c r="R177" s="1198">
        <v>98</v>
      </c>
      <c r="S177" s="1197" t="s">
        <v>35</v>
      </c>
      <c r="T177" s="1198" t="s">
        <v>35</v>
      </c>
      <c r="U177" s="1197" t="s">
        <v>35</v>
      </c>
      <c r="V177" s="1198" t="s">
        <v>35</v>
      </c>
      <c r="W177" s="53" t="s">
        <v>35</v>
      </c>
      <c r="X177" s="54">
        <v>14</v>
      </c>
      <c r="Y177" s="55" t="s">
        <v>35</v>
      </c>
      <c r="Z177" s="56">
        <v>262</v>
      </c>
      <c r="AA177" s="64" t="s">
        <v>35</v>
      </c>
      <c r="AB177" s="65">
        <v>0.32</v>
      </c>
      <c r="AC177" s="606" t="s">
        <v>35</v>
      </c>
      <c r="AD177" s="165">
        <v>44447</v>
      </c>
      <c r="AE177" s="128" t="s">
        <v>3</v>
      </c>
      <c r="AF177" s="630">
        <v>22.6</v>
      </c>
      <c r="AG177" s="130" t="s">
        <v>20</v>
      </c>
      <c r="AH177" s="131"/>
      <c r="AI177" s="132"/>
    </row>
    <row r="178" spans="1:35" x14ac:dyDescent="0.15">
      <c r="A178" s="1869"/>
      <c r="B178" s="366">
        <v>44441</v>
      </c>
      <c r="C178" s="1607" t="str">
        <f>IF(B178="","",IF(WEEKDAY(B178)=1,"(日)",IF(WEEKDAY(B178)=2,"(月)",IF(WEEKDAY(B178)=3,"(火)",IF(WEEKDAY(B178)=4,"(水)",IF(WEEKDAY(B178)=5,"(木)",IF(WEEKDAY(B178)=6,"(金)","(土)")))))))</f>
        <v>(木)</v>
      </c>
      <c r="D178" s="627" t="s">
        <v>579</v>
      </c>
      <c r="E178" s="1493">
        <v>14</v>
      </c>
      <c r="F178" s="58">
        <v>20.3</v>
      </c>
      <c r="G178" s="22">
        <v>22.4</v>
      </c>
      <c r="H178" s="61">
        <v>24</v>
      </c>
      <c r="I178" s="22">
        <v>2.8</v>
      </c>
      <c r="J178" s="61">
        <v>3.1</v>
      </c>
      <c r="K178" s="22">
        <v>7.98</v>
      </c>
      <c r="L178" s="61">
        <v>7.95</v>
      </c>
      <c r="M178" s="22">
        <v>33.6</v>
      </c>
      <c r="N178" s="61">
        <v>30.9</v>
      </c>
      <c r="O178" s="49" t="s">
        <v>35</v>
      </c>
      <c r="P178" s="1199">
        <v>140</v>
      </c>
      <c r="Q178" s="49" t="s">
        <v>35</v>
      </c>
      <c r="R178" s="1199">
        <v>102</v>
      </c>
      <c r="S178" s="49" t="s">
        <v>35</v>
      </c>
      <c r="T178" s="1199" t="s">
        <v>35</v>
      </c>
      <c r="U178" s="49" t="s">
        <v>35</v>
      </c>
      <c r="V178" s="1199" t="s">
        <v>35</v>
      </c>
      <c r="W178" s="62" t="s">
        <v>35</v>
      </c>
      <c r="X178" s="63">
        <v>14</v>
      </c>
      <c r="Y178" s="67" t="s">
        <v>35</v>
      </c>
      <c r="Z178" s="68">
        <v>288</v>
      </c>
      <c r="AA178" s="23" t="s">
        <v>35</v>
      </c>
      <c r="AB178" s="66">
        <v>0.48</v>
      </c>
      <c r="AC178" s="608" t="s">
        <v>35</v>
      </c>
      <c r="AD178" s="11" t="s">
        <v>87</v>
      </c>
      <c r="AE178" s="12" t="s">
        <v>377</v>
      </c>
      <c r="AF178" s="13" t="s">
        <v>5</v>
      </c>
      <c r="AG178" s="14" t="s">
        <v>6</v>
      </c>
      <c r="AH178" s="15" t="s">
        <v>35</v>
      </c>
      <c r="AI178" s="92"/>
    </row>
    <row r="179" spans="1:35" x14ac:dyDescent="0.15">
      <c r="A179" s="1869"/>
      <c r="B179" s="366">
        <v>44442</v>
      </c>
      <c r="C179" s="1607" t="str">
        <f t="shared" ref="C179:C206" si="20">IF(B179="","",IF(WEEKDAY(B179)=1,"(日)",IF(WEEKDAY(B179)=2,"(月)",IF(WEEKDAY(B179)=3,"(火)",IF(WEEKDAY(B179)=4,"(水)",IF(WEEKDAY(B179)=5,"(木)",IF(WEEKDAY(B179)=6,"(金)","(土)")))))))</f>
        <v>(金)</v>
      </c>
      <c r="D179" s="627" t="s">
        <v>579</v>
      </c>
      <c r="E179" s="1493">
        <v>10</v>
      </c>
      <c r="F179" s="58">
        <v>20.2</v>
      </c>
      <c r="G179" s="22">
        <v>21.9</v>
      </c>
      <c r="H179" s="61">
        <v>23.3</v>
      </c>
      <c r="I179" s="22">
        <v>4.5999999999999996</v>
      </c>
      <c r="J179" s="61">
        <v>5.7</v>
      </c>
      <c r="K179" s="22">
        <v>7.82</v>
      </c>
      <c r="L179" s="61">
        <v>7.85</v>
      </c>
      <c r="M179" s="22">
        <v>29.6</v>
      </c>
      <c r="N179" s="61">
        <v>29.2</v>
      </c>
      <c r="O179" s="49" t="s">
        <v>35</v>
      </c>
      <c r="P179" s="1199">
        <v>150</v>
      </c>
      <c r="Q179" s="49" t="s">
        <v>35</v>
      </c>
      <c r="R179" s="1199">
        <v>86</v>
      </c>
      <c r="S179" s="49" t="s">
        <v>35</v>
      </c>
      <c r="T179" s="1199" t="s">
        <v>35</v>
      </c>
      <c r="U179" s="49" t="s">
        <v>35</v>
      </c>
      <c r="V179" s="1199" t="s">
        <v>35</v>
      </c>
      <c r="W179" s="62" t="s">
        <v>35</v>
      </c>
      <c r="X179" s="63">
        <v>12</v>
      </c>
      <c r="Y179" s="67" t="s">
        <v>35</v>
      </c>
      <c r="Z179" s="68">
        <v>254</v>
      </c>
      <c r="AA179" s="23" t="s">
        <v>35</v>
      </c>
      <c r="AB179" s="66">
        <v>0.9</v>
      </c>
      <c r="AC179" s="608" t="s">
        <v>35</v>
      </c>
      <c r="AD179" s="5" t="s">
        <v>88</v>
      </c>
      <c r="AE179" s="16" t="s">
        <v>20</v>
      </c>
      <c r="AF179" s="30">
        <v>21.3</v>
      </c>
      <c r="AG179" s="31">
        <v>23</v>
      </c>
      <c r="AH179" s="32" t="s">
        <v>35</v>
      </c>
      <c r="AI179" s="93"/>
    </row>
    <row r="180" spans="1:35" x14ac:dyDescent="0.15">
      <c r="A180" s="1869"/>
      <c r="B180" s="366">
        <v>44443</v>
      </c>
      <c r="C180" s="1607" t="str">
        <f t="shared" si="20"/>
        <v>(土)</v>
      </c>
      <c r="D180" s="627" t="s">
        <v>522</v>
      </c>
      <c r="E180" s="1493">
        <v>13</v>
      </c>
      <c r="F180" s="58">
        <v>22.6</v>
      </c>
      <c r="G180" s="22">
        <v>20.399999999999999</v>
      </c>
      <c r="H180" s="61">
        <v>21.1</v>
      </c>
      <c r="I180" s="22">
        <v>5.3</v>
      </c>
      <c r="J180" s="61">
        <v>5.7</v>
      </c>
      <c r="K180" s="22">
        <v>7.67</v>
      </c>
      <c r="L180" s="61">
        <v>7.7</v>
      </c>
      <c r="M180" s="22" t="s">
        <v>35</v>
      </c>
      <c r="N180" s="61" t="s">
        <v>35</v>
      </c>
      <c r="O180" s="49" t="s">
        <v>35</v>
      </c>
      <c r="P180" s="1199" t="s">
        <v>35</v>
      </c>
      <c r="Q180" s="49" t="s">
        <v>35</v>
      </c>
      <c r="R180" s="1199" t="s">
        <v>35</v>
      </c>
      <c r="S180" s="49" t="s">
        <v>35</v>
      </c>
      <c r="T180" s="1199" t="s">
        <v>35</v>
      </c>
      <c r="U180" s="49" t="s">
        <v>35</v>
      </c>
      <c r="V180" s="1199" t="s">
        <v>35</v>
      </c>
      <c r="W180" s="62" t="s">
        <v>35</v>
      </c>
      <c r="X180" s="63" t="s">
        <v>35</v>
      </c>
      <c r="Y180" s="67" t="s">
        <v>35</v>
      </c>
      <c r="Z180" s="68" t="s">
        <v>35</v>
      </c>
      <c r="AA180" s="23" t="s">
        <v>35</v>
      </c>
      <c r="AB180" s="66" t="s">
        <v>35</v>
      </c>
      <c r="AC180" s="608" t="s">
        <v>35</v>
      </c>
      <c r="AD180" s="6" t="s">
        <v>378</v>
      </c>
      <c r="AE180" s="17" t="s">
        <v>379</v>
      </c>
      <c r="AF180" s="33">
        <v>7.5</v>
      </c>
      <c r="AG180" s="34">
        <v>7.2</v>
      </c>
      <c r="AH180" s="38" t="s">
        <v>35</v>
      </c>
      <c r="AI180" s="94"/>
    </row>
    <row r="181" spans="1:35" x14ac:dyDescent="0.15">
      <c r="A181" s="1869"/>
      <c r="B181" s="366">
        <v>44444</v>
      </c>
      <c r="C181" s="1607" t="str">
        <f t="shared" si="20"/>
        <v>(日)</v>
      </c>
      <c r="D181" s="627" t="s">
        <v>522</v>
      </c>
      <c r="E181" s="1493">
        <v>16</v>
      </c>
      <c r="F181" s="58">
        <v>20.100000000000001</v>
      </c>
      <c r="G181" s="22">
        <v>20.8</v>
      </c>
      <c r="H181" s="61">
        <v>21.5</v>
      </c>
      <c r="I181" s="22">
        <v>9.6999999999999993</v>
      </c>
      <c r="J181" s="61">
        <v>8.9</v>
      </c>
      <c r="K181" s="22">
        <v>7.61</v>
      </c>
      <c r="L181" s="61">
        <v>7.64</v>
      </c>
      <c r="M181" s="22" t="s">
        <v>35</v>
      </c>
      <c r="N181" s="61" t="s">
        <v>35</v>
      </c>
      <c r="O181" s="49" t="s">
        <v>35</v>
      </c>
      <c r="P181" s="1199" t="s">
        <v>35</v>
      </c>
      <c r="Q181" s="49" t="s">
        <v>35</v>
      </c>
      <c r="R181" s="1199" t="s">
        <v>35</v>
      </c>
      <c r="S181" s="49" t="s">
        <v>35</v>
      </c>
      <c r="T181" s="1199" t="s">
        <v>35</v>
      </c>
      <c r="U181" s="49" t="s">
        <v>35</v>
      </c>
      <c r="V181" s="1199" t="s">
        <v>35</v>
      </c>
      <c r="W181" s="62" t="s">
        <v>35</v>
      </c>
      <c r="X181" s="63" t="s">
        <v>35</v>
      </c>
      <c r="Y181" s="67" t="s">
        <v>35</v>
      </c>
      <c r="Z181" s="68" t="s">
        <v>35</v>
      </c>
      <c r="AA181" s="23" t="s">
        <v>35</v>
      </c>
      <c r="AB181" s="66" t="s">
        <v>35</v>
      </c>
      <c r="AC181" s="608">
        <v>2055</v>
      </c>
      <c r="AD181" s="6" t="s">
        <v>21</v>
      </c>
      <c r="AE181" s="17"/>
      <c r="AF181" s="33">
        <v>7.83</v>
      </c>
      <c r="AG181" s="34">
        <v>7.8</v>
      </c>
      <c r="AH181" s="41" t="s">
        <v>35</v>
      </c>
      <c r="AI181" s="95"/>
    </row>
    <row r="182" spans="1:35" x14ac:dyDescent="0.15">
      <c r="A182" s="1869"/>
      <c r="B182" s="366">
        <v>44445</v>
      </c>
      <c r="C182" s="1607" t="str">
        <f t="shared" si="20"/>
        <v>(月)</v>
      </c>
      <c r="D182" s="627" t="s">
        <v>522</v>
      </c>
      <c r="E182" s="1493">
        <v>1</v>
      </c>
      <c r="F182" s="58">
        <v>21</v>
      </c>
      <c r="G182" s="22">
        <v>22.7</v>
      </c>
      <c r="H182" s="61">
        <v>23.3</v>
      </c>
      <c r="I182" s="22">
        <v>16.5</v>
      </c>
      <c r="J182" s="61">
        <v>7.9</v>
      </c>
      <c r="K182" s="22">
        <v>7.43</v>
      </c>
      <c r="L182" s="61">
        <v>7.36</v>
      </c>
      <c r="M182" s="22">
        <v>23.7</v>
      </c>
      <c r="N182" s="61">
        <v>23.1</v>
      </c>
      <c r="O182" s="49" t="s">
        <v>35</v>
      </c>
      <c r="P182" s="1199">
        <v>83</v>
      </c>
      <c r="Q182" s="49" t="s">
        <v>35</v>
      </c>
      <c r="R182" s="1199">
        <v>72</v>
      </c>
      <c r="S182" s="49" t="s">
        <v>35</v>
      </c>
      <c r="T182" s="1199" t="s">
        <v>35</v>
      </c>
      <c r="U182" s="49" t="s">
        <v>35</v>
      </c>
      <c r="V182" s="1199" t="s">
        <v>35</v>
      </c>
      <c r="W182" s="62" t="s">
        <v>35</v>
      </c>
      <c r="X182" s="63">
        <v>17</v>
      </c>
      <c r="Y182" s="67" t="s">
        <v>35</v>
      </c>
      <c r="Z182" s="68">
        <v>200</v>
      </c>
      <c r="AA182" s="23" t="s">
        <v>35</v>
      </c>
      <c r="AB182" s="66">
        <v>0.57999999999999996</v>
      </c>
      <c r="AC182" s="608">
        <v>4278</v>
      </c>
      <c r="AD182" s="6" t="s">
        <v>356</v>
      </c>
      <c r="AE182" s="17" t="s">
        <v>22</v>
      </c>
      <c r="AF182" s="33">
        <v>28.1</v>
      </c>
      <c r="AG182" s="34">
        <v>27.4</v>
      </c>
      <c r="AH182" s="35" t="s">
        <v>35</v>
      </c>
      <c r="AI182" s="96"/>
    </row>
    <row r="183" spans="1:35" x14ac:dyDescent="0.15">
      <c r="A183" s="1869"/>
      <c r="B183" s="366">
        <v>44446</v>
      </c>
      <c r="C183" s="1607" t="str">
        <f t="shared" si="20"/>
        <v>(火)</v>
      </c>
      <c r="D183" s="627" t="s">
        <v>566</v>
      </c>
      <c r="E183" s="1493" t="s">
        <v>35</v>
      </c>
      <c r="F183" s="58">
        <v>21.5</v>
      </c>
      <c r="G183" s="22">
        <v>21.7</v>
      </c>
      <c r="H183" s="61">
        <v>23.2</v>
      </c>
      <c r="I183" s="22">
        <v>8.1</v>
      </c>
      <c r="J183" s="61">
        <v>9</v>
      </c>
      <c r="K183" s="22">
        <v>7.78</v>
      </c>
      <c r="L183" s="61">
        <v>7.72</v>
      </c>
      <c r="M183" s="22">
        <v>25.2</v>
      </c>
      <c r="N183" s="61">
        <v>23.2</v>
      </c>
      <c r="O183" s="49" t="s">
        <v>35</v>
      </c>
      <c r="P183" s="1199">
        <v>100</v>
      </c>
      <c r="Q183" s="49" t="s">
        <v>35</v>
      </c>
      <c r="R183" s="1199">
        <v>78</v>
      </c>
      <c r="S183" s="49" t="s">
        <v>35</v>
      </c>
      <c r="T183" s="1199" t="s">
        <v>35</v>
      </c>
      <c r="U183" s="49" t="s">
        <v>35</v>
      </c>
      <c r="V183" s="1199" t="s">
        <v>35</v>
      </c>
      <c r="W183" s="62" t="s">
        <v>35</v>
      </c>
      <c r="X183" s="63">
        <v>13</v>
      </c>
      <c r="Y183" s="67" t="s">
        <v>35</v>
      </c>
      <c r="Z183" s="68">
        <v>206</v>
      </c>
      <c r="AA183" s="23" t="s">
        <v>35</v>
      </c>
      <c r="AB183" s="66">
        <v>0.7</v>
      </c>
      <c r="AC183" s="608" t="s">
        <v>35</v>
      </c>
      <c r="AD183" s="6" t="s">
        <v>380</v>
      </c>
      <c r="AE183" s="17" t="s">
        <v>23</v>
      </c>
      <c r="AF183" s="612">
        <v>120</v>
      </c>
      <c r="AG183" s="613">
        <v>120</v>
      </c>
      <c r="AH183" s="35" t="s">
        <v>35</v>
      </c>
      <c r="AI183" s="96"/>
    </row>
    <row r="184" spans="1:35" x14ac:dyDescent="0.15">
      <c r="A184" s="1869"/>
      <c r="B184" s="366">
        <v>44447</v>
      </c>
      <c r="C184" s="1607" t="str">
        <f t="shared" si="20"/>
        <v>(水)</v>
      </c>
      <c r="D184" s="627" t="s">
        <v>522</v>
      </c>
      <c r="E184" s="1493">
        <v>2</v>
      </c>
      <c r="F184" s="58">
        <v>22.6</v>
      </c>
      <c r="G184" s="22">
        <v>21.3</v>
      </c>
      <c r="H184" s="61">
        <v>23</v>
      </c>
      <c r="I184" s="22">
        <v>7.5</v>
      </c>
      <c r="J184" s="61">
        <v>7.2</v>
      </c>
      <c r="K184" s="22">
        <v>7.83</v>
      </c>
      <c r="L184" s="61">
        <v>7.8</v>
      </c>
      <c r="M184" s="22">
        <v>28.1</v>
      </c>
      <c r="N184" s="61">
        <v>27.4</v>
      </c>
      <c r="O184" s="49">
        <v>120</v>
      </c>
      <c r="P184" s="1199">
        <v>120</v>
      </c>
      <c r="Q184" s="49">
        <v>88</v>
      </c>
      <c r="R184" s="1199">
        <v>86</v>
      </c>
      <c r="S184" s="49">
        <v>64</v>
      </c>
      <c r="T184" s="1199">
        <v>64</v>
      </c>
      <c r="U184" s="49">
        <v>24</v>
      </c>
      <c r="V184" s="1199">
        <v>22</v>
      </c>
      <c r="W184" s="62">
        <v>13</v>
      </c>
      <c r="X184" s="63">
        <v>13</v>
      </c>
      <c r="Y184" s="67">
        <v>232</v>
      </c>
      <c r="Z184" s="68">
        <v>222</v>
      </c>
      <c r="AA184" s="23">
        <v>0.54</v>
      </c>
      <c r="AB184" s="66">
        <v>0.51</v>
      </c>
      <c r="AC184" s="608" t="s">
        <v>35</v>
      </c>
      <c r="AD184" s="6" t="s">
        <v>360</v>
      </c>
      <c r="AE184" s="17" t="s">
        <v>23</v>
      </c>
      <c r="AF184" s="612">
        <v>88</v>
      </c>
      <c r="AG184" s="613">
        <v>86</v>
      </c>
      <c r="AH184" s="35" t="s">
        <v>35</v>
      </c>
      <c r="AI184" s="96"/>
    </row>
    <row r="185" spans="1:35" x14ac:dyDescent="0.15">
      <c r="A185" s="1869"/>
      <c r="B185" s="366">
        <v>44448</v>
      </c>
      <c r="C185" s="1607" t="str">
        <f t="shared" si="20"/>
        <v>(木)</v>
      </c>
      <c r="D185" s="627" t="s">
        <v>579</v>
      </c>
      <c r="E185" s="1493">
        <v>58</v>
      </c>
      <c r="F185" s="58">
        <v>20.3</v>
      </c>
      <c r="G185" s="22">
        <v>21.8</v>
      </c>
      <c r="H185" s="61">
        <v>23.3</v>
      </c>
      <c r="I185" s="22">
        <v>5.5</v>
      </c>
      <c r="J185" s="61">
        <v>5.2</v>
      </c>
      <c r="K185" s="22">
        <v>7.93</v>
      </c>
      <c r="L185" s="61">
        <v>7.96</v>
      </c>
      <c r="M185" s="22">
        <v>31.3</v>
      </c>
      <c r="N185" s="61">
        <v>32.799999999999997</v>
      </c>
      <c r="O185" s="49" t="s">
        <v>35</v>
      </c>
      <c r="P185" s="1199">
        <v>130</v>
      </c>
      <c r="Q185" s="49" t="s">
        <v>35</v>
      </c>
      <c r="R185" s="1199">
        <v>94</v>
      </c>
      <c r="S185" s="49" t="s">
        <v>35</v>
      </c>
      <c r="T185" s="1199" t="s">
        <v>35</v>
      </c>
      <c r="U185" s="49" t="s">
        <v>35</v>
      </c>
      <c r="V185" s="1199" t="s">
        <v>35</v>
      </c>
      <c r="W185" s="62" t="s">
        <v>35</v>
      </c>
      <c r="X185" s="63">
        <v>14</v>
      </c>
      <c r="Y185" s="67" t="s">
        <v>35</v>
      </c>
      <c r="Z185" s="68">
        <v>236</v>
      </c>
      <c r="AA185" s="23" t="s">
        <v>35</v>
      </c>
      <c r="AB185" s="66">
        <v>0.45</v>
      </c>
      <c r="AC185" s="608">
        <v>6667</v>
      </c>
      <c r="AD185" s="6" t="s">
        <v>361</v>
      </c>
      <c r="AE185" s="17" t="s">
        <v>23</v>
      </c>
      <c r="AF185" s="612">
        <v>64</v>
      </c>
      <c r="AG185" s="613">
        <v>64</v>
      </c>
      <c r="AH185" s="35" t="s">
        <v>35</v>
      </c>
      <c r="AI185" s="96"/>
    </row>
    <row r="186" spans="1:35" x14ac:dyDescent="0.15">
      <c r="A186" s="1869"/>
      <c r="B186" s="366">
        <v>44449</v>
      </c>
      <c r="C186" s="1607" t="str">
        <f t="shared" si="20"/>
        <v>(金)</v>
      </c>
      <c r="D186" s="627" t="s">
        <v>522</v>
      </c>
      <c r="E186" s="1493" t="s">
        <v>35</v>
      </c>
      <c r="F186" s="58">
        <v>27.6</v>
      </c>
      <c r="G186" s="22">
        <v>22.5</v>
      </c>
      <c r="H186" s="61">
        <v>22.3</v>
      </c>
      <c r="I186" s="22">
        <v>52.3</v>
      </c>
      <c r="J186" s="61">
        <v>4</v>
      </c>
      <c r="K186" s="22">
        <v>7.52</v>
      </c>
      <c r="L186" s="61">
        <v>6.98</v>
      </c>
      <c r="M186" s="22">
        <v>17.100000000000001</v>
      </c>
      <c r="N186" s="61">
        <v>15.6</v>
      </c>
      <c r="O186" s="49" t="s">
        <v>35</v>
      </c>
      <c r="P186" s="1199">
        <v>37</v>
      </c>
      <c r="Q186" s="49" t="s">
        <v>35</v>
      </c>
      <c r="R186" s="1199">
        <v>54</v>
      </c>
      <c r="S186" s="49" t="s">
        <v>35</v>
      </c>
      <c r="T186" s="1199" t="s">
        <v>35</v>
      </c>
      <c r="U186" s="49" t="s">
        <v>35</v>
      </c>
      <c r="V186" s="1199" t="s">
        <v>35</v>
      </c>
      <c r="W186" s="62" t="s">
        <v>35</v>
      </c>
      <c r="X186" s="63">
        <v>18</v>
      </c>
      <c r="Y186" s="67" t="s">
        <v>35</v>
      </c>
      <c r="Z186" s="68">
        <v>142</v>
      </c>
      <c r="AA186" s="23" t="s">
        <v>35</v>
      </c>
      <c r="AB186" s="66">
        <v>0.21</v>
      </c>
      <c r="AC186" s="608">
        <v>13553</v>
      </c>
      <c r="AD186" s="6" t="s">
        <v>362</v>
      </c>
      <c r="AE186" s="17" t="s">
        <v>23</v>
      </c>
      <c r="AF186" s="612">
        <v>24</v>
      </c>
      <c r="AG186" s="613">
        <v>22</v>
      </c>
      <c r="AH186" s="35" t="s">
        <v>35</v>
      </c>
      <c r="AI186" s="96"/>
    </row>
    <row r="187" spans="1:35" x14ac:dyDescent="0.15">
      <c r="A187" s="1869"/>
      <c r="B187" s="366">
        <v>44450</v>
      </c>
      <c r="C187" s="1607" t="str">
        <f t="shared" si="20"/>
        <v>(土)</v>
      </c>
      <c r="D187" s="627" t="s">
        <v>522</v>
      </c>
      <c r="E187" s="1493" t="s">
        <v>35</v>
      </c>
      <c r="F187" s="58">
        <v>30.7</v>
      </c>
      <c r="G187" s="22">
        <v>22.3</v>
      </c>
      <c r="H187" s="61">
        <v>22.7</v>
      </c>
      <c r="I187" s="22">
        <v>20</v>
      </c>
      <c r="J187" s="61">
        <v>6</v>
      </c>
      <c r="K187" s="22">
        <v>7.41</v>
      </c>
      <c r="L187" s="61">
        <v>7.11</v>
      </c>
      <c r="M187" s="22" t="s">
        <v>35</v>
      </c>
      <c r="N187" s="61" t="s">
        <v>35</v>
      </c>
      <c r="O187" s="49" t="s">
        <v>35</v>
      </c>
      <c r="P187" s="1199" t="s">
        <v>35</v>
      </c>
      <c r="Q187" s="49" t="s">
        <v>35</v>
      </c>
      <c r="R187" s="1199" t="s">
        <v>35</v>
      </c>
      <c r="S187" s="49" t="s">
        <v>35</v>
      </c>
      <c r="T187" s="1199" t="s">
        <v>35</v>
      </c>
      <c r="U187" s="49" t="s">
        <v>35</v>
      </c>
      <c r="V187" s="1199" t="s">
        <v>35</v>
      </c>
      <c r="W187" s="62" t="s">
        <v>35</v>
      </c>
      <c r="X187" s="63" t="s">
        <v>35</v>
      </c>
      <c r="Y187" s="67" t="s">
        <v>35</v>
      </c>
      <c r="Z187" s="68" t="s">
        <v>35</v>
      </c>
      <c r="AA187" s="23" t="s">
        <v>35</v>
      </c>
      <c r="AB187" s="66" t="s">
        <v>35</v>
      </c>
      <c r="AC187" s="608">
        <v>7111</v>
      </c>
      <c r="AD187" s="6" t="s">
        <v>381</v>
      </c>
      <c r="AE187" s="17" t="s">
        <v>23</v>
      </c>
      <c r="AF187" s="36">
        <v>13</v>
      </c>
      <c r="AG187" s="37">
        <v>13</v>
      </c>
      <c r="AH187" s="38" t="s">
        <v>35</v>
      </c>
      <c r="AI187" s="94"/>
    </row>
    <row r="188" spans="1:35" x14ac:dyDescent="0.15">
      <c r="A188" s="1869"/>
      <c r="B188" s="366">
        <v>44451</v>
      </c>
      <c r="C188" s="1607" t="str">
        <f t="shared" si="20"/>
        <v>(日)</v>
      </c>
      <c r="D188" s="627" t="s">
        <v>522</v>
      </c>
      <c r="E188" s="1493">
        <v>1</v>
      </c>
      <c r="F188" s="58">
        <v>26</v>
      </c>
      <c r="G188" s="22">
        <v>22</v>
      </c>
      <c r="H188" s="61">
        <v>22.6</v>
      </c>
      <c r="I188" s="22">
        <v>11.7</v>
      </c>
      <c r="J188" s="61">
        <v>10.4</v>
      </c>
      <c r="K188" s="22">
        <v>7.51</v>
      </c>
      <c r="L188" s="61">
        <v>7.47</v>
      </c>
      <c r="M188" s="22" t="s">
        <v>35</v>
      </c>
      <c r="N188" s="61" t="s">
        <v>35</v>
      </c>
      <c r="O188" s="49" t="s">
        <v>35</v>
      </c>
      <c r="P188" s="1199" t="s">
        <v>35</v>
      </c>
      <c r="Q188" s="49" t="s">
        <v>35</v>
      </c>
      <c r="R188" s="1199" t="s">
        <v>35</v>
      </c>
      <c r="S188" s="49" t="s">
        <v>35</v>
      </c>
      <c r="T188" s="1199" t="s">
        <v>35</v>
      </c>
      <c r="U188" s="49" t="s">
        <v>35</v>
      </c>
      <c r="V188" s="1199" t="s">
        <v>35</v>
      </c>
      <c r="W188" s="62" t="s">
        <v>35</v>
      </c>
      <c r="X188" s="63" t="s">
        <v>35</v>
      </c>
      <c r="Y188" s="67" t="s">
        <v>35</v>
      </c>
      <c r="Z188" s="68" t="s">
        <v>35</v>
      </c>
      <c r="AA188" s="23" t="s">
        <v>35</v>
      </c>
      <c r="AB188" s="66" t="s">
        <v>35</v>
      </c>
      <c r="AC188" s="608">
        <v>888</v>
      </c>
      <c r="AD188" s="6" t="s">
        <v>382</v>
      </c>
      <c r="AE188" s="17" t="s">
        <v>23</v>
      </c>
      <c r="AF188" s="47">
        <v>232</v>
      </c>
      <c r="AG188" s="48">
        <v>222</v>
      </c>
      <c r="AH188" s="24" t="s">
        <v>35</v>
      </c>
      <c r="AI188" s="25"/>
    </row>
    <row r="189" spans="1:35" x14ac:dyDescent="0.15">
      <c r="A189" s="1869"/>
      <c r="B189" s="366">
        <v>44452</v>
      </c>
      <c r="C189" s="1607" t="str">
        <f t="shared" si="20"/>
        <v>(月)</v>
      </c>
      <c r="D189" s="627" t="s">
        <v>522</v>
      </c>
      <c r="E189" s="1493" t="s">
        <v>35</v>
      </c>
      <c r="F189" s="58">
        <v>27.5</v>
      </c>
      <c r="G189" s="22">
        <v>23.2</v>
      </c>
      <c r="H189" s="61">
        <v>24.3</v>
      </c>
      <c r="I189" s="22">
        <v>7.2</v>
      </c>
      <c r="J189" s="61">
        <v>8.5</v>
      </c>
      <c r="K189" s="22">
        <v>7.77</v>
      </c>
      <c r="L189" s="61">
        <v>7.79</v>
      </c>
      <c r="M189" s="22">
        <v>29.4</v>
      </c>
      <c r="N189" s="61">
        <v>26</v>
      </c>
      <c r="O189" s="49" t="s">
        <v>35</v>
      </c>
      <c r="P189" s="1199">
        <v>110</v>
      </c>
      <c r="Q189" s="49" t="s">
        <v>35</v>
      </c>
      <c r="R189" s="1199">
        <v>80</v>
      </c>
      <c r="S189" s="49" t="s">
        <v>35</v>
      </c>
      <c r="T189" s="1199" t="s">
        <v>35</v>
      </c>
      <c r="U189" s="49" t="s">
        <v>35</v>
      </c>
      <c r="V189" s="1199" t="s">
        <v>35</v>
      </c>
      <c r="W189" s="62" t="s">
        <v>35</v>
      </c>
      <c r="X189" s="63">
        <v>13</v>
      </c>
      <c r="Y189" s="67" t="s">
        <v>35</v>
      </c>
      <c r="Z189" s="68">
        <v>224</v>
      </c>
      <c r="AA189" s="23" t="s">
        <v>35</v>
      </c>
      <c r="AB189" s="66">
        <v>0.54</v>
      </c>
      <c r="AC189" s="608" t="s">
        <v>35</v>
      </c>
      <c r="AD189" s="6" t="s">
        <v>383</v>
      </c>
      <c r="AE189" s="17" t="s">
        <v>23</v>
      </c>
      <c r="AF189" s="39">
        <v>0.54</v>
      </c>
      <c r="AG189" s="40">
        <v>0.51</v>
      </c>
      <c r="AH189" s="41" t="s">
        <v>35</v>
      </c>
      <c r="AI189" s="95"/>
    </row>
    <row r="190" spans="1:35" x14ac:dyDescent="0.15">
      <c r="A190" s="1869"/>
      <c r="B190" s="366">
        <v>44453</v>
      </c>
      <c r="C190" s="1607" t="str">
        <f t="shared" si="20"/>
        <v>(火)</v>
      </c>
      <c r="D190" s="627" t="s">
        <v>522</v>
      </c>
      <c r="E190" s="1493">
        <v>22</v>
      </c>
      <c r="F190" s="58">
        <v>25.3</v>
      </c>
      <c r="G190" s="22">
        <v>22.8</v>
      </c>
      <c r="H190" s="61">
        <v>24.4</v>
      </c>
      <c r="I190" s="22">
        <v>9.1999999999999993</v>
      </c>
      <c r="J190" s="61">
        <v>8.6</v>
      </c>
      <c r="K190" s="22">
        <v>7.87</v>
      </c>
      <c r="L190" s="61">
        <v>7.86</v>
      </c>
      <c r="M190" s="22">
        <v>30.5</v>
      </c>
      <c r="N190" s="61">
        <v>28.2</v>
      </c>
      <c r="O190" s="49" t="s">
        <v>35</v>
      </c>
      <c r="P190" s="1199">
        <v>120</v>
      </c>
      <c r="Q190" s="49" t="s">
        <v>35</v>
      </c>
      <c r="R190" s="1199">
        <v>96</v>
      </c>
      <c r="S190" s="49" t="s">
        <v>35</v>
      </c>
      <c r="T190" s="1199" t="s">
        <v>35</v>
      </c>
      <c r="U190" s="49" t="s">
        <v>35</v>
      </c>
      <c r="V190" s="1199" t="s">
        <v>35</v>
      </c>
      <c r="W190" s="62" t="s">
        <v>35</v>
      </c>
      <c r="X190" s="63">
        <v>13</v>
      </c>
      <c r="Y190" s="67" t="s">
        <v>35</v>
      </c>
      <c r="Z190" s="68">
        <v>226</v>
      </c>
      <c r="AA190" s="23" t="s">
        <v>35</v>
      </c>
      <c r="AB190" s="66">
        <v>0.52</v>
      </c>
      <c r="AC190" s="608" t="s">
        <v>35</v>
      </c>
      <c r="AD190" s="6" t="s">
        <v>24</v>
      </c>
      <c r="AE190" s="17" t="s">
        <v>23</v>
      </c>
      <c r="AF190" s="22">
        <v>5.0999999999999996</v>
      </c>
      <c r="AG190" s="46">
        <v>5.0999999999999996</v>
      </c>
      <c r="AH190" s="134" t="s">
        <v>35</v>
      </c>
      <c r="AI190" s="95"/>
    </row>
    <row r="191" spans="1:35" x14ac:dyDescent="0.15">
      <c r="A191" s="1869"/>
      <c r="B191" s="366">
        <v>44454</v>
      </c>
      <c r="C191" s="1607" t="str">
        <f t="shared" si="20"/>
        <v>(水)</v>
      </c>
      <c r="D191" s="627" t="s">
        <v>522</v>
      </c>
      <c r="E191" s="1493">
        <v>5</v>
      </c>
      <c r="F191" s="58">
        <v>21.4</v>
      </c>
      <c r="G191" s="22">
        <v>22.7</v>
      </c>
      <c r="H191" s="61">
        <v>23.9</v>
      </c>
      <c r="I191" s="22">
        <v>31.6</v>
      </c>
      <c r="J191" s="61">
        <v>8.9</v>
      </c>
      <c r="K191" s="22">
        <v>7.59</v>
      </c>
      <c r="L191" s="61">
        <v>7.36</v>
      </c>
      <c r="M191" s="22">
        <v>18.600000000000001</v>
      </c>
      <c r="N191" s="61">
        <v>17.7</v>
      </c>
      <c r="O191" s="49" t="s">
        <v>35</v>
      </c>
      <c r="P191" s="1199">
        <v>63</v>
      </c>
      <c r="Q191" s="49" t="s">
        <v>35</v>
      </c>
      <c r="R191" s="1199">
        <v>60</v>
      </c>
      <c r="S191" s="49" t="s">
        <v>35</v>
      </c>
      <c r="T191" s="1199" t="s">
        <v>35</v>
      </c>
      <c r="U191" s="49" t="s">
        <v>35</v>
      </c>
      <c r="V191" s="1199" t="s">
        <v>35</v>
      </c>
      <c r="W191" s="62" t="s">
        <v>35</v>
      </c>
      <c r="X191" s="63">
        <v>12</v>
      </c>
      <c r="Y191" s="67" t="s">
        <v>35</v>
      </c>
      <c r="Z191" s="68">
        <v>150</v>
      </c>
      <c r="AA191" s="23" t="s">
        <v>35</v>
      </c>
      <c r="AB191" s="66">
        <v>0.37</v>
      </c>
      <c r="AC191" s="608">
        <v>8402</v>
      </c>
      <c r="AD191" s="6" t="s">
        <v>25</v>
      </c>
      <c r="AE191" s="17" t="s">
        <v>23</v>
      </c>
      <c r="AF191" s="22">
        <v>2.2000000000000002</v>
      </c>
      <c r="AG191" s="46">
        <v>1.7</v>
      </c>
      <c r="AH191" s="134" t="s">
        <v>35</v>
      </c>
      <c r="AI191" s="95"/>
    </row>
    <row r="192" spans="1:35" x14ac:dyDescent="0.15">
      <c r="A192" s="1869"/>
      <c r="B192" s="366">
        <v>44455</v>
      </c>
      <c r="C192" s="1607" t="str">
        <f t="shared" si="20"/>
        <v>(木)</v>
      </c>
      <c r="D192" s="627" t="s">
        <v>522</v>
      </c>
      <c r="E192" s="1493" t="s">
        <v>35</v>
      </c>
      <c r="F192" s="58">
        <v>23.2</v>
      </c>
      <c r="G192" s="22">
        <v>22.3</v>
      </c>
      <c r="H192" s="61">
        <v>23.6</v>
      </c>
      <c r="I192" s="22">
        <v>11.5</v>
      </c>
      <c r="J192" s="61">
        <v>5.2</v>
      </c>
      <c r="K192" s="22">
        <v>7.68</v>
      </c>
      <c r="L192" s="61">
        <v>7.29</v>
      </c>
      <c r="M192" s="22">
        <v>22.1</v>
      </c>
      <c r="N192" s="61">
        <v>22.7</v>
      </c>
      <c r="O192" s="49" t="s">
        <v>35</v>
      </c>
      <c r="P192" s="1199">
        <v>63</v>
      </c>
      <c r="Q192" s="49" t="s">
        <v>35</v>
      </c>
      <c r="R192" s="1199">
        <v>72</v>
      </c>
      <c r="S192" s="49" t="s">
        <v>35</v>
      </c>
      <c r="T192" s="1199" t="s">
        <v>35</v>
      </c>
      <c r="U192" s="49" t="s">
        <v>35</v>
      </c>
      <c r="V192" s="1199" t="s">
        <v>35</v>
      </c>
      <c r="W192" s="62" t="s">
        <v>35</v>
      </c>
      <c r="X192" s="63">
        <v>16</v>
      </c>
      <c r="Y192" s="67" t="s">
        <v>35</v>
      </c>
      <c r="Z192" s="68">
        <v>186</v>
      </c>
      <c r="AA192" s="23" t="s">
        <v>35</v>
      </c>
      <c r="AB192" s="66">
        <v>0.28999999999999998</v>
      </c>
      <c r="AC192" s="608">
        <v>5163</v>
      </c>
      <c r="AD192" s="6" t="s">
        <v>384</v>
      </c>
      <c r="AE192" s="17" t="s">
        <v>23</v>
      </c>
      <c r="AF192" s="22">
        <v>8.4</v>
      </c>
      <c r="AG192" s="46">
        <v>8.3000000000000007</v>
      </c>
      <c r="AH192" s="134" t="s">
        <v>35</v>
      </c>
      <c r="AI192" s="95"/>
    </row>
    <row r="193" spans="1:35" x14ac:dyDescent="0.15">
      <c r="A193" s="1869"/>
      <c r="B193" s="366">
        <v>44456</v>
      </c>
      <c r="C193" s="1607" t="str">
        <f t="shared" si="20"/>
        <v>(金)</v>
      </c>
      <c r="D193" s="627" t="s">
        <v>522</v>
      </c>
      <c r="E193" s="1493" t="s">
        <v>35</v>
      </c>
      <c r="F193" s="58">
        <v>23.7</v>
      </c>
      <c r="G193" s="22">
        <v>22.7</v>
      </c>
      <c r="H193" s="61">
        <v>23.8</v>
      </c>
      <c r="I193" s="22">
        <v>10.9</v>
      </c>
      <c r="J193" s="61">
        <v>10.8</v>
      </c>
      <c r="K193" s="22">
        <v>7.84</v>
      </c>
      <c r="L193" s="61">
        <v>7.76</v>
      </c>
      <c r="M193" s="22">
        <v>23.1</v>
      </c>
      <c r="N193" s="61">
        <v>22.3</v>
      </c>
      <c r="O193" s="49" t="s">
        <v>35</v>
      </c>
      <c r="P193" s="1199">
        <v>87</v>
      </c>
      <c r="Q193" s="49" t="s">
        <v>35</v>
      </c>
      <c r="R193" s="1199">
        <v>72</v>
      </c>
      <c r="S193" s="49" t="s">
        <v>35</v>
      </c>
      <c r="T193" s="1199" t="s">
        <v>35</v>
      </c>
      <c r="U193" s="49" t="s">
        <v>35</v>
      </c>
      <c r="V193" s="1199" t="s">
        <v>35</v>
      </c>
      <c r="W193" s="62" t="s">
        <v>35</v>
      </c>
      <c r="X193" s="63">
        <v>12</v>
      </c>
      <c r="Y193" s="67" t="s">
        <v>35</v>
      </c>
      <c r="Z193" s="68">
        <v>194</v>
      </c>
      <c r="AA193" s="23" t="s">
        <v>35</v>
      </c>
      <c r="AB193" s="66">
        <v>0.67</v>
      </c>
      <c r="AC193" s="608" t="s">
        <v>35</v>
      </c>
      <c r="AD193" s="6" t="s">
        <v>385</v>
      </c>
      <c r="AE193" s="17" t="s">
        <v>23</v>
      </c>
      <c r="AF193" s="23">
        <v>5.8000000000000003E-2</v>
      </c>
      <c r="AG193" s="43">
        <v>6.0999999999999999E-2</v>
      </c>
      <c r="AH193" s="45" t="s">
        <v>35</v>
      </c>
      <c r="AI193" s="97"/>
    </row>
    <row r="194" spans="1:35" x14ac:dyDescent="0.15">
      <c r="A194" s="1869"/>
      <c r="B194" s="366">
        <v>44457</v>
      </c>
      <c r="C194" s="1607" t="str">
        <f t="shared" si="20"/>
        <v>(土)</v>
      </c>
      <c r="D194" s="627" t="s">
        <v>579</v>
      </c>
      <c r="E194" s="1493">
        <v>24</v>
      </c>
      <c r="F194" s="58">
        <v>24.7</v>
      </c>
      <c r="G194" s="22">
        <v>21.6</v>
      </c>
      <c r="H194" s="61">
        <v>21.9</v>
      </c>
      <c r="I194" s="22">
        <v>9.4</v>
      </c>
      <c r="J194" s="61">
        <v>9.6</v>
      </c>
      <c r="K194" s="22">
        <v>7.55</v>
      </c>
      <c r="L194" s="61">
        <v>7.63</v>
      </c>
      <c r="M194" s="22" t="s">
        <v>35</v>
      </c>
      <c r="N194" s="61" t="s">
        <v>35</v>
      </c>
      <c r="O194" s="49" t="s">
        <v>35</v>
      </c>
      <c r="P194" s="1199" t="s">
        <v>35</v>
      </c>
      <c r="Q194" s="49" t="s">
        <v>35</v>
      </c>
      <c r="R194" s="1199" t="s">
        <v>35</v>
      </c>
      <c r="S194" s="49" t="s">
        <v>35</v>
      </c>
      <c r="T194" s="1199" t="s">
        <v>35</v>
      </c>
      <c r="U194" s="49" t="s">
        <v>35</v>
      </c>
      <c r="V194" s="1199" t="s">
        <v>35</v>
      </c>
      <c r="W194" s="62" t="s">
        <v>35</v>
      </c>
      <c r="X194" s="63" t="s">
        <v>35</v>
      </c>
      <c r="Y194" s="67" t="s">
        <v>35</v>
      </c>
      <c r="Z194" s="68" t="s">
        <v>35</v>
      </c>
      <c r="AA194" s="23" t="s">
        <v>35</v>
      </c>
      <c r="AB194" s="66" t="s">
        <v>35</v>
      </c>
      <c r="AC194" s="608">
        <v>221</v>
      </c>
      <c r="AD194" s="6" t="s">
        <v>26</v>
      </c>
      <c r="AE194" s="17" t="s">
        <v>23</v>
      </c>
      <c r="AF194" s="23">
        <v>0.78</v>
      </c>
      <c r="AG194" s="43">
        <v>1.53</v>
      </c>
      <c r="AH194" s="41" t="s">
        <v>35</v>
      </c>
      <c r="AI194" s="95"/>
    </row>
    <row r="195" spans="1:35" x14ac:dyDescent="0.15">
      <c r="A195" s="1869"/>
      <c r="B195" s="366">
        <v>44458</v>
      </c>
      <c r="C195" s="1607" t="str">
        <f t="shared" si="20"/>
        <v>(日)</v>
      </c>
      <c r="D195" s="627" t="s">
        <v>566</v>
      </c>
      <c r="E195" s="1493">
        <v>1</v>
      </c>
      <c r="F195" s="58">
        <v>24.7</v>
      </c>
      <c r="G195" s="22">
        <v>22.4</v>
      </c>
      <c r="H195" s="61">
        <v>23</v>
      </c>
      <c r="I195" s="1369">
        <v>24.7</v>
      </c>
      <c r="J195" s="115">
        <v>8.5</v>
      </c>
      <c r="K195" s="22">
        <v>7.5</v>
      </c>
      <c r="L195" s="61">
        <v>7.31</v>
      </c>
      <c r="M195" s="22" t="s">
        <v>35</v>
      </c>
      <c r="N195" s="61" t="s">
        <v>35</v>
      </c>
      <c r="O195" s="49" t="s">
        <v>35</v>
      </c>
      <c r="P195" s="1199" t="s">
        <v>35</v>
      </c>
      <c r="Q195" s="49" t="s">
        <v>35</v>
      </c>
      <c r="R195" s="1199" t="s">
        <v>35</v>
      </c>
      <c r="S195" s="49" t="s">
        <v>35</v>
      </c>
      <c r="T195" s="1199" t="s">
        <v>35</v>
      </c>
      <c r="U195" s="49" t="s">
        <v>35</v>
      </c>
      <c r="V195" s="1199" t="s">
        <v>35</v>
      </c>
      <c r="W195" s="62" t="s">
        <v>35</v>
      </c>
      <c r="X195" s="63" t="s">
        <v>35</v>
      </c>
      <c r="Y195" s="67" t="s">
        <v>35</v>
      </c>
      <c r="Z195" s="68" t="s">
        <v>35</v>
      </c>
      <c r="AA195" s="23" t="s">
        <v>35</v>
      </c>
      <c r="AB195" s="66" t="s">
        <v>35</v>
      </c>
      <c r="AC195" s="608">
        <v>7498</v>
      </c>
      <c r="AD195" s="6" t="s">
        <v>91</v>
      </c>
      <c r="AE195" s="17" t="s">
        <v>23</v>
      </c>
      <c r="AF195" s="23">
        <v>1.02</v>
      </c>
      <c r="AG195" s="43">
        <v>0.96</v>
      </c>
      <c r="AH195" s="41" t="s">
        <v>35</v>
      </c>
      <c r="AI195" s="95"/>
    </row>
    <row r="196" spans="1:35" x14ac:dyDescent="0.15">
      <c r="A196" s="1869"/>
      <c r="B196" s="366">
        <v>44459</v>
      </c>
      <c r="C196" s="1607" t="str">
        <f t="shared" si="20"/>
        <v>(月)</v>
      </c>
      <c r="D196" s="627" t="s">
        <v>566</v>
      </c>
      <c r="E196" s="1493" t="s">
        <v>35</v>
      </c>
      <c r="F196" s="58">
        <v>23</v>
      </c>
      <c r="G196" s="22">
        <v>21</v>
      </c>
      <c r="H196" s="61">
        <v>21.8</v>
      </c>
      <c r="I196" s="1369">
        <v>11.7</v>
      </c>
      <c r="J196" s="115">
        <v>6.3</v>
      </c>
      <c r="K196" s="22">
        <v>7.56</v>
      </c>
      <c r="L196" s="61">
        <v>7.31</v>
      </c>
      <c r="M196" s="22" t="s">
        <v>35</v>
      </c>
      <c r="N196" s="61" t="s">
        <v>35</v>
      </c>
      <c r="O196" s="49" t="s">
        <v>35</v>
      </c>
      <c r="P196" s="1199" t="s">
        <v>35</v>
      </c>
      <c r="Q196" s="49" t="s">
        <v>35</v>
      </c>
      <c r="R196" s="1199" t="s">
        <v>35</v>
      </c>
      <c r="S196" s="49" t="s">
        <v>35</v>
      </c>
      <c r="T196" s="1199" t="s">
        <v>35</v>
      </c>
      <c r="U196" s="49" t="s">
        <v>35</v>
      </c>
      <c r="V196" s="1199" t="s">
        <v>35</v>
      </c>
      <c r="W196" s="62" t="s">
        <v>35</v>
      </c>
      <c r="X196" s="63" t="s">
        <v>35</v>
      </c>
      <c r="Y196" s="67" t="s">
        <v>35</v>
      </c>
      <c r="Z196" s="68" t="s">
        <v>35</v>
      </c>
      <c r="AA196" s="23" t="s">
        <v>35</v>
      </c>
      <c r="AB196" s="66" t="s">
        <v>35</v>
      </c>
      <c r="AC196" s="608">
        <v>2043</v>
      </c>
      <c r="AD196" s="6" t="s">
        <v>371</v>
      </c>
      <c r="AE196" s="17" t="s">
        <v>23</v>
      </c>
      <c r="AF196" s="23">
        <v>0.17100000000000001</v>
      </c>
      <c r="AG196" s="203">
        <v>0.16900000000000001</v>
      </c>
      <c r="AH196" s="45" t="s">
        <v>35</v>
      </c>
      <c r="AI196" s="97"/>
    </row>
    <row r="197" spans="1:35" x14ac:dyDescent="0.15">
      <c r="A197" s="1869"/>
      <c r="B197" s="366">
        <v>44460</v>
      </c>
      <c r="C197" s="1607" t="str">
        <f t="shared" si="20"/>
        <v>(火)</v>
      </c>
      <c r="D197" s="627" t="s">
        <v>566</v>
      </c>
      <c r="E197" s="1493" t="s">
        <v>35</v>
      </c>
      <c r="F197" s="58">
        <v>22.3</v>
      </c>
      <c r="G197" s="22">
        <v>22.3</v>
      </c>
      <c r="H197" s="61">
        <v>24.1</v>
      </c>
      <c r="I197" s="1369">
        <v>7.6</v>
      </c>
      <c r="J197" s="115">
        <v>8.8000000000000007</v>
      </c>
      <c r="K197" s="22">
        <v>7.83</v>
      </c>
      <c r="L197" s="61">
        <v>7.8</v>
      </c>
      <c r="M197" s="22">
        <v>27.3</v>
      </c>
      <c r="N197" s="61">
        <v>22.3</v>
      </c>
      <c r="O197" s="49" t="s">
        <v>35</v>
      </c>
      <c r="P197" s="1199">
        <v>100</v>
      </c>
      <c r="Q197" s="49" t="s">
        <v>35</v>
      </c>
      <c r="R197" s="1199">
        <v>82</v>
      </c>
      <c r="S197" s="49" t="s">
        <v>35</v>
      </c>
      <c r="T197" s="1199" t="s">
        <v>35</v>
      </c>
      <c r="U197" s="49" t="s">
        <v>35</v>
      </c>
      <c r="V197" s="1199" t="s">
        <v>35</v>
      </c>
      <c r="W197" s="62" t="s">
        <v>35</v>
      </c>
      <c r="X197" s="63">
        <v>13</v>
      </c>
      <c r="Y197" s="67" t="s">
        <v>35</v>
      </c>
      <c r="Z197" s="68">
        <v>200</v>
      </c>
      <c r="AA197" s="23" t="s">
        <v>35</v>
      </c>
      <c r="AB197" s="66">
        <v>0.53</v>
      </c>
      <c r="AC197" s="608" t="s">
        <v>35</v>
      </c>
      <c r="AD197" s="6" t="s">
        <v>386</v>
      </c>
      <c r="AE197" s="17" t="s">
        <v>23</v>
      </c>
      <c r="AF197" s="450" t="s">
        <v>523</v>
      </c>
      <c r="AG197" s="203" t="s">
        <v>523</v>
      </c>
      <c r="AH197" s="41" t="s">
        <v>35</v>
      </c>
      <c r="AI197" s="95"/>
    </row>
    <row r="198" spans="1:35" x14ac:dyDescent="0.15">
      <c r="A198" s="1869"/>
      <c r="B198" s="366">
        <v>44461</v>
      </c>
      <c r="C198" s="1607" t="str">
        <f t="shared" si="20"/>
        <v>(水)</v>
      </c>
      <c r="D198" s="627" t="s">
        <v>566</v>
      </c>
      <c r="E198" s="1493">
        <v>4</v>
      </c>
      <c r="F198" s="58">
        <v>26.7</v>
      </c>
      <c r="G198" s="22">
        <v>22.5</v>
      </c>
      <c r="H198" s="61">
        <v>24.2</v>
      </c>
      <c r="I198" s="1369">
        <v>7.3</v>
      </c>
      <c r="J198" s="115">
        <v>7.5</v>
      </c>
      <c r="K198" s="22">
        <v>7.82</v>
      </c>
      <c r="L198" s="61">
        <v>7.84</v>
      </c>
      <c r="M198" s="22">
        <v>29.1</v>
      </c>
      <c r="N198" s="61">
        <v>33.200000000000003</v>
      </c>
      <c r="O198" s="49" t="s">
        <v>35</v>
      </c>
      <c r="P198" s="1199">
        <v>110</v>
      </c>
      <c r="Q198" s="49" t="s">
        <v>35</v>
      </c>
      <c r="R198" s="1199">
        <v>90</v>
      </c>
      <c r="S198" s="49" t="s">
        <v>35</v>
      </c>
      <c r="T198" s="1199" t="s">
        <v>35</v>
      </c>
      <c r="U198" s="49" t="s">
        <v>35</v>
      </c>
      <c r="V198" s="1199" t="s">
        <v>35</v>
      </c>
      <c r="W198" s="62" t="s">
        <v>35</v>
      </c>
      <c r="X198" s="63">
        <v>13</v>
      </c>
      <c r="Y198" s="67" t="s">
        <v>35</v>
      </c>
      <c r="Z198" s="68">
        <v>238</v>
      </c>
      <c r="AA198" s="23" t="s">
        <v>35</v>
      </c>
      <c r="AB198" s="66">
        <v>0.53</v>
      </c>
      <c r="AC198" s="608" t="s">
        <v>35</v>
      </c>
      <c r="AD198" s="6" t="s">
        <v>92</v>
      </c>
      <c r="AE198" s="17" t="s">
        <v>23</v>
      </c>
      <c r="AF198" s="22">
        <v>17.3</v>
      </c>
      <c r="AG198" s="46">
        <v>17.3</v>
      </c>
      <c r="AH198" s="35" t="s">
        <v>35</v>
      </c>
      <c r="AI198" s="96"/>
    </row>
    <row r="199" spans="1:35" x14ac:dyDescent="0.15">
      <c r="A199" s="1869"/>
      <c r="B199" s="366">
        <v>44462</v>
      </c>
      <c r="C199" s="1607" t="str">
        <f t="shared" si="20"/>
        <v>(木)</v>
      </c>
      <c r="D199" s="627" t="s">
        <v>566</v>
      </c>
      <c r="E199" s="1493" t="s">
        <v>35</v>
      </c>
      <c r="F199" s="58">
        <v>28.1</v>
      </c>
      <c r="G199" s="22">
        <v>22.4</v>
      </c>
      <c r="H199" s="61">
        <v>23</v>
      </c>
      <c r="I199" s="1369">
        <v>7.5</v>
      </c>
      <c r="J199" s="115">
        <v>7.6</v>
      </c>
      <c r="K199" s="22">
        <v>7.66</v>
      </c>
      <c r="L199" s="61">
        <v>7.69</v>
      </c>
      <c r="M199" s="22" t="s">
        <v>35</v>
      </c>
      <c r="N199" s="61" t="s">
        <v>35</v>
      </c>
      <c r="O199" s="49" t="s">
        <v>35</v>
      </c>
      <c r="P199" s="1199" t="s">
        <v>35</v>
      </c>
      <c r="Q199" s="49" t="s">
        <v>35</v>
      </c>
      <c r="R199" s="1199" t="s">
        <v>35</v>
      </c>
      <c r="S199" s="49" t="s">
        <v>35</v>
      </c>
      <c r="T199" s="1199" t="s">
        <v>35</v>
      </c>
      <c r="U199" s="49" t="s">
        <v>35</v>
      </c>
      <c r="V199" s="1199" t="s">
        <v>35</v>
      </c>
      <c r="W199" s="62" t="s">
        <v>35</v>
      </c>
      <c r="X199" s="63" t="s">
        <v>35</v>
      </c>
      <c r="Y199" s="67" t="s">
        <v>35</v>
      </c>
      <c r="Z199" s="68" t="s">
        <v>35</v>
      </c>
      <c r="AA199" s="23" t="s">
        <v>35</v>
      </c>
      <c r="AB199" s="66" t="s">
        <v>35</v>
      </c>
      <c r="AC199" s="608" t="s">
        <v>35</v>
      </c>
      <c r="AD199" s="6" t="s">
        <v>27</v>
      </c>
      <c r="AE199" s="17" t="s">
        <v>23</v>
      </c>
      <c r="AF199" s="22">
        <v>38.4</v>
      </c>
      <c r="AG199" s="46">
        <v>37.4</v>
      </c>
      <c r="AH199" s="35" t="s">
        <v>35</v>
      </c>
      <c r="AI199" s="96"/>
    </row>
    <row r="200" spans="1:35" x14ac:dyDescent="0.15">
      <c r="A200" s="1869"/>
      <c r="B200" s="366">
        <v>44463</v>
      </c>
      <c r="C200" s="1607" t="str">
        <f t="shared" si="20"/>
        <v>(金)</v>
      </c>
      <c r="D200" s="627" t="s">
        <v>566</v>
      </c>
      <c r="E200" s="1493" t="s">
        <v>35</v>
      </c>
      <c r="F200" s="58">
        <v>27.4</v>
      </c>
      <c r="G200" s="22">
        <v>23.8</v>
      </c>
      <c r="H200" s="61">
        <v>25.6</v>
      </c>
      <c r="I200" s="1369">
        <v>7.31</v>
      </c>
      <c r="J200" s="115">
        <v>7.43</v>
      </c>
      <c r="K200" s="22">
        <v>7.74</v>
      </c>
      <c r="L200" s="61">
        <v>7.73</v>
      </c>
      <c r="M200" s="22">
        <v>25.9</v>
      </c>
      <c r="N200" s="61">
        <v>25.6</v>
      </c>
      <c r="O200" s="49" t="s">
        <v>35</v>
      </c>
      <c r="P200" s="1199">
        <v>100</v>
      </c>
      <c r="Q200" s="49" t="s">
        <v>35</v>
      </c>
      <c r="R200" s="1199">
        <v>80</v>
      </c>
      <c r="S200" s="49" t="s">
        <v>35</v>
      </c>
      <c r="T200" s="1199" t="s">
        <v>35</v>
      </c>
      <c r="U200" s="49" t="s">
        <v>35</v>
      </c>
      <c r="V200" s="1199" t="s">
        <v>35</v>
      </c>
      <c r="W200" s="62" t="s">
        <v>35</v>
      </c>
      <c r="X200" s="63">
        <v>12</v>
      </c>
      <c r="Y200" s="67" t="s">
        <v>35</v>
      </c>
      <c r="Z200" s="68">
        <v>212</v>
      </c>
      <c r="AA200" s="23" t="s">
        <v>35</v>
      </c>
      <c r="AB200" s="66">
        <v>0.49</v>
      </c>
      <c r="AC200" s="608" t="s">
        <v>35</v>
      </c>
      <c r="AD200" s="6" t="s">
        <v>374</v>
      </c>
      <c r="AE200" s="17" t="s">
        <v>379</v>
      </c>
      <c r="AF200" s="49">
        <v>15</v>
      </c>
      <c r="AG200" s="50">
        <v>15</v>
      </c>
      <c r="AH200" s="42" t="s">
        <v>35</v>
      </c>
      <c r="AI200" s="98"/>
    </row>
    <row r="201" spans="1:35" x14ac:dyDescent="0.15">
      <c r="A201" s="1869"/>
      <c r="B201" s="366">
        <v>44464</v>
      </c>
      <c r="C201" s="1607" t="str">
        <f t="shared" si="20"/>
        <v>(土)</v>
      </c>
      <c r="D201" s="627" t="s">
        <v>522</v>
      </c>
      <c r="E201" s="1493" t="s">
        <v>35</v>
      </c>
      <c r="F201" s="58">
        <v>24</v>
      </c>
      <c r="G201" s="22">
        <v>21.5</v>
      </c>
      <c r="H201" s="61">
        <v>21.9</v>
      </c>
      <c r="I201" s="1369">
        <v>6.7</v>
      </c>
      <c r="J201" s="115">
        <v>7.3</v>
      </c>
      <c r="K201" s="22">
        <v>7.7</v>
      </c>
      <c r="L201" s="61">
        <v>7.73</v>
      </c>
      <c r="M201" s="22" t="s">
        <v>35</v>
      </c>
      <c r="N201" s="61" t="s">
        <v>35</v>
      </c>
      <c r="O201" s="49" t="s">
        <v>35</v>
      </c>
      <c r="P201" s="1199" t="s">
        <v>35</v>
      </c>
      <c r="Q201" s="49" t="s">
        <v>35</v>
      </c>
      <c r="R201" s="1199" t="s">
        <v>35</v>
      </c>
      <c r="S201" s="49" t="s">
        <v>35</v>
      </c>
      <c r="T201" s="1199" t="s">
        <v>35</v>
      </c>
      <c r="U201" s="49" t="s">
        <v>35</v>
      </c>
      <c r="V201" s="1199" t="s">
        <v>35</v>
      </c>
      <c r="W201" s="62" t="s">
        <v>35</v>
      </c>
      <c r="X201" s="63" t="s">
        <v>35</v>
      </c>
      <c r="Y201" s="67" t="s">
        <v>35</v>
      </c>
      <c r="Z201" s="68" t="s">
        <v>35</v>
      </c>
      <c r="AA201" s="23" t="s">
        <v>35</v>
      </c>
      <c r="AB201" s="66" t="s">
        <v>35</v>
      </c>
      <c r="AC201" s="608" t="s">
        <v>35</v>
      </c>
      <c r="AD201" s="6" t="s">
        <v>387</v>
      </c>
      <c r="AE201" s="17" t="s">
        <v>23</v>
      </c>
      <c r="AF201" s="49">
        <v>10</v>
      </c>
      <c r="AG201" s="50">
        <v>8</v>
      </c>
      <c r="AH201" s="42" t="s">
        <v>35</v>
      </c>
      <c r="AI201" s="98"/>
    </row>
    <row r="202" spans="1:35" x14ac:dyDescent="0.15">
      <c r="A202" s="1869"/>
      <c r="B202" s="366">
        <v>44465</v>
      </c>
      <c r="C202" s="1607" t="str">
        <f t="shared" si="20"/>
        <v>(日)</v>
      </c>
      <c r="D202" s="627" t="s">
        <v>522</v>
      </c>
      <c r="E202" s="1493" t="s">
        <v>35</v>
      </c>
      <c r="F202" s="58">
        <v>21.7</v>
      </c>
      <c r="G202" s="22">
        <v>20.399999999999999</v>
      </c>
      <c r="H202" s="61">
        <v>21.1</v>
      </c>
      <c r="I202" s="1369">
        <v>8.4</v>
      </c>
      <c r="J202" s="115">
        <v>8.4</v>
      </c>
      <c r="K202" s="22">
        <v>7.72</v>
      </c>
      <c r="L202" s="61">
        <v>7.73</v>
      </c>
      <c r="M202" s="22" t="s">
        <v>35</v>
      </c>
      <c r="N202" s="61" t="s">
        <v>35</v>
      </c>
      <c r="O202" s="49" t="s">
        <v>35</v>
      </c>
      <c r="P202" s="1199" t="s">
        <v>35</v>
      </c>
      <c r="Q202" s="49" t="s">
        <v>35</v>
      </c>
      <c r="R202" s="1199" t="s">
        <v>35</v>
      </c>
      <c r="S202" s="49" t="s">
        <v>35</v>
      </c>
      <c r="T202" s="1199" t="s">
        <v>35</v>
      </c>
      <c r="U202" s="49" t="s">
        <v>35</v>
      </c>
      <c r="V202" s="1199" t="s">
        <v>35</v>
      </c>
      <c r="W202" s="62" t="s">
        <v>35</v>
      </c>
      <c r="X202" s="63" t="s">
        <v>35</v>
      </c>
      <c r="Y202" s="67" t="s">
        <v>35</v>
      </c>
      <c r="Z202" s="68" t="s">
        <v>35</v>
      </c>
      <c r="AA202" s="23" t="s">
        <v>35</v>
      </c>
      <c r="AB202" s="66" t="s">
        <v>35</v>
      </c>
      <c r="AC202" s="608" t="s">
        <v>35</v>
      </c>
      <c r="AD202" s="18"/>
      <c r="AE202" s="8"/>
      <c r="AF202" s="19"/>
      <c r="AG202" s="7"/>
      <c r="AH202" s="7"/>
      <c r="AI202" s="8"/>
    </row>
    <row r="203" spans="1:35" x14ac:dyDescent="0.15">
      <c r="A203" s="1869"/>
      <c r="B203" s="366">
        <v>44466</v>
      </c>
      <c r="C203" s="1607" t="str">
        <f t="shared" si="20"/>
        <v>(月)</v>
      </c>
      <c r="D203" s="627" t="s">
        <v>566</v>
      </c>
      <c r="E203" s="1493" t="s">
        <v>35</v>
      </c>
      <c r="F203" s="58">
        <v>21.5</v>
      </c>
      <c r="G203" s="22">
        <v>21.1</v>
      </c>
      <c r="H203" s="61">
        <v>22.5</v>
      </c>
      <c r="I203" s="1369">
        <v>5.8</v>
      </c>
      <c r="J203" s="115">
        <v>6.5</v>
      </c>
      <c r="K203" s="22">
        <v>7.92</v>
      </c>
      <c r="L203" s="61">
        <v>7.91</v>
      </c>
      <c r="M203" s="22">
        <v>27.6</v>
      </c>
      <c r="N203" s="61">
        <v>23.1</v>
      </c>
      <c r="O203" s="49" t="s">
        <v>35</v>
      </c>
      <c r="P203" s="1199">
        <v>110</v>
      </c>
      <c r="Q203" s="49" t="s">
        <v>35</v>
      </c>
      <c r="R203" s="1199">
        <v>80</v>
      </c>
      <c r="S203" s="49" t="s">
        <v>35</v>
      </c>
      <c r="T203" s="1199" t="s">
        <v>35</v>
      </c>
      <c r="U203" s="49" t="s">
        <v>35</v>
      </c>
      <c r="V203" s="1199" t="s">
        <v>35</v>
      </c>
      <c r="W203" s="62" t="s">
        <v>35</v>
      </c>
      <c r="X203" s="63">
        <v>12</v>
      </c>
      <c r="Y203" s="67" t="s">
        <v>35</v>
      </c>
      <c r="Z203" s="68">
        <v>214</v>
      </c>
      <c r="AA203" s="23" t="s">
        <v>35</v>
      </c>
      <c r="AB203" s="66">
        <v>0.51</v>
      </c>
      <c r="AC203" s="608" t="s">
        <v>35</v>
      </c>
      <c r="AD203" s="18"/>
      <c r="AE203" s="8"/>
      <c r="AF203" s="19"/>
      <c r="AG203" s="7"/>
      <c r="AH203" s="7"/>
      <c r="AI203" s="8"/>
    </row>
    <row r="204" spans="1:35" x14ac:dyDescent="0.15">
      <c r="A204" s="1869"/>
      <c r="B204" s="366">
        <v>44467</v>
      </c>
      <c r="C204" s="1607" t="str">
        <f t="shared" si="20"/>
        <v>(火)</v>
      </c>
      <c r="D204" s="627" t="s">
        <v>522</v>
      </c>
      <c r="E204" s="1493" t="s">
        <v>35</v>
      </c>
      <c r="F204" s="58">
        <v>21</v>
      </c>
      <c r="G204" s="22">
        <v>21.4</v>
      </c>
      <c r="H204" s="61">
        <v>22.7</v>
      </c>
      <c r="I204" s="1369">
        <v>7.7</v>
      </c>
      <c r="J204" s="115">
        <v>7.4</v>
      </c>
      <c r="K204" s="22">
        <v>7.8</v>
      </c>
      <c r="L204" s="61">
        <v>7.86</v>
      </c>
      <c r="M204" s="22">
        <v>23.7</v>
      </c>
      <c r="N204" s="61">
        <v>22.6</v>
      </c>
      <c r="O204" s="49" t="s">
        <v>35</v>
      </c>
      <c r="P204" s="1199">
        <v>100</v>
      </c>
      <c r="Q204" s="49" t="s">
        <v>35</v>
      </c>
      <c r="R204" s="1199">
        <v>78</v>
      </c>
      <c r="S204" s="49" t="s">
        <v>35</v>
      </c>
      <c r="T204" s="1199" t="s">
        <v>35</v>
      </c>
      <c r="U204" s="49" t="s">
        <v>35</v>
      </c>
      <c r="V204" s="1199" t="s">
        <v>35</v>
      </c>
      <c r="W204" s="62" t="s">
        <v>35</v>
      </c>
      <c r="X204" s="63">
        <v>13</v>
      </c>
      <c r="Y204" s="67" t="s">
        <v>35</v>
      </c>
      <c r="Z204" s="68">
        <v>210</v>
      </c>
      <c r="AA204" s="23" t="s">
        <v>35</v>
      </c>
      <c r="AB204" s="66">
        <v>0.49</v>
      </c>
      <c r="AC204" s="608" t="s">
        <v>35</v>
      </c>
      <c r="AD204" s="20"/>
      <c r="AE204" s="3"/>
      <c r="AF204" s="21"/>
      <c r="AG204" s="9"/>
      <c r="AH204" s="9"/>
      <c r="AI204" s="3"/>
    </row>
    <row r="205" spans="1:35" x14ac:dyDescent="0.15">
      <c r="A205" s="1869"/>
      <c r="B205" s="366">
        <v>44468</v>
      </c>
      <c r="C205" s="1607" t="str">
        <f t="shared" si="20"/>
        <v>(水)</v>
      </c>
      <c r="D205" s="627" t="s">
        <v>566</v>
      </c>
      <c r="E205" s="1493" t="s">
        <v>35</v>
      </c>
      <c r="F205" s="58">
        <v>22.3</v>
      </c>
      <c r="G205" s="22">
        <v>22.1</v>
      </c>
      <c r="H205" s="61">
        <v>23.4</v>
      </c>
      <c r="I205" s="1369">
        <v>7.1</v>
      </c>
      <c r="J205" s="115">
        <v>7.8</v>
      </c>
      <c r="K205" s="22">
        <v>7.8</v>
      </c>
      <c r="L205" s="61">
        <v>7.79</v>
      </c>
      <c r="M205" s="22">
        <v>23.2</v>
      </c>
      <c r="N205" s="61">
        <v>21.9</v>
      </c>
      <c r="O205" s="49" t="s">
        <v>35</v>
      </c>
      <c r="P205" s="1199">
        <v>90</v>
      </c>
      <c r="Q205" s="49" t="s">
        <v>35</v>
      </c>
      <c r="R205" s="1199">
        <v>70</v>
      </c>
      <c r="S205" s="49" t="s">
        <v>35</v>
      </c>
      <c r="T205" s="1199" t="s">
        <v>35</v>
      </c>
      <c r="U205" s="49" t="s">
        <v>35</v>
      </c>
      <c r="V205" s="1199" t="s">
        <v>35</v>
      </c>
      <c r="W205" s="62" t="s">
        <v>35</v>
      </c>
      <c r="X205" s="63">
        <v>13</v>
      </c>
      <c r="Y205" s="67" t="s">
        <v>35</v>
      </c>
      <c r="Z205" s="68">
        <v>198</v>
      </c>
      <c r="AA205" s="23" t="s">
        <v>35</v>
      </c>
      <c r="AB205" s="66">
        <v>0.54</v>
      </c>
      <c r="AC205" s="608" t="s">
        <v>35</v>
      </c>
      <c r="AD205" s="28" t="s">
        <v>376</v>
      </c>
      <c r="AE205" s="2" t="s">
        <v>35</v>
      </c>
      <c r="AF205" s="2" t="s">
        <v>35</v>
      </c>
      <c r="AG205" s="2" t="s">
        <v>35</v>
      </c>
      <c r="AH205" s="2" t="s">
        <v>35</v>
      </c>
      <c r="AI205" s="99" t="s">
        <v>35</v>
      </c>
    </row>
    <row r="206" spans="1:35" x14ac:dyDescent="0.15">
      <c r="A206" s="1869"/>
      <c r="B206" s="367">
        <v>44469</v>
      </c>
      <c r="C206" s="1607" t="str">
        <f t="shared" si="20"/>
        <v>(木)</v>
      </c>
      <c r="D206" s="628" t="s">
        <v>522</v>
      </c>
      <c r="E206" s="1493">
        <v>14</v>
      </c>
      <c r="F206" s="58">
        <v>25.7</v>
      </c>
      <c r="G206" s="120">
        <v>22.8</v>
      </c>
      <c r="H206" s="121">
        <v>24.2</v>
      </c>
      <c r="I206" s="120">
        <v>7.3</v>
      </c>
      <c r="J206" s="121">
        <v>6.9</v>
      </c>
      <c r="K206" s="120">
        <v>7.92</v>
      </c>
      <c r="L206" s="121">
        <v>7.93</v>
      </c>
      <c r="M206" s="120">
        <v>23.7</v>
      </c>
      <c r="N206" s="121">
        <v>21.6</v>
      </c>
      <c r="O206" s="49" t="s">
        <v>35</v>
      </c>
      <c r="P206" s="1199">
        <v>87</v>
      </c>
      <c r="Q206" s="49" t="s">
        <v>35</v>
      </c>
      <c r="R206" s="1199">
        <v>70</v>
      </c>
      <c r="S206" s="49" t="s">
        <v>35</v>
      </c>
      <c r="T206" s="1199" t="s">
        <v>35</v>
      </c>
      <c r="U206" s="49" t="s">
        <v>35</v>
      </c>
      <c r="V206" s="1199" t="s">
        <v>35</v>
      </c>
      <c r="W206" s="62" t="s">
        <v>35</v>
      </c>
      <c r="X206" s="63">
        <v>13</v>
      </c>
      <c r="Y206" s="67" t="s">
        <v>35</v>
      </c>
      <c r="Z206" s="68">
        <v>194</v>
      </c>
      <c r="AA206" s="23" t="s">
        <v>35</v>
      </c>
      <c r="AB206" s="66">
        <v>0.52</v>
      </c>
      <c r="AC206" s="608" t="s">
        <v>35</v>
      </c>
      <c r="AD206" s="10" t="s">
        <v>35</v>
      </c>
      <c r="AE206" s="2" t="s">
        <v>35</v>
      </c>
      <c r="AF206" s="2" t="s">
        <v>35</v>
      </c>
      <c r="AG206" s="2" t="s">
        <v>35</v>
      </c>
      <c r="AH206" s="2" t="s">
        <v>35</v>
      </c>
      <c r="AI206" s="99" t="s">
        <v>35</v>
      </c>
    </row>
    <row r="207" spans="1:35" s="1" customFormat="1" ht="13.5" customHeight="1" x14ac:dyDescent="0.15">
      <c r="A207" s="1829"/>
      <c r="B207" s="1748" t="s">
        <v>388</v>
      </c>
      <c r="C207" s="1744"/>
      <c r="D207" s="374"/>
      <c r="E207" s="1494">
        <f>MAX(E177:E206)</f>
        <v>58</v>
      </c>
      <c r="F207" s="335">
        <f t="shared" ref="F207:AC207" si="21">IF(COUNT(F177:F206)=0,"",MAX(F177:F206))</f>
        <v>30.7</v>
      </c>
      <c r="G207" s="336">
        <f t="shared" si="21"/>
        <v>24.9</v>
      </c>
      <c r="H207" s="337">
        <f t="shared" si="21"/>
        <v>26.5</v>
      </c>
      <c r="I207" s="336">
        <f t="shared" si="21"/>
        <v>52.3</v>
      </c>
      <c r="J207" s="337">
        <f t="shared" si="21"/>
        <v>10.8</v>
      </c>
      <c r="K207" s="336">
        <f t="shared" si="21"/>
        <v>7.98</v>
      </c>
      <c r="L207" s="337">
        <f t="shared" si="21"/>
        <v>7.96</v>
      </c>
      <c r="M207" s="336">
        <f t="shared" si="21"/>
        <v>33.9</v>
      </c>
      <c r="N207" s="337">
        <f t="shared" si="21"/>
        <v>33.200000000000003</v>
      </c>
      <c r="O207" s="1200">
        <f t="shared" si="21"/>
        <v>120</v>
      </c>
      <c r="P207" s="1201">
        <f t="shared" si="21"/>
        <v>150</v>
      </c>
      <c r="Q207" s="1200">
        <f t="shared" si="21"/>
        <v>88</v>
      </c>
      <c r="R207" s="1201">
        <f t="shared" si="21"/>
        <v>102</v>
      </c>
      <c r="S207" s="1200">
        <f t="shared" si="21"/>
        <v>64</v>
      </c>
      <c r="T207" s="1208">
        <f t="shared" si="21"/>
        <v>64</v>
      </c>
      <c r="U207" s="1200">
        <f t="shared" si="21"/>
        <v>24</v>
      </c>
      <c r="V207" s="1208">
        <f t="shared" si="21"/>
        <v>22</v>
      </c>
      <c r="W207" s="338">
        <f t="shared" si="21"/>
        <v>13</v>
      </c>
      <c r="X207" s="540">
        <f t="shared" si="21"/>
        <v>18</v>
      </c>
      <c r="Y207" s="1356">
        <f t="shared" si="21"/>
        <v>232</v>
      </c>
      <c r="Z207" s="1357">
        <f t="shared" si="21"/>
        <v>288</v>
      </c>
      <c r="AA207" s="650">
        <f t="shared" si="21"/>
        <v>0.54</v>
      </c>
      <c r="AB207" s="1398">
        <f t="shared" si="21"/>
        <v>0.9</v>
      </c>
      <c r="AC207" s="667">
        <f t="shared" si="21"/>
        <v>13553</v>
      </c>
      <c r="AD207" s="10" t="s">
        <v>35</v>
      </c>
      <c r="AE207" s="2" t="s">
        <v>35</v>
      </c>
      <c r="AF207" s="2" t="s">
        <v>35</v>
      </c>
      <c r="AG207" s="2" t="s">
        <v>35</v>
      </c>
      <c r="AH207" s="2" t="s">
        <v>35</v>
      </c>
      <c r="AI207" s="99" t="s">
        <v>35</v>
      </c>
    </row>
    <row r="208" spans="1:35" s="1" customFormat="1" ht="13.5" customHeight="1" x14ac:dyDescent="0.15">
      <c r="A208" s="1829"/>
      <c r="B208" s="1749" t="s">
        <v>389</v>
      </c>
      <c r="C208" s="1736"/>
      <c r="D208" s="376"/>
      <c r="E208" s="1503"/>
      <c r="F208" s="340">
        <f t="shared" ref="F208:AB208" si="22">IF(COUNT(F177:F206)=0,"",MIN(F177:F206))</f>
        <v>20.100000000000001</v>
      </c>
      <c r="G208" s="341">
        <f t="shared" si="22"/>
        <v>20.399999999999999</v>
      </c>
      <c r="H208" s="342">
        <f t="shared" si="22"/>
        <v>21.1</v>
      </c>
      <c r="I208" s="341">
        <f t="shared" si="22"/>
        <v>2.6</v>
      </c>
      <c r="J208" s="340">
        <f t="shared" si="22"/>
        <v>3.1</v>
      </c>
      <c r="K208" s="341">
        <f t="shared" si="22"/>
        <v>7.41</v>
      </c>
      <c r="L208" s="340">
        <f t="shared" si="22"/>
        <v>6.98</v>
      </c>
      <c r="M208" s="341">
        <f t="shared" si="22"/>
        <v>17.100000000000001</v>
      </c>
      <c r="N208" s="340">
        <f t="shared" si="22"/>
        <v>15.6</v>
      </c>
      <c r="O208" s="1202">
        <f t="shared" si="22"/>
        <v>120</v>
      </c>
      <c r="P208" s="1203">
        <f t="shared" si="22"/>
        <v>37</v>
      </c>
      <c r="Q208" s="1202">
        <f t="shared" si="22"/>
        <v>88</v>
      </c>
      <c r="R208" s="1203">
        <f t="shared" si="22"/>
        <v>54</v>
      </c>
      <c r="S208" s="1202">
        <f t="shared" si="22"/>
        <v>64</v>
      </c>
      <c r="T208" s="1203">
        <f t="shared" si="22"/>
        <v>64</v>
      </c>
      <c r="U208" s="1202">
        <f t="shared" si="22"/>
        <v>24</v>
      </c>
      <c r="V208" s="1209">
        <f t="shared" si="22"/>
        <v>22</v>
      </c>
      <c r="W208" s="343">
        <f t="shared" si="22"/>
        <v>13</v>
      </c>
      <c r="X208" s="653">
        <f t="shared" si="22"/>
        <v>12</v>
      </c>
      <c r="Y208" s="1358">
        <f t="shared" si="22"/>
        <v>232</v>
      </c>
      <c r="Z208" s="1359">
        <f t="shared" si="22"/>
        <v>142</v>
      </c>
      <c r="AA208" s="654">
        <f t="shared" si="22"/>
        <v>0.54</v>
      </c>
      <c r="AB208" s="666">
        <f t="shared" si="22"/>
        <v>0.21</v>
      </c>
      <c r="AC208" s="1593"/>
      <c r="AD208" s="10" t="s">
        <v>35</v>
      </c>
      <c r="AE208" s="2" t="s">
        <v>35</v>
      </c>
      <c r="AF208" s="2" t="s">
        <v>35</v>
      </c>
      <c r="AG208" s="2" t="s">
        <v>35</v>
      </c>
      <c r="AH208" s="2" t="s">
        <v>35</v>
      </c>
      <c r="AI208" s="99" t="s">
        <v>35</v>
      </c>
    </row>
    <row r="209" spans="1:35" s="1" customFormat="1" ht="13.5" customHeight="1" x14ac:dyDescent="0.15">
      <c r="A209" s="1829"/>
      <c r="B209" s="1749" t="s">
        <v>390</v>
      </c>
      <c r="C209" s="1736"/>
      <c r="D209" s="376"/>
      <c r="E209" s="1496"/>
      <c r="F209" s="541">
        <f t="shared" ref="F209:AB209" si="23">IF(COUNT(F177:F206)=0,"",AVERAGE(F177:F206))</f>
        <v>23.763333333333332</v>
      </c>
      <c r="G209" s="341">
        <f t="shared" si="23"/>
        <v>22.123333333333331</v>
      </c>
      <c r="H209" s="340">
        <f t="shared" si="23"/>
        <v>23.206666666666667</v>
      </c>
      <c r="I209" s="341">
        <f t="shared" si="23"/>
        <v>11.183666666666666</v>
      </c>
      <c r="J209" s="340">
        <f t="shared" si="23"/>
        <v>7.2910000000000021</v>
      </c>
      <c r="K209" s="341">
        <f t="shared" si="23"/>
        <v>7.722666666666667</v>
      </c>
      <c r="L209" s="340">
        <f t="shared" si="23"/>
        <v>7.6599999999999993</v>
      </c>
      <c r="M209" s="341">
        <f t="shared" si="23"/>
        <v>26.335000000000001</v>
      </c>
      <c r="N209" s="340">
        <f t="shared" si="23"/>
        <v>24.985000000000003</v>
      </c>
      <c r="O209" s="1202">
        <f t="shared" si="23"/>
        <v>120</v>
      </c>
      <c r="P209" s="1203">
        <f t="shared" si="23"/>
        <v>102</v>
      </c>
      <c r="Q209" s="1202">
        <f t="shared" si="23"/>
        <v>88</v>
      </c>
      <c r="R209" s="1203">
        <f t="shared" si="23"/>
        <v>80</v>
      </c>
      <c r="S209" s="1202">
        <f t="shared" si="23"/>
        <v>64</v>
      </c>
      <c r="T209" s="1203">
        <f t="shared" si="23"/>
        <v>64</v>
      </c>
      <c r="U209" s="1202">
        <f t="shared" si="23"/>
        <v>24</v>
      </c>
      <c r="V209" s="1203">
        <f t="shared" si="23"/>
        <v>22</v>
      </c>
      <c r="W209" s="1252">
        <f t="shared" si="23"/>
        <v>13</v>
      </c>
      <c r="X209" s="653">
        <f t="shared" si="23"/>
        <v>13.5</v>
      </c>
      <c r="Y209" s="1358">
        <f t="shared" si="23"/>
        <v>232</v>
      </c>
      <c r="Z209" s="1359">
        <f t="shared" si="23"/>
        <v>212.8</v>
      </c>
      <c r="AA209" s="654">
        <f t="shared" si="23"/>
        <v>0.54</v>
      </c>
      <c r="AB209" s="666">
        <f t="shared" si="23"/>
        <v>0.50750000000000006</v>
      </c>
      <c r="AC209" s="1593"/>
      <c r="AD209" s="10" t="s">
        <v>35</v>
      </c>
      <c r="AE209" s="2" t="s">
        <v>35</v>
      </c>
      <c r="AF209" s="2" t="s">
        <v>35</v>
      </c>
      <c r="AG209" s="2" t="s">
        <v>35</v>
      </c>
      <c r="AH209" s="2" t="s">
        <v>35</v>
      </c>
      <c r="AI209" s="99" t="s">
        <v>35</v>
      </c>
    </row>
    <row r="210" spans="1:35" s="1" customFormat="1" ht="13.5" customHeight="1" x14ac:dyDescent="0.15">
      <c r="A210" s="1834"/>
      <c r="B210" s="1737" t="s">
        <v>391</v>
      </c>
      <c r="C210" s="1738"/>
      <c r="D210" s="376"/>
      <c r="E210" s="1497">
        <f>SUM(E177:E206)</f>
        <v>189</v>
      </c>
      <c r="F210" s="563"/>
      <c r="G210" s="1241"/>
      <c r="H210" s="1340"/>
      <c r="I210" s="1241"/>
      <c r="J210" s="1340"/>
      <c r="K210" s="1241"/>
      <c r="L210" s="1242"/>
      <c r="M210" s="1241"/>
      <c r="N210" s="1340"/>
      <c r="O210" s="1204"/>
      <c r="P210" s="1205"/>
      <c r="Q210" s="1204"/>
      <c r="R210" s="1222"/>
      <c r="S210" s="1204"/>
      <c r="T210" s="1205"/>
      <c r="U210" s="1204"/>
      <c r="V210" s="1222"/>
      <c r="W210" s="1253"/>
      <c r="X210" s="1254"/>
      <c r="Y210" s="1360"/>
      <c r="Z210" s="1361"/>
      <c r="AA210" s="1404"/>
      <c r="AB210" s="1399"/>
      <c r="AC210" s="595">
        <f>SUM(AC177:AC206)</f>
        <v>57879</v>
      </c>
      <c r="AD210" s="10" t="s">
        <v>35</v>
      </c>
      <c r="AE210" s="2" t="s">
        <v>35</v>
      </c>
      <c r="AF210" s="2" t="s">
        <v>35</v>
      </c>
      <c r="AG210" s="2" t="s">
        <v>35</v>
      </c>
      <c r="AH210" s="2" t="s">
        <v>35</v>
      </c>
      <c r="AI210" s="99" t="s">
        <v>35</v>
      </c>
    </row>
    <row r="211" spans="1:35" ht="13.5" customHeight="1" x14ac:dyDescent="0.15">
      <c r="A211" s="1828" t="s">
        <v>345</v>
      </c>
      <c r="B211" s="1610">
        <v>44470</v>
      </c>
      <c r="C211" s="856" t="str">
        <f>IF(B211="","",IF(WEEKDAY(B211)=1,"(日)",IF(WEEKDAY(B211)=2,"(月)",IF(WEEKDAY(B211)=3,"(火)",IF(WEEKDAY(B211)=4,"(水)",IF(WEEKDAY(B211)=5,"(木)",IF(WEEKDAY(B211)=6,"(金)","(土)")))))))</f>
        <v>(金)</v>
      </c>
      <c r="D211" s="626" t="s">
        <v>579</v>
      </c>
      <c r="E211" s="1500">
        <v>126</v>
      </c>
      <c r="F211" s="321">
        <v>20.6</v>
      </c>
      <c r="G211" s="279">
        <v>23.1</v>
      </c>
      <c r="H211" s="280">
        <v>24.8</v>
      </c>
      <c r="I211" s="279">
        <v>5.2</v>
      </c>
      <c r="J211" s="280">
        <v>6.3</v>
      </c>
      <c r="K211" s="279">
        <v>7.76</v>
      </c>
      <c r="L211" s="280">
        <v>7.79</v>
      </c>
      <c r="M211" s="279">
        <v>18.600000000000001</v>
      </c>
      <c r="N211" s="280">
        <v>22.8</v>
      </c>
      <c r="O211" s="1214" t="s">
        <v>35</v>
      </c>
      <c r="P211" s="1215">
        <v>80</v>
      </c>
      <c r="Q211" s="1214" t="s">
        <v>35</v>
      </c>
      <c r="R211" s="1198">
        <v>84</v>
      </c>
      <c r="S211" s="1197" t="s">
        <v>35</v>
      </c>
      <c r="T211" s="1198" t="s">
        <v>35</v>
      </c>
      <c r="U211" s="1197" t="s">
        <v>35</v>
      </c>
      <c r="V211" s="1198" t="s">
        <v>35</v>
      </c>
      <c r="W211" s="53" t="s">
        <v>35</v>
      </c>
      <c r="X211" s="54">
        <v>9</v>
      </c>
      <c r="Y211" s="55" t="s">
        <v>35</v>
      </c>
      <c r="Z211" s="56">
        <v>180</v>
      </c>
      <c r="AA211" s="64" t="s">
        <v>35</v>
      </c>
      <c r="AB211" s="65">
        <v>0.38</v>
      </c>
      <c r="AC211" s="606">
        <v>8305</v>
      </c>
      <c r="AD211" s="165">
        <v>44482</v>
      </c>
      <c r="AE211" s="128" t="s">
        <v>3</v>
      </c>
      <c r="AF211" s="129">
        <v>18.3</v>
      </c>
      <c r="AG211" s="130" t="s">
        <v>20</v>
      </c>
      <c r="AH211" s="131"/>
      <c r="AI211" s="132"/>
    </row>
    <row r="212" spans="1:35" x14ac:dyDescent="0.15">
      <c r="A212" s="1829"/>
      <c r="B212" s="366">
        <v>44471</v>
      </c>
      <c r="C212" s="1607" t="str">
        <f>IF(B212="","",IF(WEEKDAY(B212)=1,"(日)",IF(WEEKDAY(B212)=2,"(月)",IF(WEEKDAY(B212)=3,"(火)",IF(WEEKDAY(B212)=4,"(水)",IF(WEEKDAY(B212)=5,"(木)",IF(WEEKDAY(B212)=6,"(金)","(土)")))))))</f>
        <v>(土)</v>
      </c>
      <c r="D212" s="627" t="s">
        <v>566</v>
      </c>
      <c r="E212" s="1493">
        <v>42</v>
      </c>
      <c r="F212" s="58">
        <v>25.8</v>
      </c>
      <c r="G212" s="22">
        <v>20.2</v>
      </c>
      <c r="H212" s="61">
        <v>20.100000000000001</v>
      </c>
      <c r="I212" s="22">
        <v>40.9</v>
      </c>
      <c r="J212" s="61">
        <v>5.4</v>
      </c>
      <c r="K212" s="22">
        <v>7.29</v>
      </c>
      <c r="L212" s="61">
        <v>6.72</v>
      </c>
      <c r="M212" s="22" t="s">
        <v>35</v>
      </c>
      <c r="N212" s="61" t="s">
        <v>35</v>
      </c>
      <c r="O212" s="49" t="s">
        <v>35</v>
      </c>
      <c r="P212" s="1199" t="s">
        <v>35</v>
      </c>
      <c r="Q212" s="49" t="s">
        <v>35</v>
      </c>
      <c r="R212" s="1199" t="s">
        <v>35</v>
      </c>
      <c r="S212" s="49" t="s">
        <v>35</v>
      </c>
      <c r="T212" s="1199" t="s">
        <v>35</v>
      </c>
      <c r="U212" s="49" t="s">
        <v>35</v>
      </c>
      <c r="V212" s="1199" t="s">
        <v>35</v>
      </c>
      <c r="W212" s="62" t="s">
        <v>35</v>
      </c>
      <c r="X212" s="63" t="s">
        <v>35</v>
      </c>
      <c r="Y212" s="67" t="s">
        <v>35</v>
      </c>
      <c r="Z212" s="68" t="s">
        <v>35</v>
      </c>
      <c r="AA212" s="23" t="s">
        <v>35</v>
      </c>
      <c r="AB212" s="66" t="s">
        <v>35</v>
      </c>
      <c r="AC212" s="608">
        <v>13220</v>
      </c>
      <c r="AD212" s="11" t="s">
        <v>87</v>
      </c>
      <c r="AE212" s="12" t="s">
        <v>377</v>
      </c>
      <c r="AF212" s="13" t="s">
        <v>5</v>
      </c>
      <c r="AG212" s="14" t="s">
        <v>6</v>
      </c>
      <c r="AH212" s="15" t="s">
        <v>35</v>
      </c>
      <c r="AI212" s="92"/>
    </row>
    <row r="213" spans="1:35" x14ac:dyDescent="0.15">
      <c r="A213" s="1829"/>
      <c r="B213" s="366">
        <v>44472</v>
      </c>
      <c r="C213" s="1607" t="str">
        <f t="shared" ref="C213:C240" si="24">IF(B213="","",IF(WEEKDAY(B213)=1,"(日)",IF(WEEKDAY(B213)=2,"(月)",IF(WEEKDAY(B213)=3,"(火)",IF(WEEKDAY(B213)=4,"(水)",IF(WEEKDAY(B213)=5,"(木)",IF(WEEKDAY(B213)=6,"(金)","(土)")))))))</f>
        <v>(日)</v>
      </c>
      <c r="D213" s="627" t="s">
        <v>522</v>
      </c>
      <c r="E213" s="1493">
        <v>1</v>
      </c>
      <c r="F213" s="58">
        <v>21.8</v>
      </c>
      <c r="G213" s="22">
        <v>20.2</v>
      </c>
      <c r="H213" s="61">
        <v>20.8</v>
      </c>
      <c r="I213" s="22">
        <v>173.1</v>
      </c>
      <c r="J213" s="61">
        <v>4.0999999999999996</v>
      </c>
      <c r="K213" s="22">
        <v>7.11</v>
      </c>
      <c r="L213" s="61">
        <v>6.54</v>
      </c>
      <c r="M213" s="22" t="s">
        <v>35</v>
      </c>
      <c r="N213" s="61" t="s">
        <v>35</v>
      </c>
      <c r="O213" s="49" t="s">
        <v>35</v>
      </c>
      <c r="P213" s="1199" t="s">
        <v>35</v>
      </c>
      <c r="Q213" s="49" t="s">
        <v>35</v>
      </c>
      <c r="R213" s="1199" t="s">
        <v>35</v>
      </c>
      <c r="S213" s="49" t="s">
        <v>35</v>
      </c>
      <c r="T213" s="1199" t="s">
        <v>35</v>
      </c>
      <c r="U213" s="49" t="s">
        <v>35</v>
      </c>
      <c r="V213" s="1199" t="s">
        <v>35</v>
      </c>
      <c r="W213" s="62" t="s">
        <v>35</v>
      </c>
      <c r="X213" s="63" t="s">
        <v>35</v>
      </c>
      <c r="Y213" s="67" t="s">
        <v>35</v>
      </c>
      <c r="Z213" s="68" t="s">
        <v>35</v>
      </c>
      <c r="AA213" s="23" t="s">
        <v>35</v>
      </c>
      <c r="AB213" s="66" t="s">
        <v>35</v>
      </c>
      <c r="AC213" s="608">
        <v>15999</v>
      </c>
      <c r="AD213" s="5" t="s">
        <v>88</v>
      </c>
      <c r="AE213" s="16" t="s">
        <v>20</v>
      </c>
      <c r="AF213" s="30">
        <v>22.4</v>
      </c>
      <c r="AG213" s="31">
        <v>24.1</v>
      </c>
      <c r="AH213" s="32" t="s">
        <v>35</v>
      </c>
      <c r="AI213" s="93"/>
    </row>
    <row r="214" spans="1:35" x14ac:dyDescent="0.15">
      <c r="A214" s="1829"/>
      <c r="B214" s="366">
        <v>44473</v>
      </c>
      <c r="C214" s="1607" t="str">
        <f t="shared" si="24"/>
        <v>(月)</v>
      </c>
      <c r="D214" s="627" t="s">
        <v>566</v>
      </c>
      <c r="E214" s="1493" t="s">
        <v>35</v>
      </c>
      <c r="F214" s="58">
        <v>26.3</v>
      </c>
      <c r="G214" s="22">
        <v>22.9</v>
      </c>
      <c r="H214" s="61">
        <v>24</v>
      </c>
      <c r="I214" s="22">
        <v>21.4</v>
      </c>
      <c r="J214" s="61">
        <v>5.9</v>
      </c>
      <c r="K214" s="22">
        <v>7.42</v>
      </c>
      <c r="L214" s="61">
        <v>7.14</v>
      </c>
      <c r="M214" s="22">
        <v>20.2</v>
      </c>
      <c r="N214" s="61">
        <v>18</v>
      </c>
      <c r="O214" s="49" t="s">
        <v>35</v>
      </c>
      <c r="P214" s="1199">
        <v>67</v>
      </c>
      <c r="Q214" s="49" t="s">
        <v>35</v>
      </c>
      <c r="R214" s="1199">
        <v>62</v>
      </c>
      <c r="S214" s="49" t="s">
        <v>35</v>
      </c>
      <c r="T214" s="1199" t="s">
        <v>35</v>
      </c>
      <c r="U214" s="49" t="s">
        <v>35</v>
      </c>
      <c r="V214" s="1199" t="s">
        <v>35</v>
      </c>
      <c r="W214" s="62" t="s">
        <v>35</v>
      </c>
      <c r="X214" s="63">
        <v>16</v>
      </c>
      <c r="Y214" s="67" t="s">
        <v>35</v>
      </c>
      <c r="Z214" s="68">
        <v>158</v>
      </c>
      <c r="AA214" s="23" t="s">
        <v>35</v>
      </c>
      <c r="AB214" s="66">
        <v>0.31</v>
      </c>
      <c r="AC214" s="608">
        <v>7177</v>
      </c>
      <c r="AD214" s="6" t="s">
        <v>378</v>
      </c>
      <c r="AE214" s="17" t="s">
        <v>379</v>
      </c>
      <c r="AF214" s="33">
        <v>6.4</v>
      </c>
      <c r="AG214" s="34">
        <v>6.7</v>
      </c>
      <c r="AH214" s="38" t="s">
        <v>35</v>
      </c>
      <c r="AI214" s="94"/>
    </row>
    <row r="215" spans="1:35" x14ac:dyDescent="0.15">
      <c r="A215" s="1829"/>
      <c r="B215" s="366">
        <v>44474</v>
      </c>
      <c r="C215" s="1607" t="str">
        <f t="shared" si="24"/>
        <v>(火)</v>
      </c>
      <c r="D215" s="627" t="s">
        <v>566</v>
      </c>
      <c r="E215" s="1493" t="s">
        <v>35</v>
      </c>
      <c r="F215" s="58">
        <v>26.3</v>
      </c>
      <c r="G215" s="22">
        <v>23.1</v>
      </c>
      <c r="H215" s="61">
        <v>24.3</v>
      </c>
      <c r="I215" s="22">
        <v>13.9</v>
      </c>
      <c r="J215" s="61">
        <v>5.3</v>
      </c>
      <c r="K215" s="22">
        <v>7.65</v>
      </c>
      <c r="L215" s="61">
        <v>7.4</v>
      </c>
      <c r="M215" s="22">
        <v>23.2</v>
      </c>
      <c r="N215" s="61">
        <v>19.2</v>
      </c>
      <c r="O215" s="49" t="s">
        <v>35</v>
      </c>
      <c r="P215" s="1199">
        <v>83</v>
      </c>
      <c r="Q215" s="49" t="s">
        <v>35</v>
      </c>
      <c r="R215" s="1199">
        <v>76</v>
      </c>
      <c r="S215" s="49" t="s">
        <v>35</v>
      </c>
      <c r="T215" s="1199" t="s">
        <v>35</v>
      </c>
      <c r="U215" s="49" t="s">
        <v>35</v>
      </c>
      <c r="V215" s="1199" t="s">
        <v>35</v>
      </c>
      <c r="W215" s="62" t="s">
        <v>35</v>
      </c>
      <c r="X215" s="63">
        <v>16</v>
      </c>
      <c r="Y215" s="67" t="s">
        <v>35</v>
      </c>
      <c r="Z215" s="68">
        <v>190</v>
      </c>
      <c r="AA215" s="23" t="s">
        <v>35</v>
      </c>
      <c r="AB215" s="66">
        <v>0.28999999999999998</v>
      </c>
      <c r="AC215" s="608">
        <v>4595</v>
      </c>
      <c r="AD215" s="6" t="s">
        <v>21</v>
      </c>
      <c r="AE215" s="17"/>
      <c r="AF215" s="33">
        <v>7.94</v>
      </c>
      <c r="AG215" s="34">
        <v>7.93</v>
      </c>
      <c r="AH215" s="41" t="s">
        <v>35</v>
      </c>
      <c r="AI215" s="95"/>
    </row>
    <row r="216" spans="1:35" x14ac:dyDescent="0.15">
      <c r="A216" s="1829"/>
      <c r="B216" s="366">
        <v>44475</v>
      </c>
      <c r="C216" s="1607" t="str">
        <f t="shared" si="24"/>
        <v>(水)</v>
      </c>
      <c r="D216" s="627" t="s">
        <v>566</v>
      </c>
      <c r="E216" s="1493" t="s">
        <v>35</v>
      </c>
      <c r="F216" s="58">
        <v>26.4</v>
      </c>
      <c r="G216" s="22">
        <v>22.8</v>
      </c>
      <c r="H216" s="61">
        <v>24.3</v>
      </c>
      <c r="I216" s="22">
        <v>13.6</v>
      </c>
      <c r="J216" s="61">
        <v>4.7</v>
      </c>
      <c r="K216" s="22">
        <v>7.68</v>
      </c>
      <c r="L216" s="61">
        <v>7.42</v>
      </c>
      <c r="M216" s="22">
        <v>24.2</v>
      </c>
      <c r="N216" s="61">
        <v>23.3</v>
      </c>
      <c r="O216" s="49" t="s">
        <v>35</v>
      </c>
      <c r="P216" s="1199">
        <v>97</v>
      </c>
      <c r="Q216" s="49" t="s">
        <v>35</v>
      </c>
      <c r="R216" s="1199">
        <v>80</v>
      </c>
      <c r="S216" s="49" t="s">
        <v>35</v>
      </c>
      <c r="T216" s="1199" t="s">
        <v>35</v>
      </c>
      <c r="U216" s="49" t="s">
        <v>35</v>
      </c>
      <c r="V216" s="1199" t="s">
        <v>35</v>
      </c>
      <c r="W216" s="62" t="s">
        <v>35</v>
      </c>
      <c r="X216" s="63">
        <v>15</v>
      </c>
      <c r="Y216" s="67" t="s">
        <v>35</v>
      </c>
      <c r="Z216" s="68">
        <v>206</v>
      </c>
      <c r="AA216" s="23" t="s">
        <v>35</v>
      </c>
      <c r="AB216" s="66">
        <v>0.26</v>
      </c>
      <c r="AC216" s="608">
        <v>2718</v>
      </c>
      <c r="AD216" s="6" t="s">
        <v>356</v>
      </c>
      <c r="AE216" s="17" t="s">
        <v>22</v>
      </c>
      <c r="AF216" s="33">
        <v>24</v>
      </c>
      <c r="AG216" s="34">
        <v>24</v>
      </c>
      <c r="AH216" s="35" t="s">
        <v>35</v>
      </c>
      <c r="AI216" s="96"/>
    </row>
    <row r="217" spans="1:35" x14ac:dyDescent="0.15">
      <c r="A217" s="1829"/>
      <c r="B217" s="366">
        <v>44476</v>
      </c>
      <c r="C217" s="1607" t="str">
        <f t="shared" si="24"/>
        <v>(木)</v>
      </c>
      <c r="D217" s="627" t="s">
        <v>522</v>
      </c>
      <c r="E217" s="1493" t="s">
        <v>35</v>
      </c>
      <c r="F217" s="58">
        <v>21.4</v>
      </c>
      <c r="G217" s="22">
        <v>22.7</v>
      </c>
      <c r="H217" s="61">
        <v>23.9</v>
      </c>
      <c r="I217" s="22">
        <v>13.4</v>
      </c>
      <c r="J217" s="61">
        <v>8.3000000000000007</v>
      </c>
      <c r="K217" s="22">
        <v>7.67</v>
      </c>
      <c r="L217" s="61">
        <v>7.42</v>
      </c>
      <c r="M217" s="22">
        <v>22.2</v>
      </c>
      <c r="N217" s="61">
        <v>22.1</v>
      </c>
      <c r="O217" s="49" t="s">
        <v>35</v>
      </c>
      <c r="P217" s="1199">
        <v>83</v>
      </c>
      <c r="Q217" s="49" t="s">
        <v>35</v>
      </c>
      <c r="R217" s="1199">
        <v>76</v>
      </c>
      <c r="S217" s="49" t="s">
        <v>35</v>
      </c>
      <c r="T217" s="1199" t="s">
        <v>35</v>
      </c>
      <c r="U217" s="49" t="s">
        <v>35</v>
      </c>
      <c r="V217" s="1199" t="s">
        <v>35</v>
      </c>
      <c r="W217" s="62" t="s">
        <v>35</v>
      </c>
      <c r="X217" s="63">
        <v>13</v>
      </c>
      <c r="Y217" s="67" t="s">
        <v>35</v>
      </c>
      <c r="Z217" s="68">
        <v>208</v>
      </c>
      <c r="AA217" s="23" t="s">
        <v>35</v>
      </c>
      <c r="AB217" s="66">
        <v>0.5</v>
      </c>
      <c r="AC217" s="608">
        <v>2892</v>
      </c>
      <c r="AD217" s="6" t="s">
        <v>380</v>
      </c>
      <c r="AE217" s="17" t="s">
        <v>23</v>
      </c>
      <c r="AF217" s="612">
        <v>100</v>
      </c>
      <c r="AG217" s="613">
        <v>110</v>
      </c>
      <c r="AH217" s="35" t="s">
        <v>35</v>
      </c>
      <c r="AI217" s="96"/>
    </row>
    <row r="218" spans="1:35" x14ac:dyDescent="0.15">
      <c r="A218" s="1829"/>
      <c r="B218" s="366">
        <v>44477</v>
      </c>
      <c r="C218" s="1607" t="str">
        <f t="shared" si="24"/>
        <v>(金)</v>
      </c>
      <c r="D218" s="627" t="s">
        <v>522</v>
      </c>
      <c r="E218" s="1493">
        <v>3</v>
      </c>
      <c r="F218" s="58">
        <v>25.3</v>
      </c>
      <c r="G218" s="22">
        <v>22.9</v>
      </c>
      <c r="H218" s="61">
        <v>24.2</v>
      </c>
      <c r="I218" s="22">
        <v>12.7</v>
      </c>
      <c r="J218" s="61">
        <v>8.4</v>
      </c>
      <c r="K218" s="22">
        <v>7.61</v>
      </c>
      <c r="L218" s="61">
        <v>7.48</v>
      </c>
      <c r="M218" s="22">
        <v>20.3</v>
      </c>
      <c r="N218" s="61">
        <v>22.6</v>
      </c>
      <c r="O218" s="49" t="s">
        <v>35</v>
      </c>
      <c r="P218" s="1199">
        <v>87</v>
      </c>
      <c r="Q218" s="49" t="s">
        <v>35</v>
      </c>
      <c r="R218" s="1199">
        <v>72</v>
      </c>
      <c r="S218" s="49" t="s">
        <v>35</v>
      </c>
      <c r="T218" s="1199" t="s">
        <v>35</v>
      </c>
      <c r="U218" s="49" t="s">
        <v>35</v>
      </c>
      <c r="V218" s="1199" t="s">
        <v>35</v>
      </c>
      <c r="W218" s="62" t="s">
        <v>35</v>
      </c>
      <c r="X218" s="63">
        <v>12</v>
      </c>
      <c r="Y218" s="67" t="s">
        <v>35</v>
      </c>
      <c r="Z218" s="68">
        <v>206</v>
      </c>
      <c r="AA218" s="23" t="s">
        <v>35</v>
      </c>
      <c r="AB218" s="66">
        <v>0.54</v>
      </c>
      <c r="AC218" s="608">
        <v>1504</v>
      </c>
      <c r="AD218" s="6" t="s">
        <v>360</v>
      </c>
      <c r="AE218" s="17" t="s">
        <v>23</v>
      </c>
      <c r="AF218" s="612">
        <v>82</v>
      </c>
      <c r="AG218" s="613">
        <v>82</v>
      </c>
      <c r="AH218" s="35" t="s">
        <v>35</v>
      </c>
      <c r="AI218" s="96"/>
    </row>
    <row r="219" spans="1:35" x14ac:dyDescent="0.15">
      <c r="A219" s="1829"/>
      <c r="B219" s="366">
        <v>44478</v>
      </c>
      <c r="C219" s="1607" t="str">
        <f t="shared" si="24"/>
        <v>(土)</v>
      </c>
      <c r="D219" s="627" t="s">
        <v>566</v>
      </c>
      <c r="E219" s="1493" t="s">
        <v>35</v>
      </c>
      <c r="F219" s="58">
        <v>27.6</v>
      </c>
      <c r="G219" s="22">
        <v>20.5</v>
      </c>
      <c r="H219" s="61">
        <v>20.9</v>
      </c>
      <c r="I219" s="22">
        <v>10</v>
      </c>
      <c r="J219" s="61">
        <v>11.9</v>
      </c>
      <c r="K219" s="22">
        <v>7.58</v>
      </c>
      <c r="L219" s="61">
        <v>7.63</v>
      </c>
      <c r="M219" s="22" t="s">
        <v>35</v>
      </c>
      <c r="N219" s="61" t="s">
        <v>35</v>
      </c>
      <c r="O219" s="49" t="s">
        <v>35</v>
      </c>
      <c r="P219" s="1199" t="s">
        <v>35</v>
      </c>
      <c r="Q219" s="49" t="s">
        <v>35</v>
      </c>
      <c r="R219" s="1199" t="s">
        <v>35</v>
      </c>
      <c r="S219" s="49" t="s">
        <v>35</v>
      </c>
      <c r="T219" s="1199" t="s">
        <v>35</v>
      </c>
      <c r="U219" s="49" t="s">
        <v>35</v>
      </c>
      <c r="V219" s="1199" t="s">
        <v>35</v>
      </c>
      <c r="W219" s="62" t="s">
        <v>35</v>
      </c>
      <c r="X219" s="63" t="s">
        <v>35</v>
      </c>
      <c r="Y219" s="67" t="s">
        <v>35</v>
      </c>
      <c r="Z219" s="68" t="s">
        <v>35</v>
      </c>
      <c r="AA219" s="23" t="s">
        <v>35</v>
      </c>
      <c r="AB219" s="66" t="s">
        <v>35</v>
      </c>
      <c r="AC219" s="608" t="s">
        <v>35</v>
      </c>
      <c r="AD219" s="6" t="s">
        <v>361</v>
      </c>
      <c r="AE219" s="17" t="s">
        <v>23</v>
      </c>
      <c r="AF219" s="612">
        <v>58</v>
      </c>
      <c r="AG219" s="613">
        <v>60</v>
      </c>
      <c r="AH219" s="35" t="s">
        <v>35</v>
      </c>
      <c r="AI219" s="96"/>
    </row>
    <row r="220" spans="1:35" x14ac:dyDescent="0.15">
      <c r="A220" s="1829"/>
      <c r="B220" s="366">
        <v>44479</v>
      </c>
      <c r="C220" s="1607" t="str">
        <f t="shared" si="24"/>
        <v>(日)</v>
      </c>
      <c r="D220" s="627" t="s">
        <v>522</v>
      </c>
      <c r="E220" s="1493" t="s">
        <v>35</v>
      </c>
      <c r="F220" s="58">
        <v>20</v>
      </c>
      <c r="G220" s="22">
        <v>20.9</v>
      </c>
      <c r="H220" s="61">
        <v>21.3</v>
      </c>
      <c r="I220" s="22">
        <v>10</v>
      </c>
      <c r="J220" s="61">
        <v>11.2</v>
      </c>
      <c r="K220" s="22">
        <v>7.57</v>
      </c>
      <c r="L220" s="61">
        <v>7.63</v>
      </c>
      <c r="M220" s="22" t="s">
        <v>35</v>
      </c>
      <c r="N220" s="61" t="s">
        <v>35</v>
      </c>
      <c r="O220" s="49" t="s">
        <v>35</v>
      </c>
      <c r="P220" s="1199" t="s">
        <v>35</v>
      </c>
      <c r="Q220" s="49" t="s">
        <v>35</v>
      </c>
      <c r="R220" s="1199" t="s">
        <v>35</v>
      </c>
      <c r="S220" s="49" t="s">
        <v>35</v>
      </c>
      <c r="T220" s="1199" t="s">
        <v>35</v>
      </c>
      <c r="U220" s="49" t="s">
        <v>35</v>
      </c>
      <c r="V220" s="1199" t="s">
        <v>35</v>
      </c>
      <c r="W220" s="62" t="s">
        <v>35</v>
      </c>
      <c r="X220" s="63" t="s">
        <v>35</v>
      </c>
      <c r="Y220" s="67" t="s">
        <v>35</v>
      </c>
      <c r="Z220" s="68" t="s">
        <v>35</v>
      </c>
      <c r="AA220" s="23" t="s">
        <v>35</v>
      </c>
      <c r="AB220" s="66" t="s">
        <v>35</v>
      </c>
      <c r="AC220" s="608" t="s">
        <v>35</v>
      </c>
      <c r="AD220" s="6" t="s">
        <v>362</v>
      </c>
      <c r="AE220" s="17" t="s">
        <v>23</v>
      </c>
      <c r="AF220" s="612">
        <v>24</v>
      </c>
      <c r="AG220" s="613">
        <v>22</v>
      </c>
      <c r="AH220" s="35" t="s">
        <v>35</v>
      </c>
      <c r="AI220" s="96"/>
    </row>
    <row r="221" spans="1:35" x14ac:dyDescent="0.15">
      <c r="A221" s="1829"/>
      <c r="B221" s="366">
        <v>44480</v>
      </c>
      <c r="C221" s="1607" t="str">
        <f t="shared" si="24"/>
        <v>(月)</v>
      </c>
      <c r="D221" s="627" t="s">
        <v>566</v>
      </c>
      <c r="E221" s="1493" t="s">
        <v>35</v>
      </c>
      <c r="F221" s="58">
        <v>26.1</v>
      </c>
      <c r="G221" s="22">
        <v>22.9</v>
      </c>
      <c r="H221" s="61">
        <v>24.2</v>
      </c>
      <c r="I221" s="22">
        <v>9.1</v>
      </c>
      <c r="J221" s="61">
        <v>9.4</v>
      </c>
      <c r="K221" s="22">
        <v>7.83</v>
      </c>
      <c r="L221" s="61">
        <v>7.79</v>
      </c>
      <c r="M221" s="22">
        <v>23.1</v>
      </c>
      <c r="N221" s="61">
        <v>12.8</v>
      </c>
      <c r="O221" s="49" t="s">
        <v>35</v>
      </c>
      <c r="P221" s="1199">
        <v>93</v>
      </c>
      <c r="Q221" s="49" t="s">
        <v>35</v>
      </c>
      <c r="R221" s="1199">
        <v>74</v>
      </c>
      <c r="S221" s="49" t="s">
        <v>35</v>
      </c>
      <c r="T221" s="1199" t="s">
        <v>35</v>
      </c>
      <c r="U221" s="49" t="s">
        <v>35</v>
      </c>
      <c r="V221" s="1199" t="s">
        <v>35</v>
      </c>
      <c r="W221" s="62" t="s">
        <v>35</v>
      </c>
      <c r="X221" s="63">
        <v>12</v>
      </c>
      <c r="Y221" s="67" t="s">
        <v>35</v>
      </c>
      <c r="Z221" s="68">
        <v>194</v>
      </c>
      <c r="AA221" s="23" t="s">
        <v>35</v>
      </c>
      <c r="AB221" s="66">
        <v>0.63</v>
      </c>
      <c r="AC221" s="608" t="s">
        <v>35</v>
      </c>
      <c r="AD221" s="6" t="s">
        <v>381</v>
      </c>
      <c r="AE221" s="17" t="s">
        <v>23</v>
      </c>
      <c r="AF221" s="36">
        <v>13</v>
      </c>
      <c r="AG221" s="37">
        <v>13</v>
      </c>
      <c r="AH221" s="38" t="s">
        <v>35</v>
      </c>
      <c r="AI221" s="94"/>
    </row>
    <row r="222" spans="1:35" x14ac:dyDescent="0.15">
      <c r="A222" s="1829"/>
      <c r="B222" s="366">
        <v>44481</v>
      </c>
      <c r="C222" s="1607" t="str">
        <f t="shared" si="24"/>
        <v>(火)</v>
      </c>
      <c r="D222" s="627" t="s">
        <v>522</v>
      </c>
      <c r="E222" s="1493" t="s">
        <v>35</v>
      </c>
      <c r="F222" s="58">
        <v>24.6</v>
      </c>
      <c r="G222" s="22">
        <v>23.6</v>
      </c>
      <c r="H222" s="61">
        <v>25</v>
      </c>
      <c r="I222" s="22">
        <v>8.9</v>
      </c>
      <c r="J222" s="61">
        <v>9.4</v>
      </c>
      <c r="K222" s="22">
        <v>7.83</v>
      </c>
      <c r="L222" s="61">
        <v>7.8</v>
      </c>
      <c r="M222" s="22">
        <v>24.2</v>
      </c>
      <c r="N222" s="61">
        <v>22.2</v>
      </c>
      <c r="O222" s="49" t="s">
        <v>35</v>
      </c>
      <c r="P222" s="1199">
        <v>93</v>
      </c>
      <c r="Q222" s="49" t="s">
        <v>35</v>
      </c>
      <c r="R222" s="1199">
        <v>74</v>
      </c>
      <c r="S222" s="49" t="s">
        <v>35</v>
      </c>
      <c r="T222" s="1199" t="s">
        <v>35</v>
      </c>
      <c r="U222" s="49" t="s">
        <v>35</v>
      </c>
      <c r="V222" s="1199" t="s">
        <v>35</v>
      </c>
      <c r="W222" s="62" t="s">
        <v>35</v>
      </c>
      <c r="X222" s="63">
        <v>12</v>
      </c>
      <c r="Y222" s="67" t="s">
        <v>35</v>
      </c>
      <c r="Z222" s="68">
        <v>198</v>
      </c>
      <c r="AA222" s="23" t="s">
        <v>35</v>
      </c>
      <c r="AB222" s="66">
        <v>0.55000000000000004</v>
      </c>
      <c r="AC222" s="608" t="s">
        <v>35</v>
      </c>
      <c r="AD222" s="6" t="s">
        <v>382</v>
      </c>
      <c r="AE222" s="17" t="s">
        <v>23</v>
      </c>
      <c r="AF222" s="47">
        <v>212</v>
      </c>
      <c r="AG222" s="48">
        <v>210</v>
      </c>
      <c r="AH222" s="24" t="s">
        <v>35</v>
      </c>
      <c r="AI222" s="25"/>
    </row>
    <row r="223" spans="1:35" x14ac:dyDescent="0.15">
      <c r="A223" s="1829"/>
      <c r="B223" s="366">
        <v>44482</v>
      </c>
      <c r="C223" s="1607" t="str">
        <f t="shared" si="24"/>
        <v>(水)</v>
      </c>
      <c r="D223" s="627" t="s">
        <v>522</v>
      </c>
      <c r="E223" s="1493">
        <v>7</v>
      </c>
      <c r="F223" s="58">
        <v>18.3</v>
      </c>
      <c r="G223" s="22">
        <v>22.4</v>
      </c>
      <c r="H223" s="61">
        <v>24.1</v>
      </c>
      <c r="I223" s="22">
        <v>6.4</v>
      </c>
      <c r="J223" s="61">
        <v>6.7</v>
      </c>
      <c r="K223" s="22">
        <v>7.94</v>
      </c>
      <c r="L223" s="61">
        <v>7.93</v>
      </c>
      <c r="M223" s="22">
        <v>24</v>
      </c>
      <c r="N223" s="61">
        <v>24</v>
      </c>
      <c r="O223" s="49">
        <v>100</v>
      </c>
      <c r="P223" s="1199">
        <v>110</v>
      </c>
      <c r="Q223" s="49">
        <v>82</v>
      </c>
      <c r="R223" s="1199">
        <v>82</v>
      </c>
      <c r="S223" s="49">
        <v>58</v>
      </c>
      <c r="T223" s="1199">
        <v>60</v>
      </c>
      <c r="U223" s="49">
        <v>24</v>
      </c>
      <c r="V223" s="1199">
        <v>22</v>
      </c>
      <c r="W223" s="62">
        <v>13</v>
      </c>
      <c r="X223" s="63">
        <v>13</v>
      </c>
      <c r="Y223" s="67">
        <v>212</v>
      </c>
      <c r="Z223" s="68">
        <v>210</v>
      </c>
      <c r="AA223" s="23">
        <v>0.38</v>
      </c>
      <c r="AB223" s="66">
        <v>0.44</v>
      </c>
      <c r="AC223" s="608" t="s">
        <v>35</v>
      </c>
      <c r="AD223" s="6" t="s">
        <v>383</v>
      </c>
      <c r="AE223" s="17" t="s">
        <v>23</v>
      </c>
      <c r="AF223" s="39">
        <v>0.38</v>
      </c>
      <c r="AG223" s="40">
        <v>0.44</v>
      </c>
      <c r="AH223" s="41" t="s">
        <v>35</v>
      </c>
      <c r="AI223" s="95"/>
    </row>
    <row r="224" spans="1:35" x14ac:dyDescent="0.15">
      <c r="A224" s="1829"/>
      <c r="B224" s="366">
        <v>44483</v>
      </c>
      <c r="C224" s="1607" t="str">
        <f t="shared" si="24"/>
        <v>(木)</v>
      </c>
      <c r="D224" s="627" t="s">
        <v>522</v>
      </c>
      <c r="E224" s="1493" t="s">
        <v>35</v>
      </c>
      <c r="F224" s="58">
        <v>19.899999999999999</v>
      </c>
      <c r="G224" s="22">
        <v>21.7</v>
      </c>
      <c r="H224" s="61">
        <v>23.2</v>
      </c>
      <c r="I224" s="22">
        <v>6.9</v>
      </c>
      <c r="J224" s="61">
        <v>7.4</v>
      </c>
      <c r="K224" s="22">
        <v>7.85</v>
      </c>
      <c r="L224" s="61">
        <v>7.82</v>
      </c>
      <c r="M224" s="22">
        <v>23.5</v>
      </c>
      <c r="N224" s="61">
        <v>24.1</v>
      </c>
      <c r="O224" s="49" t="s">
        <v>35</v>
      </c>
      <c r="P224" s="1199">
        <v>97</v>
      </c>
      <c r="Q224" s="49" t="s">
        <v>35</v>
      </c>
      <c r="R224" s="1199">
        <v>82</v>
      </c>
      <c r="S224" s="49" t="s">
        <v>35</v>
      </c>
      <c r="T224" s="1199" t="s">
        <v>35</v>
      </c>
      <c r="U224" s="49" t="s">
        <v>35</v>
      </c>
      <c r="V224" s="1199" t="s">
        <v>35</v>
      </c>
      <c r="W224" s="62" t="s">
        <v>35</v>
      </c>
      <c r="X224" s="63">
        <v>12</v>
      </c>
      <c r="Y224" s="67" t="s">
        <v>35</v>
      </c>
      <c r="Z224" s="68">
        <v>196</v>
      </c>
      <c r="AA224" s="23" t="s">
        <v>35</v>
      </c>
      <c r="AB224" s="66">
        <v>0.44</v>
      </c>
      <c r="AC224" s="608" t="s">
        <v>35</v>
      </c>
      <c r="AD224" s="6" t="s">
        <v>24</v>
      </c>
      <c r="AE224" s="17" t="s">
        <v>23</v>
      </c>
      <c r="AF224" s="22">
        <v>5.3</v>
      </c>
      <c r="AG224" s="46">
        <v>5</v>
      </c>
      <c r="AH224" s="134" t="s">
        <v>35</v>
      </c>
      <c r="AI224" s="95"/>
    </row>
    <row r="225" spans="1:35" x14ac:dyDescent="0.15">
      <c r="A225" s="1829"/>
      <c r="B225" s="366">
        <v>44484</v>
      </c>
      <c r="C225" s="1607" t="str">
        <f t="shared" si="24"/>
        <v>(金)</v>
      </c>
      <c r="D225" s="627" t="s">
        <v>566</v>
      </c>
      <c r="E225" s="1493" t="s">
        <v>35</v>
      </c>
      <c r="F225" s="58">
        <v>28.1</v>
      </c>
      <c r="G225" s="22">
        <v>21.4</v>
      </c>
      <c r="H225" s="61">
        <v>23.1</v>
      </c>
      <c r="I225" s="22">
        <v>3.8</v>
      </c>
      <c r="J225" s="61">
        <v>5.3</v>
      </c>
      <c r="K225" s="22">
        <v>7.84</v>
      </c>
      <c r="L225" s="61">
        <v>7.8</v>
      </c>
      <c r="M225" s="22">
        <v>29.3</v>
      </c>
      <c r="N225" s="61">
        <v>31.4</v>
      </c>
      <c r="O225" s="49" t="s">
        <v>35</v>
      </c>
      <c r="P225" s="1199">
        <v>120</v>
      </c>
      <c r="Q225" s="49" t="s">
        <v>35</v>
      </c>
      <c r="R225" s="1199">
        <v>100</v>
      </c>
      <c r="S225" s="49" t="s">
        <v>35</v>
      </c>
      <c r="T225" s="1199" t="s">
        <v>35</v>
      </c>
      <c r="U225" s="49" t="s">
        <v>35</v>
      </c>
      <c r="V225" s="1199" t="s">
        <v>35</v>
      </c>
      <c r="W225" s="62" t="s">
        <v>35</v>
      </c>
      <c r="X225" s="63">
        <v>13</v>
      </c>
      <c r="Y225" s="67" t="s">
        <v>35</v>
      </c>
      <c r="Z225" s="68">
        <v>244</v>
      </c>
      <c r="AA225" s="23" t="s">
        <v>35</v>
      </c>
      <c r="AB225" s="66">
        <v>0.43</v>
      </c>
      <c r="AC225" s="608" t="s">
        <v>35</v>
      </c>
      <c r="AD225" s="6" t="s">
        <v>25</v>
      </c>
      <c r="AE225" s="17" t="s">
        <v>23</v>
      </c>
      <c r="AF225" s="22">
        <v>1.9</v>
      </c>
      <c r="AG225" s="46">
        <v>2</v>
      </c>
      <c r="AH225" s="35" t="s">
        <v>35</v>
      </c>
      <c r="AI225" s="95"/>
    </row>
    <row r="226" spans="1:35" x14ac:dyDescent="0.15">
      <c r="A226" s="1829"/>
      <c r="B226" s="366">
        <v>44485</v>
      </c>
      <c r="C226" s="1607" t="str">
        <f t="shared" si="24"/>
        <v>(土)</v>
      </c>
      <c r="D226" s="627" t="s">
        <v>522</v>
      </c>
      <c r="E226" s="1493">
        <v>2</v>
      </c>
      <c r="F226" s="58">
        <v>25.9</v>
      </c>
      <c r="G226" s="22">
        <v>18.899999999999999</v>
      </c>
      <c r="H226" s="61">
        <v>19.899999999999999</v>
      </c>
      <c r="I226" s="22">
        <v>4.4000000000000004</v>
      </c>
      <c r="J226" s="61">
        <v>4.5999999999999996</v>
      </c>
      <c r="K226" s="22">
        <v>7.72</v>
      </c>
      <c r="L226" s="61">
        <v>7.78</v>
      </c>
      <c r="M226" s="22" t="s">
        <v>35</v>
      </c>
      <c r="N226" s="61" t="s">
        <v>35</v>
      </c>
      <c r="O226" s="49" t="s">
        <v>35</v>
      </c>
      <c r="P226" s="1199" t="s">
        <v>35</v>
      </c>
      <c r="Q226" s="49" t="s">
        <v>35</v>
      </c>
      <c r="R226" s="1199" t="s">
        <v>35</v>
      </c>
      <c r="S226" s="49" t="s">
        <v>35</v>
      </c>
      <c r="T226" s="1199" t="s">
        <v>35</v>
      </c>
      <c r="U226" s="49" t="s">
        <v>35</v>
      </c>
      <c r="V226" s="1199" t="s">
        <v>35</v>
      </c>
      <c r="W226" s="62" t="s">
        <v>35</v>
      </c>
      <c r="X226" s="63" t="s">
        <v>35</v>
      </c>
      <c r="Y226" s="67" t="s">
        <v>35</v>
      </c>
      <c r="Z226" s="68" t="s">
        <v>35</v>
      </c>
      <c r="AA226" s="23" t="s">
        <v>35</v>
      </c>
      <c r="AB226" s="66" t="s">
        <v>35</v>
      </c>
      <c r="AC226" s="608" t="s">
        <v>35</v>
      </c>
      <c r="AD226" s="6" t="s">
        <v>384</v>
      </c>
      <c r="AE226" s="17" t="s">
        <v>23</v>
      </c>
      <c r="AF226" s="22">
        <v>8.4</v>
      </c>
      <c r="AG226" s="46">
        <v>8.1999999999999993</v>
      </c>
      <c r="AH226" s="35" t="s">
        <v>35</v>
      </c>
      <c r="AI226" s="95"/>
    </row>
    <row r="227" spans="1:35" x14ac:dyDescent="0.15">
      <c r="A227" s="1829"/>
      <c r="B227" s="366">
        <v>44486</v>
      </c>
      <c r="C227" s="1607" t="str">
        <f t="shared" si="24"/>
        <v>(日)</v>
      </c>
      <c r="D227" s="627" t="s">
        <v>579</v>
      </c>
      <c r="E227" s="1493">
        <v>22</v>
      </c>
      <c r="F227" s="58">
        <v>16.899999999999999</v>
      </c>
      <c r="G227" s="22">
        <v>19.600000000000001</v>
      </c>
      <c r="H227" s="61">
        <v>20.2</v>
      </c>
      <c r="I227" s="22">
        <v>5.3</v>
      </c>
      <c r="J227" s="61">
        <v>5.5</v>
      </c>
      <c r="K227" s="22">
        <v>7.73</v>
      </c>
      <c r="L227" s="61">
        <v>7.75</v>
      </c>
      <c r="M227" s="22" t="s">
        <v>35</v>
      </c>
      <c r="N227" s="61" t="s">
        <v>35</v>
      </c>
      <c r="O227" s="49" t="s">
        <v>35</v>
      </c>
      <c r="P227" s="1199" t="s">
        <v>35</v>
      </c>
      <c r="Q227" s="49" t="s">
        <v>35</v>
      </c>
      <c r="R227" s="1199" t="s">
        <v>35</v>
      </c>
      <c r="S227" s="49" t="s">
        <v>35</v>
      </c>
      <c r="T227" s="1199" t="s">
        <v>35</v>
      </c>
      <c r="U227" s="49" t="s">
        <v>35</v>
      </c>
      <c r="V227" s="1199" t="s">
        <v>35</v>
      </c>
      <c r="W227" s="62" t="s">
        <v>35</v>
      </c>
      <c r="X227" s="63" t="s">
        <v>35</v>
      </c>
      <c r="Y227" s="67" t="s">
        <v>35</v>
      </c>
      <c r="Z227" s="68" t="s">
        <v>35</v>
      </c>
      <c r="AA227" s="23" t="s">
        <v>35</v>
      </c>
      <c r="AB227" s="66" t="s">
        <v>35</v>
      </c>
      <c r="AC227" s="608">
        <v>1562</v>
      </c>
      <c r="AD227" s="6" t="s">
        <v>385</v>
      </c>
      <c r="AE227" s="17" t="s">
        <v>23</v>
      </c>
      <c r="AF227" s="23">
        <v>7.8E-2</v>
      </c>
      <c r="AG227" s="43">
        <v>7.0000000000000007E-2</v>
      </c>
      <c r="AH227" s="45" t="s">
        <v>35</v>
      </c>
      <c r="AI227" s="97"/>
    </row>
    <row r="228" spans="1:35" x14ac:dyDescent="0.15">
      <c r="A228" s="1829"/>
      <c r="B228" s="366">
        <v>44487</v>
      </c>
      <c r="C228" s="1607" t="str">
        <f t="shared" si="24"/>
        <v>(月)</v>
      </c>
      <c r="D228" s="627" t="s">
        <v>566</v>
      </c>
      <c r="E228" s="1493" t="s">
        <v>35</v>
      </c>
      <c r="F228" s="58">
        <v>14.7</v>
      </c>
      <c r="G228" s="22">
        <v>19</v>
      </c>
      <c r="H228" s="61">
        <v>21</v>
      </c>
      <c r="I228" s="22">
        <v>16.600000000000001</v>
      </c>
      <c r="J228" s="61">
        <v>6.2</v>
      </c>
      <c r="K228" s="22">
        <v>7.89</v>
      </c>
      <c r="L228" s="61">
        <v>7.58</v>
      </c>
      <c r="M228" s="22">
        <v>26.1</v>
      </c>
      <c r="N228" s="61">
        <v>12.8</v>
      </c>
      <c r="O228" s="49" t="s">
        <v>35</v>
      </c>
      <c r="P228" s="1199">
        <v>100</v>
      </c>
      <c r="Q228" s="49" t="s">
        <v>35</v>
      </c>
      <c r="R228" s="1199">
        <v>80</v>
      </c>
      <c r="S228" s="49" t="s">
        <v>35</v>
      </c>
      <c r="T228" s="1199" t="s">
        <v>35</v>
      </c>
      <c r="U228" s="49" t="s">
        <v>35</v>
      </c>
      <c r="V228" s="1199" t="s">
        <v>35</v>
      </c>
      <c r="W228" s="62" t="s">
        <v>35</v>
      </c>
      <c r="X228" s="63">
        <v>16</v>
      </c>
      <c r="Y228" s="67" t="s">
        <v>35</v>
      </c>
      <c r="Z228" s="68">
        <v>196</v>
      </c>
      <c r="AA228" s="23" t="s">
        <v>35</v>
      </c>
      <c r="AB228" s="66">
        <v>0.32</v>
      </c>
      <c r="AC228" s="608">
        <v>5051</v>
      </c>
      <c r="AD228" s="6" t="s">
        <v>26</v>
      </c>
      <c r="AE228" s="17" t="s">
        <v>23</v>
      </c>
      <c r="AF228" s="23">
        <v>1.42</v>
      </c>
      <c r="AG228" s="43">
        <v>0.74</v>
      </c>
      <c r="AH228" s="41" t="s">
        <v>35</v>
      </c>
      <c r="AI228" s="95"/>
    </row>
    <row r="229" spans="1:35" x14ac:dyDescent="0.15">
      <c r="A229" s="1829"/>
      <c r="B229" s="366">
        <v>44488</v>
      </c>
      <c r="C229" s="1607" t="str">
        <f t="shared" si="24"/>
        <v>(火)</v>
      </c>
      <c r="D229" s="627" t="s">
        <v>579</v>
      </c>
      <c r="E229" s="1493">
        <v>5</v>
      </c>
      <c r="F229" s="58">
        <v>13.9</v>
      </c>
      <c r="G229" s="22">
        <v>18.5</v>
      </c>
      <c r="H229" s="61">
        <v>20.3</v>
      </c>
      <c r="I229" s="22">
        <v>6.7</v>
      </c>
      <c r="J229" s="61">
        <v>7</v>
      </c>
      <c r="K229" s="22">
        <v>7.97</v>
      </c>
      <c r="L229" s="61">
        <v>7.91</v>
      </c>
      <c r="M229" s="22">
        <v>28.1</v>
      </c>
      <c r="N229" s="61">
        <v>25.4</v>
      </c>
      <c r="O229" s="49" t="s">
        <v>35</v>
      </c>
      <c r="P229" s="1199">
        <v>110</v>
      </c>
      <c r="Q229" s="49" t="s">
        <v>35</v>
      </c>
      <c r="R229" s="1199">
        <v>90</v>
      </c>
      <c r="S229" s="49" t="s">
        <v>35</v>
      </c>
      <c r="T229" s="1199" t="s">
        <v>35</v>
      </c>
      <c r="U229" s="49" t="s">
        <v>35</v>
      </c>
      <c r="V229" s="1199" t="s">
        <v>35</v>
      </c>
      <c r="W229" s="62" t="s">
        <v>35</v>
      </c>
      <c r="X229" s="63">
        <v>14</v>
      </c>
      <c r="Y229" s="67" t="s">
        <v>35</v>
      </c>
      <c r="Z229" s="68">
        <v>220</v>
      </c>
      <c r="AA229" s="23" t="s">
        <v>35</v>
      </c>
      <c r="AB229" s="66">
        <v>0.6</v>
      </c>
      <c r="AC229" s="608" t="s">
        <v>35</v>
      </c>
      <c r="AD229" s="6" t="s">
        <v>91</v>
      </c>
      <c r="AE229" s="17" t="s">
        <v>23</v>
      </c>
      <c r="AF229" s="23">
        <v>1.07</v>
      </c>
      <c r="AG229" s="43">
        <v>0.94</v>
      </c>
      <c r="AH229" s="41" t="s">
        <v>35</v>
      </c>
      <c r="AI229" s="95"/>
    </row>
    <row r="230" spans="1:35" x14ac:dyDescent="0.15">
      <c r="A230" s="1829"/>
      <c r="B230" s="366">
        <v>44489</v>
      </c>
      <c r="C230" s="1607" t="str">
        <f t="shared" si="24"/>
        <v>(水)</v>
      </c>
      <c r="D230" s="627" t="s">
        <v>566</v>
      </c>
      <c r="E230" s="1493">
        <v>1</v>
      </c>
      <c r="F230" s="58">
        <v>18.899999999999999</v>
      </c>
      <c r="G230" s="22">
        <v>19.100000000000001</v>
      </c>
      <c r="H230" s="61">
        <v>20.8</v>
      </c>
      <c r="I230" s="22">
        <v>5.9</v>
      </c>
      <c r="J230" s="61">
        <v>5.3</v>
      </c>
      <c r="K230" s="22">
        <v>7.98</v>
      </c>
      <c r="L230" s="61">
        <v>7.93</v>
      </c>
      <c r="M230" s="22">
        <v>26.8</v>
      </c>
      <c r="N230" s="61">
        <v>29</v>
      </c>
      <c r="O230" s="49" t="s">
        <v>35</v>
      </c>
      <c r="P230" s="1199">
        <v>120</v>
      </c>
      <c r="Q230" s="49" t="s">
        <v>35</v>
      </c>
      <c r="R230" s="1199">
        <v>94</v>
      </c>
      <c r="S230" s="49" t="s">
        <v>35</v>
      </c>
      <c r="T230" s="1199" t="s">
        <v>35</v>
      </c>
      <c r="U230" s="49" t="s">
        <v>35</v>
      </c>
      <c r="V230" s="1199" t="s">
        <v>35</v>
      </c>
      <c r="W230" s="62" t="s">
        <v>35</v>
      </c>
      <c r="X230" s="63">
        <v>14</v>
      </c>
      <c r="Y230" s="67" t="s">
        <v>35</v>
      </c>
      <c r="Z230" s="68">
        <v>226</v>
      </c>
      <c r="AA230" s="23" t="s">
        <v>35</v>
      </c>
      <c r="AB230" s="66">
        <v>0.53</v>
      </c>
      <c r="AC230" s="608" t="s">
        <v>35</v>
      </c>
      <c r="AD230" s="6" t="s">
        <v>371</v>
      </c>
      <c r="AE230" s="17" t="s">
        <v>23</v>
      </c>
      <c r="AF230" s="23">
        <v>0.16500000000000001</v>
      </c>
      <c r="AG230" s="43">
        <v>0.153</v>
      </c>
      <c r="AH230" s="45" t="s">
        <v>35</v>
      </c>
      <c r="AI230" s="97"/>
    </row>
    <row r="231" spans="1:35" x14ac:dyDescent="0.15">
      <c r="A231" s="1829"/>
      <c r="B231" s="366">
        <v>44490</v>
      </c>
      <c r="C231" s="1607" t="str">
        <f t="shared" si="24"/>
        <v>(木)</v>
      </c>
      <c r="D231" s="627" t="s">
        <v>566</v>
      </c>
      <c r="E231" s="1493" t="s">
        <v>35</v>
      </c>
      <c r="F231" s="58">
        <v>15.6</v>
      </c>
      <c r="G231" s="22">
        <v>18.100000000000001</v>
      </c>
      <c r="H231" s="61">
        <v>20.5</v>
      </c>
      <c r="I231" s="22">
        <v>6</v>
      </c>
      <c r="J231" s="61">
        <v>6.1</v>
      </c>
      <c r="K231" s="22">
        <v>8.01</v>
      </c>
      <c r="L231" s="61">
        <v>7.99</v>
      </c>
      <c r="M231" s="22">
        <v>31.6</v>
      </c>
      <c r="N231" s="61">
        <v>28.1</v>
      </c>
      <c r="O231" s="49" t="s">
        <v>35</v>
      </c>
      <c r="P231" s="1199">
        <v>120</v>
      </c>
      <c r="Q231" s="49" t="s">
        <v>35</v>
      </c>
      <c r="R231" s="1199">
        <v>96</v>
      </c>
      <c r="S231" s="49" t="s">
        <v>35</v>
      </c>
      <c r="T231" s="1199" t="s">
        <v>35</v>
      </c>
      <c r="U231" s="49" t="s">
        <v>35</v>
      </c>
      <c r="V231" s="1199" t="s">
        <v>35</v>
      </c>
      <c r="W231" s="62" t="s">
        <v>35</v>
      </c>
      <c r="X231" s="63">
        <v>15</v>
      </c>
      <c r="Y231" s="67" t="s">
        <v>35</v>
      </c>
      <c r="Z231" s="68">
        <v>224</v>
      </c>
      <c r="AA231" s="23" t="s">
        <v>35</v>
      </c>
      <c r="AB231" s="66">
        <v>0.49</v>
      </c>
      <c r="AC231" s="608" t="s">
        <v>35</v>
      </c>
      <c r="AD231" s="6" t="s">
        <v>386</v>
      </c>
      <c r="AE231" s="17" t="s">
        <v>23</v>
      </c>
      <c r="AF231" s="450" t="s">
        <v>523</v>
      </c>
      <c r="AG231" s="203" t="s">
        <v>523</v>
      </c>
      <c r="AH231" s="41" t="s">
        <v>35</v>
      </c>
      <c r="AI231" s="95"/>
    </row>
    <row r="232" spans="1:35" x14ac:dyDescent="0.15">
      <c r="A232" s="1829"/>
      <c r="B232" s="366">
        <v>44491</v>
      </c>
      <c r="C232" s="1607" t="str">
        <f t="shared" si="24"/>
        <v>(金)</v>
      </c>
      <c r="D232" s="627" t="s">
        <v>579</v>
      </c>
      <c r="E232" s="1493">
        <v>13</v>
      </c>
      <c r="F232" s="58">
        <v>12.6</v>
      </c>
      <c r="G232" s="22">
        <v>18.399999999999999</v>
      </c>
      <c r="H232" s="61">
        <v>20.5</v>
      </c>
      <c r="I232" s="22">
        <v>5.5</v>
      </c>
      <c r="J232" s="61">
        <v>5.3</v>
      </c>
      <c r="K232" s="22">
        <v>8.02</v>
      </c>
      <c r="L232" s="61">
        <v>7.95</v>
      </c>
      <c r="M232" s="22">
        <v>31.6</v>
      </c>
      <c r="N232" s="61">
        <v>31.4</v>
      </c>
      <c r="O232" s="49" t="s">
        <v>35</v>
      </c>
      <c r="P232" s="1199">
        <v>130</v>
      </c>
      <c r="Q232" s="49" t="s">
        <v>35</v>
      </c>
      <c r="R232" s="1199">
        <v>98</v>
      </c>
      <c r="S232" s="49" t="s">
        <v>35</v>
      </c>
      <c r="T232" s="1199" t="s">
        <v>35</v>
      </c>
      <c r="U232" s="49" t="s">
        <v>35</v>
      </c>
      <c r="V232" s="1199" t="s">
        <v>35</v>
      </c>
      <c r="W232" s="62" t="s">
        <v>35</v>
      </c>
      <c r="X232" s="63">
        <v>14</v>
      </c>
      <c r="Y232" s="67" t="s">
        <v>35</v>
      </c>
      <c r="Z232" s="68">
        <v>246</v>
      </c>
      <c r="AA232" s="23" t="s">
        <v>35</v>
      </c>
      <c r="AB232" s="66">
        <v>0.49</v>
      </c>
      <c r="AC232" s="608">
        <v>692</v>
      </c>
      <c r="AD232" s="6" t="s">
        <v>92</v>
      </c>
      <c r="AE232" s="17" t="s">
        <v>23</v>
      </c>
      <c r="AF232" s="22">
        <v>19.2</v>
      </c>
      <c r="AG232" s="46">
        <v>20.5</v>
      </c>
      <c r="AH232" s="35" t="s">
        <v>35</v>
      </c>
      <c r="AI232" s="96"/>
    </row>
    <row r="233" spans="1:35" x14ac:dyDescent="0.15">
      <c r="A233" s="1829"/>
      <c r="B233" s="366">
        <v>44492</v>
      </c>
      <c r="C233" s="1607" t="str">
        <f t="shared" si="24"/>
        <v>(土)</v>
      </c>
      <c r="D233" s="627" t="s">
        <v>566</v>
      </c>
      <c r="E233" s="1493" t="s">
        <v>35</v>
      </c>
      <c r="F233" s="58">
        <v>16.600000000000001</v>
      </c>
      <c r="G233" s="22">
        <v>14.8</v>
      </c>
      <c r="H233" s="61">
        <v>15.4</v>
      </c>
      <c r="I233" s="22">
        <v>18.100000000000001</v>
      </c>
      <c r="J233" s="61">
        <v>5.6</v>
      </c>
      <c r="K233" s="22">
        <v>7.7</v>
      </c>
      <c r="L233" s="61">
        <v>7.37</v>
      </c>
      <c r="M233" s="22" t="s">
        <v>35</v>
      </c>
      <c r="N233" s="61" t="s">
        <v>35</v>
      </c>
      <c r="O233" s="49" t="s">
        <v>35</v>
      </c>
      <c r="P233" s="1199" t="s">
        <v>35</v>
      </c>
      <c r="Q233" s="49" t="s">
        <v>35</v>
      </c>
      <c r="R233" s="1199" t="s">
        <v>35</v>
      </c>
      <c r="S233" s="49" t="s">
        <v>35</v>
      </c>
      <c r="T233" s="1199" t="s">
        <v>35</v>
      </c>
      <c r="U233" s="49" t="s">
        <v>35</v>
      </c>
      <c r="V233" s="1199" t="s">
        <v>35</v>
      </c>
      <c r="W233" s="62" t="s">
        <v>35</v>
      </c>
      <c r="X233" s="63" t="s">
        <v>35</v>
      </c>
      <c r="Y233" s="67" t="s">
        <v>35</v>
      </c>
      <c r="Z233" s="68" t="s">
        <v>35</v>
      </c>
      <c r="AA233" s="23" t="s">
        <v>35</v>
      </c>
      <c r="AB233" s="66" t="s">
        <v>35</v>
      </c>
      <c r="AC233" s="608">
        <v>7410</v>
      </c>
      <c r="AD233" s="6" t="s">
        <v>27</v>
      </c>
      <c r="AE233" s="17" t="s">
        <v>23</v>
      </c>
      <c r="AF233" s="22">
        <v>35.4</v>
      </c>
      <c r="AG233" s="46">
        <v>33.700000000000003</v>
      </c>
      <c r="AH233" s="35" t="s">
        <v>35</v>
      </c>
      <c r="AI233" s="96"/>
    </row>
    <row r="234" spans="1:35" x14ac:dyDescent="0.15">
      <c r="A234" s="1829"/>
      <c r="B234" s="366">
        <v>44493</v>
      </c>
      <c r="C234" s="1607" t="str">
        <f t="shared" si="24"/>
        <v>(日)</v>
      </c>
      <c r="D234" s="627" t="s">
        <v>566</v>
      </c>
      <c r="E234" s="1493" t="s">
        <v>35</v>
      </c>
      <c r="F234" s="58">
        <v>16.8</v>
      </c>
      <c r="G234" s="22">
        <v>14.2</v>
      </c>
      <c r="H234" s="61">
        <v>14.8</v>
      </c>
      <c r="I234" s="22">
        <v>8.6</v>
      </c>
      <c r="J234" s="61">
        <v>8.3000000000000007</v>
      </c>
      <c r="K234" s="22">
        <v>7.73</v>
      </c>
      <c r="L234" s="61">
        <v>7.79</v>
      </c>
      <c r="M234" s="22" t="s">
        <v>35</v>
      </c>
      <c r="N234" s="61" t="s">
        <v>35</v>
      </c>
      <c r="O234" s="49" t="s">
        <v>35</v>
      </c>
      <c r="P234" s="1199" t="s">
        <v>35</v>
      </c>
      <c r="Q234" s="49" t="s">
        <v>35</v>
      </c>
      <c r="R234" s="1199" t="s">
        <v>35</v>
      </c>
      <c r="S234" s="49" t="s">
        <v>35</v>
      </c>
      <c r="T234" s="1199" t="s">
        <v>35</v>
      </c>
      <c r="U234" s="49" t="s">
        <v>35</v>
      </c>
      <c r="V234" s="1199" t="s">
        <v>35</v>
      </c>
      <c r="W234" s="62" t="s">
        <v>35</v>
      </c>
      <c r="X234" s="63" t="s">
        <v>35</v>
      </c>
      <c r="Y234" s="67" t="s">
        <v>35</v>
      </c>
      <c r="Z234" s="68" t="s">
        <v>35</v>
      </c>
      <c r="AA234" s="23" t="s">
        <v>35</v>
      </c>
      <c r="AB234" s="66" t="s">
        <v>35</v>
      </c>
      <c r="AC234" s="608" t="s">
        <v>35</v>
      </c>
      <c r="AD234" s="6" t="s">
        <v>374</v>
      </c>
      <c r="AE234" s="17" t="s">
        <v>379</v>
      </c>
      <c r="AF234" s="49">
        <v>17</v>
      </c>
      <c r="AG234" s="50">
        <v>17</v>
      </c>
      <c r="AH234" s="42" t="s">
        <v>35</v>
      </c>
      <c r="AI234" s="98"/>
    </row>
    <row r="235" spans="1:35" x14ac:dyDescent="0.15">
      <c r="A235" s="1829"/>
      <c r="B235" s="366">
        <v>44494</v>
      </c>
      <c r="C235" s="1607" t="str">
        <f t="shared" si="24"/>
        <v>(月)</v>
      </c>
      <c r="D235" s="627" t="s">
        <v>566</v>
      </c>
      <c r="E235" s="1493">
        <v>15</v>
      </c>
      <c r="F235" s="58">
        <v>15.7</v>
      </c>
      <c r="G235" s="22">
        <v>17.2</v>
      </c>
      <c r="H235" s="61">
        <v>19.3</v>
      </c>
      <c r="I235" s="22">
        <v>6.4</v>
      </c>
      <c r="J235" s="61">
        <v>6.8</v>
      </c>
      <c r="K235" s="22">
        <v>7.85</v>
      </c>
      <c r="L235" s="61">
        <v>7.96</v>
      </c>
      <c r="M235" s="22">
        <v>26.7</v>
      </c>
      <c r="N235" s="61">
        <v>27.1</v>
      </c>
      <c r="O235" s="49" t="s">
        <v>35</v>
      </c>
      <c r="P235" s="1199">
        <v>110</v>
      </c>
      <c r="Q235" s="49" t="s">
        <v>35</v>
      </c>
      <c r="R235" s="1199">
        <v>86</v>
      </c>
      <c r="S235" s="49" t="s">
        <v>35</v>
      </c>
      <c r="T235" s="1199" t="s">
        <v>35</v>
      </c>
      <c r="U235" s="49" t="s">
        <v>35</v>
      </c>
      <c r="V235" s="1199" t="s">
        <v>35</v>
      </c>
      <c r="W235" s="62" t="s">
        <v>35</v>
      </c>
      <c r="X235" s="63">
        <v>15</v>
      </c>
      <c r="Y235" s="67" t="s">
        <v>35</v>
      </c>
      <c r="Z235" s="68">
        <v>224</v>
      </c>
      <c r="AA235" s="23" t="s">
        <v>35</v>
      </c>
      <c r="AB235" s="66">
        <v>0.66</v>
      </c>
      <c r="AC235" s="608" t="s">
        <v>35</v>
      </c>
      <c r="AD235" s="6" t="s">
        <v>387</v>
      </c>
      <c r="AE235" s="17" t="s">
        <v>23</v>
      </c>
      <c r="AF235" s="49">
        <v>26</v>
      </c>
      <c r="AG235" s="50">
        <v>14</v>
      </c>
      <c r="AH235" s="42" t="s">
        <v>35</v>
      </c>
      <c r="AI235" s="98"/>
    </row>
    <row r="236" spans="1:35" x14ac:dyDescent="0.15">
      <c r="A236" s="1829"/>
      <c r="B236" s="366">
        <v>44495</v>
      </c>
      <c r="C236" s="1607" t="str">
        <f t="shared" si="24"/>
        <v>(火)</v>
      </c>
      <c r="D236" s="627" t="s">
        <v>522</v>
      </c>
      <c r="E236" s="1493">
        <v>36</v>
      </c>
      <c r="F236" s="58">
        <v>14.8</v>
      </c>
      <c r="G236" s="22">
        <v>18.5</v>
      </c>
      <c r="H236" s="61">
        <v>20.2</v>
      </c>
      <c r="I236" s="22">
        <v>127.9</v>
      </c>
      <c r="J236" s="61">
        <v>2.1</v>
      </c>
      <c r="K236" s="22">
        <v>7.65</v>
      </c>
      <c r="L236" s="61">
        <v>7.11</v>
      </c>
      <c r="M236" s="22">
        <v>13</v>
      </c>
      <c r="N236" s="61">
        <v>14.1</v>
      </c>
      <c r="O236" s="49" t="s">
        <v>35</v>
      </c>
      <c r="P236" s="1199">
        <v>48</v>
      </c>
      <c r="Q236" s="49" t="s">
        <v>35</v>
      </c>
      <c r="R236" s="1199">
        <v>48</v>
      </c>
      <c r="S236" s="49" t="s">
        <v>35</v>
      </c>
      <c r="T236" s="1199" t="s">
        <v>35</v>
      </c>
      <c r="U236" s="49" t="s">
        <v>35</v>
      </c>
      <c r="V236" s="1199" t="s">
        <v>35</v>
      </c>
      <c r="W236" s="62" t="s">
        <v>35</v>
      </c>
      <c r="X236" s="63">
        <v>15</v>
      </c>
      <c r="Y236" s="67" t="s">
        <v>35</v>
      </c>
      <c r="Z236" s="68">
        <v>110</v>
      </c>
      <c r="AA236" s="23" t="s">
        <v>35</v>
      </c>
      <c r="AB236" s="66">
        <v>0.13</v>
      </c>
      <c r="AC236" s="608">
        <v>12999</v>
      </c>
      <c r="AD236" s="18"/>
      <c r="AE236" s="8"/>
      <c r="AF236" s="19"/>
      <c r="AG236" s="7"/>
      <c r="AH236" s="7"/>
      <c r="AI236" s="8"/>
    </row>
    <row r="237" spans="1:35" x14ac:dyDescent="0.15">
      <c r="A237" s="1829"/>
      <c r="B237" s="366">
        <v>44496</v>
      </c>
      <c r="C237" s="1607" t="str">
        <f t="shared" si="24"/>
        <v>(水)</v>
      </c>
      <c r="D237" s="627" t="s">
        <v>522</v>
      </c>
      <c r="E237" s="1493">
        <v>3</v>
      </c>
      <c r="F237" s="58">
        <v>15.8</v>
      </c>
      <c r="G237" s="22">
        <v>18.5</v>
      </c>
      <c r="H237" s="61">
        <v>20.3</v>
      </c>
      <c r="I237" s="22">
        <v>19.3</v>
      </c>
      <c r="J237" s="61">
        <v>4.5999999999999996</v>
      </c>
      <c r="K237" s="22">
        <v>7.78</v>
      </c>
      <c r="L237" s="61">
        <v>7.29</v>
      </c>
      <c r="M237" s="22">
        <v>22.6</v>
      </c>
      <c r="N237" s="61">
        <v>20</v>
      </c>
      <c r="O237" s="49" t="s">
        <v>35</v>
      </c>
      <c r="P237" s="1199">
        <v>72</v>
      </c>
      <c r="Q237" s="49" t="s">
        <v>35</v>
      </c>
      <c r="R237" s="1199">
        <v>70</v>
      </c>
      <c r="S237" s="49" t="s">
        <v>35</v>
      </c>
      <c r="T237" s="1199" t="s">
        <v>35</v>
      </c>
      <c r="U237" s="49" t="s">
        <v>35</v>
      </c>
      <c r="V237" s="1199" t="s">
        <v>35</v>
      </c>
      <c r="W237" s="62" t="s">
        <v>35</v>
      </c>
      <c r="X237" s="63">
        <v>15</v>
      </c>
      <c r="Y237" s="67" t="s">
        <v>35</v>
      </c>
      <c r="Z237" s="68">
        <v>172</v>
      </c>
      <c r="AA237" s="23" t="s">
        <v>35</v>
      </c>
      <c r="AB237" s="66">
        <v>0.32</v>
      </c>
      <c r="AC237" s="608">
        <v>7738</v>
      </c>
      <c r="AD237" s="18"/>
      <c r="AE237" s="8"/>
      <c r="AF237" s="19"/>
      <c r="AG237" s="7"/>
      <c r="AH237" s="7"/>
      <c r="AI237" s="8"/>
    </row>
    <row r="238" spans="1:35" x14ac:dyDescent="0.15">
      <c r="A238" s="1829"/>
      <c r="B238" s="366">
        <v>44497</v>
      </c>
      <c r="C238" s="1607" t="str">
        <f t="shared" si="24"/>
        <v>(木)</v>
      </c>
      <c r="D238" s="627" t="s">
        <v>566</v>
      </c>
      <c r="E238" s="1493">
        <v>2</v>
      </c>
      <c r="F238" s="58">
        <v>17</v>
      </c>
      <c r="G238" s="22">
        <v>19.399999999999999</v>
      </c>
      <c r="H238" s="61">
        <v>21.1</v>
      </c>
      <c r="I238" s="22">
        <v>14.1</v>
      </c>
      <c r="J238" s="61">
        <v>4.9000000000000004</v>
      </c>
      <c r="K238" s="22">
        <v>7.6</v>
      </c>
      <c r="L238" s="61">
        <v>7.23</v>
      </c>
      <c r="M238" s="22">
        <v>22.3</v>
      </c>
      <c r="N238" s="61">
        <v>21.2</v>
      </c>
      <c r="O238" s="49" t="s">
        <v>35</v>
      </c>
      <c r="P238" s="1199">
        <v>80</v>
      </c>
      <c r="Q238" s="49" t="s">
        <v>35</v>
      </c>
      <c r="R238" s="1199">
        <v>72</v>
      </c>
      <c r="S238" s="49" t="s">
        <v>35</v>
      </c>
      <c r="T238" s="1199" t="s">
        <v>35</v>
      </c>
      <c r="U238" s="49" t="s">
        <v>35</v>
      </c>
      <c r="V238" s="1199" t="s">
        <v>35</v>
      </c>
      <c r="W238" s="62" t="s">
        <v>35</v>
      </c>
      <c r="X238" s="63">
        <v>17</v>
      </c>
      <c r="Y238" s="67" t="s">
        <v>35</v>
      </c>
      <c r="Z238" s="68">
        <v>184</v>
      </c>
      <c r="AA238" s="23" t="s">
        <v>35</v>
      </c>
      <c r="AB238" s="66">
        <v>0.41</v>
      </c>
      <c r="AC238" s="608">
        <v>4650</v>
      </c>
      <c r="AD238" s="20"/>
      <c r="AE238" s="3"/>
      <c r="AF238" s="21"/>
      <c r="AG238" s="9"/>
      <c r="AH238" s="9"/>
      <c r="AI238" s="3"/>
    </row>
    <row r="239" spans="1:35" x14ac:dyDescent="0.15">
      <c r="A239" s="1829"/>
      <c r="B239" s="366">
        <v>44498</v>
      </c>
      <c r="C239" s="1607" t="str">
        <f t="shared" si="24"/>
        <v>(金)</v>
      </c>
      <c r="D239" s="627" t="s">
        <v>566</v>
      </c>
      <c r="E239" s="1493" t="s">
        <v>35</v>
      </c>
      <c r="F239" s="58">
        <v>15.3</v>
      </c>
      <c r="G239" s="22">
        <v>18.5</v>
      </c>
      <c r="H239" s="61">
        <v>20.399999999999999</v>
      </c>
      <c r="I239" s="22">
        <v>10.8</v>
      </c>
      <c r="J239" s="61">
        <v>5.5</v>
      </c>
      <c r="K239" s="22">
        <v>7.83</v>
      </c>
      <c r="L239" s="61">
        <v>7.59</v>
      </c>
      <c r="M239" s="22">
        <v>23.9</v>
      </c>
      <c r="N239" s="61">
        <v>23</v>
      </c>
      <c r="O239" s="49" t="s">
        <v>35</v>
      </c>
      <c r="P239" s="1199">
        <v>87</v>
      </c>
      <c r="Q239" s="49" t="s">
        <v>35</v>
      </c>
      <c r="R239" s="1199">
        <v>76</v>
      </c>
      <c r="S239" s="49" t="s">
        <v>35</v>
      </c>
      <c r="T239" s="1199" t="s">
        <v>35</v>
      </c>
      <c r="U239" s="49" t="s">
        <v>35</v>
      </c>
      <c r="V239" s="1199" t="s">
        <v>35</v>
      </c>
      <c r="W239" s="62" t="s">
        <v>35</v>
      </c>
      <c r="X239" s="63">
        <v>17</v>
      </c>
      <c r="Y239" s="67" t="s">
        <v>35</v>
      </c>
      <c r="Z239" s="68">
        <v>196</v>
      </c>
      <c r="AA239" s="23" t="s">
        <v>35</v>
      </c>
      <c r="AB239" s="66">
        <v>0.43</v>
      </c>
      <c r="AC239" s="608">
        <v>3402</v>
      </c>
      <c r="AD239" s="28" t="s">
        <v>376</v>
      </c>
      <c r="AE239" s="2" t="s">
        <v>35</v>
      </c>
      <c r="AF239" s="2" t="s">
        <v>35</v>
      </c>
      <c r="AG239" s="2" t="s">
        <v>35</v>
      </c>
      <c r="AH239" s="2" t="s">
        <v>35</v>
      </c>
      <c r="AI239" s="99" t="s">
        <v>35</v>
      </c>
    </row>
    <row r="240" spans="1:35" x14ac:dyDescent="0.15">
      <c r="A240" s="1829"/>
      <c r="B240" s="366">
        <v>44499</v>
      </c>
      <c r="C240" s="1607" t="str">
        <f t="shared" si="24"/>
        <v>(土)</v>
      </c>
      <c r="D240" s="627" t="s">
        <v>566</v>
      </c>
      <c r="E240" s="1493" t="s">
        <v>35</v>
      </c>
      <c r="F240" s="58">
        <v>15.9</v>
      </c>
      <c r="G240" s="22">
        <v>14.2</v>
      </c>
      <c r="H240" s="61">
        <v>15.2</v>
      </c>
      <c r="I240" s="22">
        <v>96.6</v>
      </c>
      <c r="J240" s="61">
        <v>8.3000000000000007</v>
      </c>
      <c r="K240" s="22">
        <v>7.51</v>
      </c>
      <c r="L240" s="61">
        <v>7.08</v>
      </c>
      <c r="M240" s="22" t="s">
        <v>35</v>
      </c>
      <c r="N240" s="61" t="s">
        <v>35</v>
      </c>
      <c r="O240" s="49" t="s">
        <v>35</v>
      </c>
      <c r="P240" s="1199" t="s">
        <v>35</v>
      </c>
      <c r="Q240" s="49" t="s">
        <v>35</v>
      </c>
      <c r="R240" s="1199" t="s">
        <v>35</v>
      </c>
      <c r="S240" s="49" t="s">
        <v>35</v>
      </c>
      <c r="T240" s="1199" t="s">
        <v>35</v>
      </c>
      <c r="U240" s="49" t="s">
        <v>35</v>
      </c>
      <c r="V240" s="1199" t="s">
        <v>35</v>
      </c>
      <c r="W240" s="62" t="s">
        <v>35</v>
      </c>
      <c r="X240" s="63" t="s">
        <v>35</v>
      </c>
      <c r="Y240" s="67" t="s">
        <v>35</v>
      </c>
      <c r="Z240" s="68" t="s">
        <v>35</v>
      </c>
      <c r="AA240" s="23" t="s">
        <v>35</v>
      </c>
      <c r="AB240" s="66" t="s">
        <v>35</v>
      </c>
      <c r="AC240" s="608">
        <v>13506</v>
      </c>
      <c r="AD240" s="10" t="s">
        <v>35</v>
      </c>
      <c r="AE240" s="2" t="s">
        <v>35</v>
      </c>
      <c r="AF240" s="2" t="s">
        <v>35</v>
      </c>
      <c r="AG240" s="2" t="s">
        <v>35</v>
      </c>
      <c r="AH240" s="2" t="s">
        <v>35</v>
      </c>
      <c r="AI240" s="99" t="s">
        <v>35</v>
      </c>
    </row>
    <row r="241" spans="1:35" x14ac:dyDescent="0.15">
      <c r="A241" s="1829"/>
      <c r="B241" s="366">
        <v>44500</v>
      </c>
      <c r="C241" s="435" t="s">
        <v>36</v>
      </c>
      <c r="D241" s="201" t="s">
        <v>522</v>
      </c>
      <c r="E241" s="1499">
        <v>4</v>
      </c>
      <c r="F241" s="119">
        <v>15.8</v>
      </c>
      <c r="G241" s="120">
        <v>14.9</v>
      </c>
      <c r="H241" s="121">
        <v>15.7</v>
      </c>
      <c r="I241" s="120">
        <v>10.8</v>
      </c>
      <c r="J241" s="121">
        <v>7.2</v>
      </c>
      <c r="K241" s="120">
        <v>7.6</v>
      </c>
      <c r="L241" s="121">
        <v>7.58</v>
      </c>
      <c r="M241" s="120" t="s">
        <v>35</v>
      </c>
      <c r="N241" s="121" t="s">
        <v>35</v>
      </c>
      <c r="O241" s="632" t="s">
        <v>35</v>
      </c>
      <c r="P241" s="1213" t="s">
        <v>35</v>
      </c>
      <c r="Q241" s="632" t="s">
        <v>35</v>
      </c>
      <c r="R241" s="1213" t="s">
        <v>35</v>
      </c>
      <c r="S241" s="632" t="s">
        <v>35</v>
      </c>
      <c r="T241" s="1213" t="s">
        <v>35</v>
      </c>
      <c r="U241" s="632" t="s">
        <v>35</v>
      </c>
      <c r="V241" s="1213" t="s">
        <v>35</v>
      </c>
      <c r="W241" s="122" t="s">
        <v>35</v>
      </c>
      <c r="X241" s="123" t="s">
        <v>35</v>
      </c>
      <c r="Y241" s="126" t="s">
        <v>35</v>
      </c>
      <c r="Z241" s="127" t="s">
        <v>35</v>
      </c>
      <c r="AA241" s="124" t="s">
        <v>35</v>
      </c>
      <c r="AB241" s="125" t="s">
        <v>35</v>
      </c>
      <c r="AC241" s="694">
        <v>2129</v>
      </c>
      <c r="AD241" s="10" t="s">
        <v>35</v>
      </c>
      <c r="AE241" s="2" t="s">
        <v>35</v>
      </c>
      <c r="AF241" s="2" t="s">
        <v>35</v>
      </c>
      <c r="AG241" s="2" t="s">
        <v>35</v>
      </c>
      <c r="AH241" s="2" t="s">
        <v>35</v>
      </c>
      <c r="AI241" s="99" t="s">
        <v>35</v>
      </c>
    </row>
    <row r="242" spans="1:35" s="1" customFormat="1" ht="13.5" customHeight="1" x14ac:dyDescent="0.15">
      <c r="A242" s="1829"/>
      <c r="B242" s="1748" t="s">
        <v>388</v>
      </c>
      <c r="C242" s="1744"/>
      <c r="D242" s="374"/>
      <c r="E242" s="1494">
        <f>MAX(E211:E241)</f>
        <v>126</v>
      </c>
      <c r="F242" s="335">
        <f t="shared" ref="F242:AC242" si="25">IF(COUNT(F211:F241)=0,"",MAX(F211:F241))</f>
        <v>28.1</v>
      </c>
      <c r="G242" s="336">
        <f t="shared" si="25"/>
        <v>23.6</v>
      </c>
      <c r="H242" s="337">
        <f t="shared" si="25"/>
        <v>25</v>
      </c>
      <c r="I242" s="336">
        <f t="shared" si="25"/>
        <v>173.1</v>
      </c>
      <c r="J242" s="337">
        <f t="shared" si="25"/>
        <v>11.9</v>
      </c>
      <c r="K242" s="336">
        <f t="shared" si="25"/>
        <v>8.02</v>
      </c>
      <c r="L242" s="337">
        <f t="shared" si="25"/>
        <v>7.99</v>
      </c>
      <c r="M242" s="336">
        <f t="shared" si="25"/>
        <v>31.6</v>
      </c>
      <c r="N242" s="337">
        <f t="shared" si="25"/>
        <v>31.4</v>
      </c>
      <c r="O242" s="1200">
        <f t="shared" si="25"/>
        <v>100</v>
      </c>
      <c r="P242" s="1208">
        <f t="shared" si="25"/>
        <v>130</v>
      </c>
      <c r="Q242" s="1200">
        <f t="shared" si="25"/>
        <v>82</v>
      </c>
      <c r="R242" s="1208">
        <f t="shared" si="25"/>
        <v>100</v>
      </c>
      <c r="S242" s="1200">
        <f t="shared" si="25"/>
        <v>58</v>
      </c>
      <c r="T242" s="1208">
        <f t="shared" si="25"/>
        <v>60</v>
      </c>
      <c r="U242" s="1200">
        <f t="shared" si="25"/>
        <v>24</v>
      </c>
      <c r="V242" s="1208">
        <f t="shared" si="25"/>
        <v>22</v>
      </c>
      <c r="W242" s="338">
        <f t="shared" si="25"/>
        <v>13</v>
      </c>
      <c r="X242" s="540">
        <f t="shared" si="25"/>
        <v>17</v>
      </c>
      <c r="Y242" s="1356">
        <f t="shared" si="25"/>
        <v>212</v>
      </c>
      <c r="Z242" s="1357">
        <f t="shared" si="25"/>
        <v>246</v>
      </c>
      <c r="AA242" s="650">
        <f t="shared" si="25"/>
        <v>0.38</v>
      </c>
      <c r="AB242" s="1398">
        <f t="shared" si="25"/>
        <v>0.66</v>
      </c>
      <c r="AC242" s="651">
        <f t="shared" si="25"/>
        <v>15999</v>
      </c>
      <c r="AD242" s="10" t="s">
        <v>35</v>
      </c>
      <c r="AE242" s="2" t="s">
        <v>35</v>
      </c>
      <c r="AF242" s="2" t="s">
        <v>35</v>
      </c>
      <c r="AG242" s="2" t="s">
        <v>35</v>
      </c>
      <c r="AH242" s="2" t="s">
        <v>35</v>
      </c>
      <c r="AI242" s="99" t="s">
        <v>35</v>
      </c>
    </row>
    <row r="243" spans="1:35" s="1" customFormat="1" ht="13.5" customHeight="1" x14ac:dyDescent="0.15">
      <c r="A243" s="1829"/>
      <c r="B243" s="1749" t="s">
        <v>389</v>
      </c>
      <c r="C243" s="1736"/>
      <c r="D243" s="376"/>
      <c r="E243" s="1503"/>
      <c r="F243" s="340">
        <f t="shared" ref="F243:AB243" si="26">IF(COUNT(F211:F241)=0,"",MIN(F211:F241))</f>
        <v>12.6</v>
      </c>
      <c r="G243" s="341">
        <f t="shared" si="26"/>
        <v>14.2</v>
      </c>
      <c r="H243" s="342">
        <f t="shared" si="26"/>
        <v>14.8</v>
      </c>
      <c r="I243" s="341">
        <f t="shared" si="26"/>
        <v>3.8</v>
      </c>
      <c r="J243" s="342">
        <f t="shared" si="26"/>
        <v>2.1</v>
      </c>
      <c r="K243" s="341">
        <f t="shared" si="26"/>
        <v>7.11</v>
      </c>
      <c r="L243" s="342">
        <f t="shared" si="26"/>
        <v>6.54</v>
      </c>
      <c r="M243" s="341">
        <f t="shared" si="26"/>
        <v>13</v>
      </c>
      <c r="N243" s="342">
        <f t="shared" si="26"/>
        <v>12.8</v>
      </c>
      <c r="O243" s="1202">
        <f t="shared" si="26"/>
        <v>100</v>
      </c>
      <c r="P243" s="1209">
        <f t="shared" si="26"/>
        <v>48</v>
      </c>
      <c r="Q243" s="1202">
        <f t="shared" si="26"/>
        <v>82</v>
      </c>
      <c r="R243" s="1209">
        <f t="shared" si="26"/>
        <v>48</v>
      </c>
      <c r="S243" s="1202">
        <f t="shared" si="26"/>
        <v>58</v>
      </c>
      <c r="T243" s="1209">
        <f t="shared" si="26"/>
        <v>60</v>
      </c>
      <c r="U243" s="1202">
        <f t="shared" si="26"/>
        <v>24</v>
      </c>
      <c r="V243" s="1209">
        <f t="shared" si="26"/>
        <v>22</v>
      </c>
      <c r="W243" s="343">
        <f t="shared" si="26"/>
        <v>13</v>
      </c>
      <c r="X243" s="653">
        <f t="shared" si="26"/>
        <v>9</v>
      </c>
      <c r="Y243" s="1362">
        <f t="shared" si="26"/>
        <v>212</v>
      </c>
      <c r="Z243" s="1363">
        <f t="shared" si="26"/>
        <v>110</v>
      </c>
      <c r="AA243" s="654">
        <f t="shared" si="26"/>
        <v>0.38</v>
      </c>
      <c r="AB243" s="666">
        <f t="shared" si="26"/>
        <v>0.13</v>
      </c>
      <c r="AC243" s="1623"/>
      <c r="AD243" s="10" t="s">
        <v>35</v>
      </c>
      <c r="AE243" s="2" t="s">
        <v>35</v>
      </c>
      <c r="AF243" s="2" t="s">
        <v>35</v>
      </c>
      <c r="AG243" s="2" t="s">
        <v>35</v>
      </c>
      <c r="AH243" s="2" t="s">
        <v>35</v>
      </c>
      <c r="AI243" s="99" t="s">
        <v>35</v>
      </c>
    </row>
    <row r="244" spans="1:35" s="1" customFormat="1" ht="13.5" customHeight="1" x14ac:dyDescent="0.15">
      <c r="A244" s="1829"/>
      <c r="B244" s="1749" t="s">
        <v>390</v>
      </c>
      <c r="C244" s="1736"/>
      <c r="D244" s="376"/>
      <c r="E244" s="1496"/>
      <c r="F244" s="541">
        <f t="shared" ref="F244:AB244" si="27">IF(COUNT(F211:F241)=0,"",AVERAGE(F211:F241))</f>
        <v>20.022580645161284</v>
      </c>
      <c r="G244" s="542">
        <f t="shared" si="27"/>
        <v>19.777419354838706</v>
      </c>
      <c r="H244" s="543">
        <f t="shared" si="27"/>
        <v>21.090322580645164</v>
      </c>
      <c r="I244" s="542">
        <f t="shared" si="27"/>
        <v>22.977419354838705</v>
      </c>
      <c r="J244" s="543">
        <f t="shared" si="27"/>
        <v>6.5483870967741948</v>
      </c>
      <c r="K244" s="542">
        <f t="shared" si="27"/>
        <v>7.7161290322580625</v>
      </c>
      <c r="L244" s="543">
        <f t="shared" si="27"/>
        <v>7.5548387096774201</v>
      </c>
      <c r="M244" s="542">
        <f t="shared" si="27"/>
        <v>24.071428571428577</v>
      </c>
      <c r="N244" s="543">
        <f t="shared" si="27"/>
        <v>22.6</v>
      </c>
      <c r="O244" s="1210">
        <f t="shared" si="27"/>
        <v>100</v>
      </c>
      <c r="P244" s="1211">
        <f t="shared" si="27"/>
        <v>94.61904761904762</v>
      </c>
      <c r="Q244" s="1210">
        <f t="shared" si="27"/>
        <v>82</v>
      </c>
      <c r="R244" s="1211">
        <f t="shared" si="27"/>
        <v>79.61904761904762</v>
      </c>
      <c r="S244" s="1210">
        <f t="shared" si="27"/>
        <v>58</v>
      </c>
      <c r="T244" s="1211">
        <f t="shared" si="27"/>
        <v>60</v>
      </c>
      <c r="U244" s="1210">
        <f t="shared" si="27"/>
        <v>24</v>
      </c>
      <c r="V244" s="1211">
        <f t="shared" si="27"/>
        <v>22</v>
      </c>
      <c r="W244" s="1255">
        <f t="shared" si="27"/>
        <v>13</v>
      </c>
      <c r="X244" s="658">
        <f t="shared" si="27"/>
        <v>14.047619047619047</v>
      </c>
      <c r="Y244" s="1364">
        <f t="shared" si="27"/>
        <v>212</v>
      </c>
      <c r="Z244" s="1365">
        <f t="shared" si="27"/>
        <v>199.42857142857142</v>
      </c>
      <c r="AA244" s="645">
        <f t="shared" si="27"/>
        <v>0.38</v>
      </c>
      <c r="AB244" s="696">
        <f t="shared" si="27"/>
        <v>0.43571428571428572</v>
      </c>
      <c r="AC244" s="1624"/>
      <c r="AD244" s="10" t="s">
        <v>35</v>
      </c>
      <c r="AE244" s="2" t="s">
        <v>35</v>
      </c>
      <c r="AF244" s="2" t="s">
        <v>35</v>
      </c>
      <c r="AG244" s="2" t="s">
        <v>35</v>
      </c>
      <c r="AH244" s="2" t="s">
        <v>35</v>
      </c>
      <c r="AI244" s="99" t="s">
        <v>35</v>
      </c>
    </row>
    <row r="245" spans="1:35" s="1" customFormat="1" ht="13.5" customHeight="1" x14ac:dyDescent="0.15">
      <c r="A245" s="1834"/>
      <c r="B245" s="1737" t="s">
        <v>391</v>
      </c>
      <c r="C245" s="1738"/>
      <c r="D245" s="376"/>
      <c r="E245" s="1497">
        <f>SUM(E211:E241)</f>
        <v>282</v>
      </c>
      <c r="F245" s="563"/>
      <c r="G245" s="1341"/>
      <c r="H245" s="1342"/>
      <c r="I245" s="1341"/>
      <c r="J245" s="1342"/>
      <c r="K245" s="1241"/>
      <c r="L245" s="1242"/>
      <c r="M245" s="1341"/>
      <c r="N245" s="1342"/>
      <c r="O245" s="1205"/>
      <c r="P245" s="1212"/>
      <c r="Q245" s="1223"/>
      <c r="R245" s="1212"/>
      <c r="S245" s="1204"/>
      <c r="T245" s="1205"/>
      <c r="U245" s="1204"/>
      <c r="V245" s="1222"/>
      <c r="W245" s="1256"/>
      <c r="X245" s="1257"/>
      <c r="Y245" s="1361"/>
      <c r="Z245" s="1366"/>
      <c r="AA245" s="1405"/>
      <c r="AB245" s="1400"/>
      <c r="AC245" s="648">
        <f>SUM(AC211:AC241)</f>
        <v>115549</v>
      </c>
      <c r="AD245" s="10" t="s">
        <v>35</v>
      </c>
      <c r="AE245" s="2" t="s">
        <v>35</v>
      </c>
      <c r="AF245" s="2" t="s">
        <v>35</v>
      </c>
      <c r="AG245" s="2" t="s">
        <v>35</v>
      </c>
      <c r="AH245" s="2" t="s">
        <v>35</v>
      </c>
      <c r="AI245" s="99" t="s">
        <v>35</v>
      </c>
    </row>
    <row r="246" spans="1:35" ht="13.5" customHeight="1" x14ac:dyDescent="0.15">
      <c r="A246" s="1860" t="s">
        <v>347</v>
      </c>
      <c r="B246" s="677">
        <v>44501</v>
      </c>
      <c r="C246" s="856" t="str">
        <f>IF(B246="","",IF(WEEKDAY(B246)=1,"(日)",IF(WEEKDAY(B246)=2,"(月)",IF(WEEKDAY(B246)=3,"(火)",IF(WEEKDAY(B246)=4,"(水)",IF(WEEKDAY(B246)=5,"(木)",IF(WEEKDAY(B246)=6,"(金)","(土)")))))))</f>
        <v>(月)</v>
      </c>
      <c r="D246" s="626" t="s">
        <v>522</v>
      </c>
      <c r="E246" s="1492" t="s">
        <v>35</v>
      </c>
      <c r="F246" s="57">
        <v>17.3</v>
      </c>
      <c r="G246" s="59">
        <v>18.600000000000001</v>
      </c>
      <c r="H246" s="60">
        <v>20.2</v>
      </c>
      <c r="I246" s="59">
        <v>9.8000000000000007</v>
      </c>
      <c r="J246" s="60">
        <v>9</v>
      </c>
      <c r="K246" s="59">
        <v>7.9</v>
      </c>
      <c r="L246" s="60">
        <v>7.88</v>
      </c>
      <c r="M246" s="59">
        <v>31</v>
      </c>
      <c r="N246" s="60">
        <v>24.2</v>
      </c>
      <c r="O246" s="1197" t="s">
        <v>35</v>
      </c>
      <c r="P246" s="1198">
        <v>120</v>
      </c>
      <c r="Q246" s="1197" t="s">
        <v>35</v>
      </c>
      <c r="R246" s="1198">
        <v>94</v>
      </c>
      <c r="S246" s="1197" t="s">
        <v>35</v>
      </c>
      <c r="T246" s="1198" t="s">
        <v>35</v>
      </c>
      <c r="U246" s="1197" t="s">
        <v>35</v>
      </c>
      <c r="V246" s="1198" t="s">
        <v>35</v>
      </c>
      <c r="W246" s="53" t="s">
        <v>35</v>
      </c>
      <c r="X246" s="54">
        <v>14</v>
      </c>
      <c r="Y246" s="55" t="s">
        <v>35</v>
      </c>
      <c r="Z246" s="56">
        <v>234</v>
      </c>
      <c r="AA246" s="64" t="s">
        <v>35</v>
      </c>
      <c r="AB246" s="65">
        <v>0.64</v>
      </c>
      <c r="AC246" s="606">
        <v>1658</v>
      </c>
      <c r="AD246" s="165">
        <v>44510</v>
      </c>
      <c r="AE246" s="128" t="s">
        <v>3</v>
      </c>
      <c r="AF246" s="129">
        <v>18.3</v>
      </c>
      <c r="AG246" s="130" t="s">
        <v>20</v>
      </c>
      <c r="AH246" s="131"/>
      <c r="AI246" s="132"/>
    </row>
    <row r="247" spans="1:35" x14ac:dyDescent="0.15">
      <c r="A247" s="1911"/>
      <c r="B247" s="366">
        <v>44502</v>
      </c>
      <c r="C247" s="1607" t="str">
        <f>IF(B247="","",IF(WEEKDAY(B247)=1,"(日)",IF(WEEKDAY(B247)=2,"(月)",IF(WEEKDAY(B247)=3,"(火)",IF(WEEKDAY(B247)=4,"(水)",IF(WEEKDAY(B247)=5,"(木)",IF(WEEKDAY(B247)=6,"(金)","(土)")))))))</f>
        <v>(火)</v>
      </c>
      <c r="D247" s="627" t="s">
        <v>522</v>
      </c>
      <c r="E247" s="1493" t="s">
        <v>35</v>
      </c>
      <c r="F247" s="58">
        <v>17.8</v>
      </c>
      <c r="G247" s="22">
        <v>20</v>
      </c>
      <c r="H247" s="61">
        <v>21.5</v>
      </c>
      <c r="I247" s="22">
        <v>7.2</v>
      </c>
      <c r="J247" s="61">
        <v>7.2</v>
      </c>
      <c r="K247" s="22">
        <v>7.92</v>
      </c>
      <c r="L247" s="61">
        <v>7.89</v>
      </c>
      <c r="M247" s="22">
        <v>32</v>
      </c>
      <c r="N247" s="61">
        <v>26.9</v>
      </c>
      <c r="O247" s="49" t="s">
        <v>35</v>
      </c>
      <c r="P247" s="1199">
        <v>130</v>
      </c>
      <c r="Q247" s="49" t="s">
        <v>35</v>
      </c>
      <c r="R247" s="1199">
        <v>98</v>
      </c>
      <c r="S247" s="49" t="s">
        <v>35</v>
      </c>
      <c r="T247" s="1199" t="s">
        <v>35</v>
      </c>
      <c r="U247" s="49" t="s">
        <v>35</v>
      </c>
      <c r="V247" s="1199" t="s">
        <v>35</v>
      </c>
      <c r="W247" s="62" t="s">
        <v>35</v>
      </c>
      <c r="X247" s="63">
        <v>14</v>
      </c>
      <c r="Y247" s="67" t="s">
        <v>35</v>
      </c>
      <c r="Z247" s="68">
        <v>121</v>
      </c>
      <c r="AA247" s="23" t="s">
        <v>35</v>
      </c>
      <c r="AB247" s="66">
        <v>0.6</v>
      </c>
      <c r="AC247" s="608">
        <v>666</v>
      </c>
      <c r="AD247" s="11" t="s">
        <v>87</v>
      </c>
      <c r="AE247" s="12" t="s">
        <v>377</v>
      </c>
      <c r="AF247" s="13" t="s">
        <v>5</v>
      </c>
      <c r="AG247" s="14" t="s">
        <v>6</v>
      </c>
      <c r="AH247" s="15" t="s">
        <v>35</v>
      </c>
      <c r="AI247" s="92"/>
    </row>
    <row r="248" spans="1:35" x14ac:dyDescent="0.15">
      <c r="A248" s="1911"/>
      <c r="B248" s="366">
        <v>44503</v>
      </c>
      <c r="C248" s="1607" t="str">
        <f t="shared" ref="C248:C275" si="28">IF(B248="","",IF(WEEKDAY(B248)=1,"(日)",IF(WEEKDAY(B248)=2,"(月)",IF(WEEKDAY(B248)=3,"(火)",IF(WEEKDAY(B248)=4,"(水)",IF(WEEKDAY(B248)=5,"(木)",IF(WEEKDAY(B248)=6,"(金)","(土)")))))))</f>
        <v>(水)</v>
      </c>
      <c r="D248" s="627" t="s">
        <v>566</v>
      </c>
      <c r="E248" s="1493" t="s">
        <v>35</v>
      </c>
      <c r="F248" s="58">
        <v>18.399999999999999</v>
      </c>
      <c r="G248" s="22">
        <v>15.9</v>
      </c>
      <c r="H248" s="61">
        <v>17.100000000000001</v>
      </c>
      <c r="I248" s="22">
        <v>7.8</v>
      </c>
      <c r="J248" s="61">
        <v>7.8</v>
      </c>
      <c r="K248" s="22">
        <v>7.69</v>
      </c>
      <c r="L248" s="61">
        <v>7.77</v>
      </c>
      <c r="M248" s="22" t="s">
        <v>35</v>
      </c>
      <c r="N248" s="61" t="s">
        <v>35</v>
      </c>
      <c r="O248" s="49" t="s">
        <v>35</v>
      </c>
      <c r="P248" s="1199" t="s">
        <v>35</v>
      </c>
      <c r="Q248" s="49" t="s">
        <v>35</v>
      </c>
      <c r="R248" s="1199" t="s">
        <v>35</v>
      </c>
      <c r="S248" s="49" t="s">
        <v>35</v>
      </c>
      <c r="T248" s="1199" t="s">
        <v>35</v>
      </c>
      <c r="U248" s="49" t="s">
        <v>35</v>
      </c>
      <c r="V248" s="1199" t="s">
        <v>35</v>
      </c>
      <c r="W248" s="62" t="s">
        <v>35</v>
      </c>
      <c r="X248" s="63" t="s">
        <v>35</v>
      </c>
      <c r="Y248" s="67" t="s">
        <v>35</v>
      </c>
      <c r="Z248" s="68" t="s">
        <v>35</v>
      </c>
      <c r="AA248" s="23" t="s">
        <v>35</v>
      </c>
      <c r="AB248" s="66" t="s">
        <v>35</v>
      </c>
      <c r="AC248" s="608" t="s">
        <v>35</v>
      </c>
      <c r="AD248" s="5" t="s">
        <v>88</v>
      </c>
      <c r="AE248" s="16" t="s">
        <v>20</v>
      </c>
      <c r="AF248" s="479">
        <v>19.5</v>
      </c>
      <c r="AG248" s="480">
        <v>21.3</v>
      </c>
      <c r="AH248" s="32" t="s">
        <v>35</v>
      </c>
      <c r="AI248" s="93"/>
    </row>
    <row r="249" spans="1:35" x14ac:dyDescent="0.15">
      <c r="A249" s="1911"/>
      <c r="B249" s="366">
        <v>44504</v>
      </c>
      <c r="C249" s="1607" t="str">
        <f t="shared" si="28"/>
        <v>(木)</v>
      </c>
      <c r="D249" s="627" t="s">
        <v>566</v>
      </c>
      <c r="E249" s="1493" t="s">
        <v>35</v>
      </c>
      <c r="F249" s="58">
        <v>16.399999999999999</v>
      </c>
      <c r="G249" s="22">
        <v>18.2</v>
      </c>
      <c r="H249" s="61">
        <v>20.3</v>
      </c>
      <c r="I249" s="22">
        <v>10</v>
      </c>
      <c r="J249" s="61">
        <v>6.2</v>
      </c>
      <c r="K249" s="22">
        <v>7.98</v>
      </c>
      <c r="L249" s="61">
        <v>7.95</v>
      </c>
      <c r="M249" s="22">
        <v>32.9</v>
      </c>
      <c r="N249" s="61">
        <v>31.8</v>
      </c>
      <c r="O249" s="49" t="s">
        <v>35</v>
      </c>
      <c r="P249" s="1199">
        <v>130</v>
      </c>
      <c r="Q249" s="49" t="s">
        <v>35</v>
      </c>
      <c r="R249" s="1199">
        <v>102</v>
      </c>
      <c r="S249" s="49" t="s">
        <v>35</v>
      </c>
      <c r="T249" s="1199" t="s">
        <v>35</v>
      </c>
      <c r="U249" s="49" t="s">
        <v>35</v>
      </c>
      <c r="V249" s="1199" t="s">
        <v>35</v>
      </c>
      <c r="W249" s="62" t="s">
        <v>35</v>
      </c>
      <c r="X249" s="63">
        <v>10</v>
      </c>
      <c r="Y249" s="67" t="s">
        <v>35</v>
      </c>
      <c r="Z249" s="68">
        <v>244</v>
      </c>
      <c r="AA249" s="23" t="s">
        <v>35</v>
      </c>
      <c r="AB249" s="66">
        <v>0.55000000000000004</v>
      </c>
      <c r="AC249" s="608" t="s">
        <v>35</v>
      </c>
      <c r="AD249" s="6" t="s">
        <v>378</v>
      </c>
      <c r="AE249" s="17" t="s">
        <v>379</v>
      </c>
      <c r="AF249" s="488">
        <v>38.799999999999997</v>
      </c>
      <c r="AG249" s="489">
        <v>6.5</v>
      </c>
      <c r="AH249" s="38" t="s">
        <v>35</v>
      </c>
      <c r="AI249" s="94"/>
    </row>
    <row r="250" spans="1:35" x14ac:dyDescent="0.15">
      <c r="A250" s="1911"/>
      <c r="B250" s="366">
        <v>44505</v>
      </c>
      <c r="C250" s="1607" t="str">
        <f t="shared" si="28"/>
        <v>(金)</v>
      </c>
      <c r="D250" s="627" t="s">
        <v>566</v>
      </c>
      <c r="E250" s="1493" t="s">
        <v>35</v>
      </c>
      <c r="F250" s="58">
        <v>16.600000000000001</v>
      </c>
      <c r="G250" s="22">
        <v>17.8</v>
      </c>
      <c r="H250" s="61">
        <v>19.899999999999999</v>
      </c>
      <c r="I250" s="22">
        <v>7.9</v>
      </c>
      <c r="J250" s="61">
        <v>10.1</v>
      </c>
      <c r="K250" s="22">
        <v>8.0500000000000007</v>
      </c>
      <c r="L250" s="61">
        <v>8.0299999999999994</v>
      </c>
      <c r="M250" s="22">
        <v>33</v>
      </c>
      <c r="N250" s="61">
        <v>30.7</v>
      </c>
      <c r="O250" s="49" t="s">
        <v>35</v>
      </c>
      <c r="P250" s="1199">
        <v>130</v>
      </c>
      <c r="Q250" s="49" t="s">
        <v>35</v>
      </c>
      <c r="R250" s="1199">
        <v>98</v>
      </c>
      <c r="S250" s="49" t="s">
        <v>35</v>
      </c>
      <c r="T250" s="1199" t="s">
        <v>35</v>
      </c>
      <c r="U250" s="49" t="s">
        <v>35</v>
      </c>
      <c r="V250" s="1199" t="s">
        <v>35</v>
      </c>
      <c r="W250" s="62" t="s">
        <v>35</v>
      </c>
      <c r="X250" s="63">
        <v>14</v>
      </c>
      <c r="Y250" s="67" t="s">
        <v>35</v>
      </c>
      <c r="Z250" s="68">
        <v>248</v>
      </c>
      <c r="AA250" s="23" t="s">
        <v>35</v>
      </c>
      <c r="AB250" s="66">
        <v>0.6</v>
      </c>
      <c r="AC250" s="608" t="s">
        <v>35</v>
      </c>
      <c r="AD250" s="6" t="s">
        <v>21</v>
      </c>
      <c r="AE250" s="17"/>
      <c r="AF250" s="488">
        <v>7.49</v>
      </c>
      <c r="AG250" s="489">
        <v>6.98</v>
      </c>
      <c r="AH250" s="41" t="s">
        <v>35</v>
      </c>
      <c r="AI250" s="95"/>
    </row>
    <row r="251" spans="1:35" x14ac:dyDescent="0.15">
      <c r="A251" s="1911"/>
      <c r="B251" s="366">
        <v>44506</v>
      </c>
      <c r="C251" s="1607" t="str">
        <f t="shared" si="28"/>
        <v>(土)</v>
      </c>
      <c r="D251" s="627" t="s">
        <v>566</v>
      </c>
      <c r="E251" s="1493" t="s">
        <v>35</v>
      </c>
      <c r="F251" s="58">
        <v>15.3</v>
      </c>
      <c r="G251" s="22">
        <v>14.1</v>
      </c>
      <c r="H251" s="61">
        <v>15.1</v>
      </c>
      <c r="I251" s="22">
        <v>4.0999999999999996</v>
      </c>
      <c r="J251" s="61">
        <v>5.8</v>
      </c>
      <c r="K251" s="22">
        <v>7.71</v>
      </c>
      <c r="L251" s="61">
        <v>7.82</v>
      </c>
      <c r="M251" s="22" t="s">
        <v>35</v>
      </c>
      <c r="N251" s="61" t="s">
        <v>35</v>
      </c>
      <c r="O251" s="49" t="s">
        <v>35</v>
      </c>
      <c r="P251" s="1199" t="s">
        <v>35</v>
      </c>
      <c r="Q251" s="49" t="s">
        <v>35</v>
      </c>
      <c r="R251" s="1199" t="s">
        <v>35</v>
      </c>
      <c r="S251" s="49" t="s">
        <v>35</v>
      </c>
      <c r="T251" s="1199" t="s">
        <v>35</v>
      </c>
      <c r="U251" s="49" t="s">
        <v>35</v>
      </c>
      <c r="V251" s="1199" t="s">
        <v>35</v>
      </c>
      <c r="W251" s="62" t="s">
        <v>35</v>
      </c>
      <c r="X251" s="63" t="s">
        <v>35</v>
      </c>
      <c r="Y251" s="67" t="s">
        <v>35</v>
      </c>
      <c r="Z251" s="68" t="s">
        <v>35</v>
      </c>
      <c r="AA251" s="23" t="s">
        <v>35</v>
      </c>
      <c r="AB251" s="66" t="s">
        <v>35</v>
      </c>
      <c r="AC251" s="608" t="s">
        <v>35</v>
      </c>
      <c r="AD251" s="6" t="s">
        <v>356</v>
      </c>
      <c r="AE251" s="17" t="s">
        <v>22</v>
      </c>
      <c r="AF251" s="488">
        <v>17.5</v>
      </c>
      <c r="AG251" s="489">
        <v>18</v>
      </c>
      <c r="AH251" s="35" t="s">
        <v>35</v>
      </c>
      <c r="AI251" s="96"/>
    </row>
    <row r="252" spans="1:35" x14ac:dyDescent="0.15">
      <c r="A252" s="1911"/>
      <c r="B252" s="366">
        <v>44507</v>
      </c>
      <c r="C252" s="1607" t="str">
        <f t="shared" si="28"/>
        <v>(日)</v>
      </c>
      <c r="D252" s="627" t="s">
        <v>522</v>
      </c>
      <c r="E252" s="1493" t="s">
        <v>35</v>
      </c>
      <c r="F252" s="58">
        <v>15.6</v>
      </c>
      <c r="G252" s="22">
        <v>14.8</v>
      </c>
      <c r="H252" s="61">
        <v>15.5</v>
      </c>
      <c r="I252" s="22">
        <v>5.6</v>
      </c>
      <c r="J252" s="61">
        <v>7.1</v>
      </c>
      <c r="K252" s="22">
        <v>7.72</v>
      </c>
      <c r="L252" s="61">
        <v>7.85</v>
      </c>
      <c r="M252" s="22" t="s">
        <v>35</v>
      </c>
      <c r="N252" s="61" t="s">
        <v>35</v>
      </c>
      <c r="O252" s="49" t="s">
        <v>35</v>
      </c>
      <c r="P252" s="1199" t="s">
        <v>35</v>
      </c>
      <c r="Q252" s="49" t="s">
        <v>35</v>
      </c>
      <c r="R252" s="1199" t="s">
        <v>35</v>
      </c>
      <c r="S252" s="49" t="s">
        <v>35</v>
      </c>
      <c r="T252" s="1199" t="s">
        <v>35</v>
      </c>
      <c r="U252" s="49" t="s">
        <v>35</v>
      </c>
      <c r="V252" s="1199" t="s">
        <v>35</v>
      </c>
      <c r="W252" s="62" t="s">
        <v>35</v>
      </c>
      <c r="X252" s="63" t="s">
        <v>35</v>
      </c>
      <c r="Y252" s="67" t="s">
        <v>35</v>
      </c>
      <c r="Z252" s="68" t="s">
        <v>35</v>
      </c>
      <c r="AA252" s="23" t="s">
        <v>35</v>
      </c>
      <c r="AB252" s="66" t="s">
        <v>35</v>
      </c>
      <c r="AC252" s="608" t="s">
        <v>35</v>
      </c>
      <c r="AD252" s="6" t="s">
        <v>380</v>
      </c>
      <c r="AE252" s="17" t="s">
        <v>23</v>
      </c>
      <c r="AF252" s="1233">
        <v>70</v>
      </c>
      <c r="AG252" s="1234">
        <v>53</v>
      </c>
      <c r="AH252" s="35" t="s">
        <v>35</v>
      </c>
      <c r="AI252" s="96"/>
    </row>
    <row r="253" spans="1:35" x14ac:dyDescent="0.15">
      <c r="A253" s="1911"/>
      <c r="B253" s="366">
        <v>44508</v>
      </c>
      <c r="C253" s="1607" t="str">
        <f t="shared" si="28"/>
        <v>(月)</v>
      </c>
      <c r="D253" s="627" t="s">
        <v>522</v>
      </c>
      <c r="E253" s="1493" t="s">
        <v>35</v>
      </c>
      <c r="F253" s="58">
        <v>15</v>
      </c>
      <c r="G253" s="22">
        <v>18.899999999999999</v>
      </c>
      <c r="H253" s="61">
        <v>20.6</v>
      </c>
      <c r="I253" s="22">
        <v>8</v>
      </c>
      <c r="J253" s="61">
        <v>5.6</v>
      </c>
      <c r="K253" s="22">
        <v>8.0399999999999991</v>
      </c>
      <c r="L253" s="61">
        <v>8.0299999999999994</v>
      </c>
      <c r="M253" s="22">
        <v>33.5</v>
      </c>
      <c r="N253" s="61">
        <v>30.6</v>
      </c>
      <c r="O253" s="49" t="s">
        <v>35</v>
      </c>
      <c r="P253" s="1199">
        <v>140</v>
      </c>
      <c r="Q253" s="49" t="s">
        <v>35</v>
      </c>
      <c r="R253" s="1199">
        <v>102</v>
      </c>
      <c r="S253" s="49" t="s">
        <v>35</v>
      </c>
      <c r="T253" s="1199" t="s">
        <v>35</v>
      </c>
      <c r="U253" s="49" t="s">
        <v>35</v>
      </c>
      <c r="V253" s="1199" t="s">
        <v>35</v>
      </c>
      <c r="W253" s="62" t="s">
        <v>35</v>
      </c>
      <c r="X253" s="63">
        <v>14</v>
      </c>
      <c r="Y253" s="67" t="s">
        <v>35</v>
      </c>
      <c r="Z253" s="68">
        <v>256</v>
      </c>
      <c r="AA253" s="23" t="s">
        <v>35</v>
      </c>
      <c r="AB253" s="66">
        <v>0.5</v>
      </c>
      <c r="AC253" s="608" t="s">
        <v>35</v>
      </c>
      <c r="AD253" s="6" t="s">
        <v>360</v>
      </c>
      <c r="AE253" s="17" t="s">
        <v>23</v>
      </c>
      <c r="AF253" s="1233">
        <v>60</v>
      </c>
      <c r="AG253" s="1234">
        <v>58</v>
      </c>
      <c r="AH253" s="35" t="s">
        <v>35</v>
      </c>
      <c r="AI253" s="96"/>
    </row>
    <row r="254" spans="1:35" x14ac:dyDescent="0.15">
      <c r="A254" s="1911"/>
      <c r="B254" s="366">
        <v>44509</v>
      </c>
      <c r="C254" s="1607" t="str">
        <f t="shared" si="28"/>
        <v>(火)</v>
      </c>
      <c r="D254" s="627" t="s">
        <v>579</v>
      </c>
      <c r="E254" s="1493">
        <v>56</v>
      </c>
      <c r="F254" s="58">
        <v>18.3</v>
      </c>
      <c r="G254" s="22">
        <v>19.3</v>
      </c>
      <c r="H254" s="61">
        <v>21.1</v>
      </c>
      <c r="I254" s="22">
        <v>4.2</v>
      </c>
      <c r="J254" s="61">
        <v>4.9000000000000004</v>
      </c>
      <c r="K254" s="22">
        <v>8.01</v>
      </c>
      <c r="L254" s="61">
        <v>8.02</v>
      </c>
      <c r="M254" s="22">
        <v>33.200000000000003</v>
      </c>
      <c r="N254" s="61">
        <v>28.5</v>
      </c>
      <c r="O254" s="49" t="s">
        <v>35</v>
      </c>
      <c r="P254" s="1199">
        <v>140</v>
      </c>
      <c r="Q254" s="49" t="s">
        <v>35</v>
      </c>
      <c r="R254" s="1199">
        <v>100</v>
      </c>
      <c r="S254" s="49" t="s">
        <v>35</v>
      </c>
      <c r="T254" s="1199" t="s">
        <v>35</v>
      </c>
      <c r="U254" s="49" t="s">
        <v>35</v>
      </c>
      <c r="V254" s="1199" t="s">
        <v>35</v>
      </c>
      <c r="W254" s="62" t="s">
        <v>35</v>
      </c>
      <c r="X254" s="63">
        <v>14</v>
      </c>
      <c r="Y254" s="67" t="s">
        <v>35</v>
      </c>
      <c r="Z254" s="68">
        <v>274</v>
      </c>
      <c r="AA254" s="23" t="s">
        <v>35</v>
      </c>
      <c r="AB254" s="66">
        <v>0.44</v>
      </c>
      <c r="AC254" s="608">
        <v>7404</v>
      </c>
      <c r="AD254" s="6" t="s">
        <v>361</v>
      </c>
      <c r="AE254" s="17" t="s">
        <v>23</v>
      </c>
      <c r="AF254" s="1233">
        <v>46</v>
      </c>
      <c r="AG254" s="1234">
        <v>42</v>
      </c>
      <c r="AH254" s="35" t="s">
        <v>35</v>
      </c>
      <c r="AI254" s="96"/>
    </row>
    <row r="255" spans="1:35" x14ac:dyDescent="0.15">
      <c r="A255" s="1911"/>
      <c r="B255" s="366">
        <v>44510</v>
      </c>
      <c r="C255" s="1607" t="str">
        <f t="shared" si="28"/>
        <v>(水)</v>
      </c>
      <c r="D255" s="627" t="s">
        <v>566</v>
      </c>
      <c r="E255" s="1493" t="s">
        <v>35</v>
      </c>
      <c r="F255" s="58">
        <v>18.3</v>
      </c>
      <c r="G255" s="22">
        <v>19.5</v>
      </c>
      <c r="H255" s="61">
        <v>21.3</v>
      </c>
      <c r="I255" s="22">
        <v>38.799999999999997</v>
      </c>
      <c r="J255" s="61">
        <v>6.5</v>
      </c>
      <c r="K255" s="22">
        <v>7.49</v>
      </c>
      <c r="L255" s="61">
        <v>6.98</v>
      </c>
      <c r="M255" s="22">
        <v>17.5</v>
      </c>
      <c r="N255" s="61">
        <v>18</v>
      </c>
      <c r="O255" s="49">
        <v>70</v>
      </c>
      <c r="P255" s="1199">
        <v>53</v>
      </c>
      <c r="Q255" s="49">
        <v>60</v>
      </c>
      <c r="R255" s="1199">
        <v>58</v>
      </c>
      <c r="S255" s="49">
        <v>46</v>
      </c>
      <c r="T255" s="1199">
        <v>42</v>
      </c>
      <c r="U255" s="49">
        <v>14</v>
      </c>
      <c r="V255" s="1199">
        <v>16</v>
      </c>
      <c r="W255" s="62">
        <v>11</v>
      </c>
      <c r="X255" s="63">
        <v>18</v>
      </c>
      <c r="Y255" s="67">
        <v>200</v>
      </c>
      <c r="Z255" s="68">
        <v>158</v>
      </c>
      <c r="AA255" s="23">
        <v>1.7</v>
      </c>
      <c r="AB255" s="66">
        <v>0.37</v>
      </c>
      <c r="AC255" s="608">
        <v>11443</v>
      </c>
      <c r="AD255" s="6" t="s">
        <v>362</v>
      </c>
      <c r="AE255" s="17" t="s">
        <v>23</v>
      </c>
      <c r="AF255" s="1233">
        <v>14</v>
      </c>
      <c r="AG255" s="1234">
        <v>16</v>
      </c>
      <c r="AH255" s="35" t="s">
        <v>35</v>
      </c>
      <c r="AI255" s="96"/>
    </row>
    <row r="256" spans="1:35" x14ac:dyDescent="0.15">
      <c r="A256" s="1911"/>
      <c r="B256" s="366">
        <v>44511</v>
      </c>
      <c r="C256" s="1607" t="str">
        <f t="shared" si="28"/>
        <v>(木)</v>
      </c>
      <c r="D256" s="627" t="s">
        <v>566</v>
      </c>
      <c r="E256" s="1493" t="s">
        <v>35</v>
      </c>
      <c r="F256" s="58">
        <v>18.100000000000001</v>
      </c>
      <c r="G256" s="22">
        <v>17.5</v>
      </c>
      <c r="H256" s="61">
        <v>19.3</v>
      </c>
      <c r="I256" s="22">
        <v>15.7</v>
      </c>
      <c r="J256" s="61">
        <v>3.7</v>
      </c>
      <c r="K256" s="22">
        <v>7.58</v>
      </c>
      <c r="L256" s="61">
        <v>7.24</v>
      </c>
      <c r="M256" s="22">
        <v>24.9</v>
      </c>
      <c r="N256" s="61">
        <v>24.6</v>
      </c>
      <c r="O256" s="49" t="s">
        <v>35</v>
      </c>
      <c r="P256" s="1199">
        <v>87</v>
      </c>
      <c r="Q256" s="49" t="s">
        <v>35</v>
      </c>
      <c r="R256" s="1199">
        <v>78</v>
      </c>
      <c r="S256" s="49" t="s">
        <v>35</v>
      </c>
      <c r="T256" s="1199" t="s">
        <v>35</v>
      </c>
      <c r="U256" s="49" t="s">
        <v>35</v>
      </c>
      <c r="V256" s="1199" t="s">
        <v>35</v>
      </c>
      <c r="W256" s="62" t="s">
        <v>35</v>
      </c>
      <c r="X256" s="63">
        <v>20</v>
      </c>
      <c r="Y256" s="67" t="s">
        <v>35</v>
      </c>
      <c r="Z256" s="68">
        <v>202</v>
      </c>
      <c r="AA256" s="23" t="s">
        <v>35</v>
      </c>
      <c r="AB256" s="66">
        <v>0.31</v>
      </c>
      <c r="AC256" s="608">
        <v>5111</v>
      </c>
      <c r="AD256" s="6" t="s">
        <v>381</v>
      </c>
      <c r="AE256" s="17" t="s">
        <v>23</v>
      </c>
      <c r="AF256" s="482">
        <v>11</v>
      </c>
      <c r="AG256" s="483">
        <v>18</v>
      </c>
      <c r="AH256" s="38" t="s">
        <v>35</v>
      </c>
      <c r="AI256" s="94"/>
    </row>
    <row r="257" spans="1:35" x14ac:dyDescent="0.15">
      <c r="A257" s="1911"/>
      <c r="B257" s="366">
        <v>44512</v>
      </c>
      <c r="C257" s="1607" t="str">
        <f t="shared" si="28"/>
        <v>(金)</v>
      </c>
      <c r="D257" s="627" t="s">
        <v>566</v>
      </c>
      <c r="E257" s="1493" t="s">
        <v>35</v>
      </c>
      <c r="F257" s="58">
        <v>18.399999999999999</v>
      </c>
      <c r="G257" s="22">
        <v>17.600000000000001</v>
      </c>
      <c r="H257" s="61">
        <v>19.3</v>
      </c>
      <c r="I257" s="22">
        <v>9.8000000000000007</v>
      </c>
      <c r="J257" s="61">
        <v>11.3</v>
      </c>
      <c r="K257" s="22">
        <v>7.51</v>
      </c>
      <c r="L257" s="61">
        <v>7.48</v>
      </c>
      <c r="M257" s="22">
        <v>23.6</v>
      </c>
      <c r="N257" s="61">
        <v>23.5</v>
      </c>
      <c r="O257" s="49" t="s">
        <v>35</v>
      </c>
      <c r="P257" s="1199">
        <v>93</v>
      </c>
      <c r="Q257" s="49" t="s">
        <v>35</v>
      </c>
      <c r="R257" s="1199">
        <v>74</v>
      </c>
      <c r="S257" s="49" t="s">
        <v>35</v>
      </c>
      <c r="T257" s="1199" t="s">
        <v>35</v>
      </c>
      <c r="U257" s="49" t="s">
        <v>35</v>
      </c>
      <c r="V257" s="1199" t="s">
        <v>35</v>
      </c>
      <c r="W257" s="62" t="s">
        <v>35</v>
      </c>
      <c r="X257" s="63">
        <v>15</v>
      </c>
      <c r="Y257" s="67" t="s">
        <v>35</v>
      </c>
      <c r="Z257" s="68">
        <v>206</v>
      </c>
      <c r="AA257" s="23" t="s">
        <v>35</v>
      </c>
      <c r="AB257" s="66">
        <v>0.79</v>
      </c>
      <c r="AC257" s="608">
        <v>1586</v>
      </c>
      <c r="AD257" s="6" t="s">
        <v>382</v>
      </c>
      <c r="AE257" s="17" t="s">
        <v>23</v>
      </c>
      <c r="AF257" s="491">
        <v>200</v>
      </c>
      <c r="AG257" s="492">
        <v>158</v>
      </c>
      <c r="AH257" s="24" t="s">
        <v>35</v>
      </c>
      <c r="AI257" s="25"/>
    </row>
    <row r="258" spans="1:35" x14ac:dyDescent="0.15">
      <c r="A258" s="1911"/>
      <c r="B258" s="366">
        <v>44513</v>
      </c>
      <c r="C258" s="1607" t="str">
        <f t="shared" si="28"/>
        <v>(土)</v>
      </c>
      <c r="D258" s="627" t="s">
        <v>566</v>
      </c>
      <c r="E258" s="1493" t="s">
        <v>35</v>
      </c>
      <c r="F258" s="58">
        <v>15.3</v>
      </c>
      <c r="G258" s="22">
        <v>13.9</v>
      </c>
      <c r="H258" s="61">
        <v>14.9</v>
      </c>
      <c r="I258" s="22">
        <v>11.6</v>
      </c>
      <c r="J258" s="61">
        <v>11.8</v>
      </c>
      <c r="K258" s="22">
        <v>7.6</v>
      </c>
      <c r="L258" s="61">
        <v>7.69</v>
      </c>
      <c r="M258" s="22" t="s">
        <v>35</v>
      </c>
      <c r="N258" s="61" t="s">
        <v>35</v>
      </c>
      <c r="O258" s="49" t="s">
        <v>35</v>
      </c>
      <c r="P258" s="1199" t="s">
        <v>35</v>
      </c>
      <c r="Q258" s="49" t="s">
        <v>35</v>
      </c>
      <c r="R258" s="1199" t="s">
        <v>35</v>
      </c>
      <c r="S258" s="49" t="s">
        <v>35</v>
      </c>
      <c r="T258" s="1199" t="s">
        <v>35</v>
      </c>
      <c r="U258" s="49" t="s">
        <v>35</v>
      </c>
      <c r="V258" s="1199" t="s">
        <v>35</v>
      </c>
      <c r="W258" s="62" t="s">
        <v>35</v>
      </c>
      <c r="X258" s="63" t="s">
        <v>35</v>
      </c>
      <c r="Y258" s="67" t="s">
        <v>35</v>
      </c>
      <c r="Z258" s="68" t="s">
        <v>35</v>
      </c>
      <c r="AA258" s="23" t="s">
        <v>35</v>
      </c>
      <c r="AB258" s="66" t="s">
        <v>35</v>
      </c>
      <c r="AC258" s="608" t="s">
        <v>35</v>
      </c>
      <c r="AD258" s="6" t="s">
        <v>383</v>
      </c>
      <c r="AE258" s="17" t="s">
        <v>23</v>
      </c>
      <c r="AF258" s="485">
        <v>1.7</v>
      </c>
      <c r="AG258" s="486">
        <v>0.37</v>
      </c>
      <c r="AH258" s="41" t="s">
        <v>35</v>
      </c>
      <c r="AI258" s="95"/>
    </row>
    <row r="259" spans="1:35" x14ac:dyDescent="0.15">
      <c r="A259" s="1911"/>
      <c r="B259" s="366">
        <v>44514</v>
      </c>
      <c r="C259" s="1607" t="str">
        <f t="shared" si="28"/>
        <v>(日)</v>
      </c>
      <c r="D259" s="627" t="s">
        <v>566</v>
      </c>
      <c r="E259" s="1493" t="s">
        <v>35</v>
      </c>
      <c r="F259" s="58">
        <v>18.399999999999999</v>
      </c>
      <c r="G259" s="22">
        <v>13.2</v>
      </c>
      <c r="H259" s="61">
        <v>14</v>
      </c>
      <c r="I259" s="22">
        <v>10.8</v>
      </c>
      <c r="J259" s="61">
        <v>10.1</v>
      </c>
      <c r="K259" s="22">
        <v>7.6</v>
      </c>
      <c r="L259" s="61">
        <v>7.71</v>
      </c>
      <c r="M259" s="22" t="s">
        <v>35</v>
      </c>
      <c r="N259" s="61" t="s">
        <v>35</v>
      </c>
      <c r="O259" s="49" t="s">
        <v>35</v>
      </c>
      <c r="P259" s="1199" t="s">
        <v>35</v>
      </c>
      <c r="Q259" s="49" t="s">
        <v>35</v>
      </c>
      <c r="R259" s="1199" t="s">
        <v>35</v>
      </c>
      <c r="S259" s="49" t="s">
        <v>35</v>
      </c>
      <c r="T259" s="1199" t="s">
        <v>35</v>
      </c>
      <c r="U259" s="49" t="s">
        <v>35</v>
      </c>
      <c r="V259" s="1199" t="s">
        <v>35</v>
      </c>
      <c r="W259" s="62" t="s">
        <v>35</v>
      </c>
      <c r="X259" s="63" t="s">
        <v>35</v>
      </c>
      <c r="Y259" s="67" t="s">
        <v>35</v>
      </c>
      <c r="Z259" s="68" t="s">
        <v>35</v>
      </c>
      <c r="AA259" s="23" t="s">
        <v>35</v>
      </c>
      <c r="AB259" s="66" t="s">
        <v>35</v>
      </c>
      <c r="AC259" s="608" t="s">
        <v>35</v>
      </c>
      <c r="AD259" s="6" t="s">
        <v>24</v>
      </c>
      <c r="AE259" s="17" t="s">
        <v>23</v>
      </c>
      <c r="AF259" s="446">
        <v>9.9</v>
      </c>
      <c r="AG259" s="494">
        <v>5.0999999999999996</v>
      </c>
      <c r="AH259" s="134" t="s">
        <v>35</v>
      </c>
      <c r="AI259" s="95"/>
    </row>
    <row r="260" spans="1:35" x14ac:dyDescent="0.15">
      <c r="A260" s="1911"/>
      <c r="B260" s="366">
        <v>44515</v>
      </c>
      <c r="C260" s="1607" t="str">
        <f t="shared" si="28"/>
        <v>(月)</v>
      </c>
      <c r="D260" s="627" t="s">
        <v>566</v>
      </c>
      <c r="E260" s="1493" t="s">
        <v>35</v>
      </c>
      <c r="F260" s="58">
        <v>16.2</v>
      </c>
      <c r="G260" s="22">
        <v>16.7</v>
      </c>
      <c r="H260" s="61">
        <v>18.899999999999999</v>
      </c>
      <c r="I260" s="22">
        <v>6.6</v>
      </c>
      <c r="J260" s="61">
        <v>8.1999999999999993</v>
      </c>
      <c r="K260" s="22">
        <v>7.9</v>
      </c>
      <c r="L260" s="61">
        <v>7.88</v>
      </c>
      <c r="M260" s="22">
        <v>30.6</v>
      </c>
      <c r="N260" s="61">
        <v>30.1</v>
      </c>
      <c r="O260" s="49" t="s">
        <v>35</v>
      </c>
      <c r="P260" s="1199">
        <v>130</v>
      </c>
      <c r="Q260" s="49" t="s">
        <v>35</v>
      </c>
      <c r="R260" s="1199">
        <v>92</v>
      </c>
      <c r="S260" s="49" t="s">
        <v>35</v>
      </c>
      <c r="T260" s="1199" t="s">
        <v>35</v>
      </c>
      <c r="U260" s="49" t="s">
        <v>35</v>
      </c>
      <c r="V260" s="1199" t="s">
        <v>35</v>
      </c>
      <c r="W260" s="62" t="s">
        <v>35</v>
      </c>
      <c r="X260" s="63">
        <v>14</v>
      </c>
      <c r="Y260" s="67" t="s">
        <v>35</v>
      </c>
      <c r="Z260" s="68">
        <v>232</v>
      </c>
      <c r="AA260" s="23" t="s">
        <v>35</v>
      </c>
      <c r="AB260" s="66">
        <v>0.63</v>
      </c>
      <c r="AC260" s="608" t="s">
        <v>35</v>
      </c>
      <c r="AD260" s="6" t="s">
        <v>25</v>
      </c>
      <c r="AE260" s="17" t="s">
        <v>23</v>
      </c>
      <c r="AF260" s="446">
        <v>2.5</v>
      </c>
      <c r="AG260" s="494">
        <v>2</v>
      </c>
      <c r="AH260" s="134" t="s">
        <v>35</v>
      </c>
      <c r="AI260" s="95"/>
    </row>
    <row r="261" spans="1:35" x14ac:dyDescent="0.15">
      <c r="A261" s="1911"/>
      <c r="B261" s="366">
        <v>44516</v>
      </c>
      <c r="C261" s="1607" t="str">
        <f t="shared" si="28"/>
        <v>(火)</v>
      </c>
      <c r="D261" s="627" t="s">
        <v>566</v>
      </c>
      <c r="E261" s="1493" t="s">
        <v>35</v>
      </c>
      <c r="F261" s="58">
        <v>15.6</v>
      </c>
      <c r="G261" s="22">
        <v>17.100000000000001</v>
      </c>
      <c r="H261" s="61">
        <v>19</v>
      </c>
      <c r="I261" s="22">
        <v>5.4</v>
      </c>
      <c r="J261" s="61">
        <v>6.3</v>
      </c>
      <c r="K261" s="22">
        <v>8.02</v>
      </c>
      <c r="L261" s="61">
        <v>7.96</v>
      </c>
      <c r="M261" s="22">
        <v>32.5</v>
      </c>
      <c r="N261" s="61">
        <v>29.9</v>
      </c>
      <c r="O261" s="49" t="s">
        <v>35</v>
      </c>
      <c r="P261" s="1199">
        <v>130</v>
      </c>
      <c r="Q261" s="49" t="s">
        <v>35</v>
      </c>
      <c r="R261" s="1199">
        <v>96</v>
      </c>
      <c r="S261" s="49" t="s">
        <v>35</v>
      </c>
      <c r="T261" s="1199" t="s">
        <v>35</v>
      </c>
      <c r="U261" s="49" t="s">
        <v>35</v>
      </c>
      <c r="V261" s="1199" t="s">
        <v>35</v>
      </c>
      <c r="W261" s="62" t="s">
        <v>35</v>
      </c>
      <c r="X261" s="63">
        <v>14</v>
      </c>
      <c r="Y261" s="67" t="s">
        <v>35</v>
      </c>
      <c r="Z261" s="68">
        <v>244</v>
      </c>
      <c r="AA261" s="23" t="s">
        <v>35</v>
      </c>
      <c r="AB261" s="66">
        <v>0.51</v>
      </c>
      <c r="AC261" s="608" t="s">
        <v>35</v>
      </c>
      <c r="AD261" s="6" t="s">
        <v>384</v>
      </c>
      <c r="AE261" s="17" t="s">
        <v>23</v>
      </c>
      <c r="AF261" s="446">
        <v>8.5</v>
      </c>
      <c r="AG261" s="494">
        <v>8.5</v>
      </c>
      <c r="AH261" s="134" t="s">
        <v>35</v>
      </c>
      <c r="AI261" s="95"/>
    </row>
    <row r="262" spans="1:35" x14ac:dyDescent="0.15">
      <c r="A262" s="1911"/>
      <c r="B262" s="366">
        <v>44517</v>
      </c>
      <c r="C262" s="1607" t="str">
        <f t="shared" si="28"/>
        <v>(水)</v>
      </c>
      <c r="D262" s="627" t="s">
        <v>566</v>
      </c>
      <c r="E262" s="1493" t="s">
        <v>35</v>
      </c>
      <c r="F262" s="58">
        <v>14.1</v>
      </c>
      <c r="G262" s="22">
        <v>17.3</v>
      </c>
      <c r="H262" s="61">
        <v>19.3</v>
      </c>
      <c r="I262" s="22">
        <v>3.4</v>
      </c>
      <c r="J262" s="61">
        <v>4.5999999999999996</v>
      </c>
      <c r="K262" s="22">
        <v>7.91</v>
      </c>
      <c r="L262" s="61">
        <v>7.94</v>
      </c>
      <c r="M262" s="22">
        <v>32.299999999999997</v>
      </c>
      <c r="N262" s="61">
        <v>30.3</v>
      </c>
      <c r="O262" s="49" t="s">
        <v>35</v>
      </c>
      <c r="P262" s="1199">
        <v>130</v>
      </c>
      <c r="Q262" s="49" t="s">
        <v>35</v>
      </c>
      <c r="R262" s="1199">
        <v>96</v>
      </c>
      <c r="S262" s="49" t="s">
        <v>35</v>
      </c>
      <c r="T262" s="1199" t="s">
        <v>35</v>
      </c>
      <c r="U262" s="49" t="s">
        <v>35</v>
      </c>
      <c r="V262" s="1199" t="s">
        <v>35</v>
      </c>
      <c r="W262" s="62" t="s">
        <v>35</v>
      </c>
      <c r="X262" s="63">
        <v>13</v>
      </c>
      <c r="Y262" s="67" t="s">
        <v>35</v>
      </c>
      <c r="Z262" s="68">
        <v>238</v>
      </c>
      <c r="AA262" s="23" t="s">
        <v>35</v>
      </c>
      <c r="AB262" s="66">
        <v>0.47</v>
      </c>
      <c r="AC262" s="608" t="s">
        <v>35</v>
      </c>
      <c r="AD262" s="6" t="s">
        <v>385</v>
      </c>
      <c r="AE262" s="17" t="s">
        <v>23</v>
      </c>
      <c r="AF262" s="450">
        <v>8.6999999999999994E-2</v>
      </c>
      <c r="AG262" s="203">
        <v>2.4E-2</v>
      </c>
      <c r="AH262" s="45" t="s">
        <v>35</v>
      </c>
      <c r="AI262" s="97"/>
    </row>
    <row r="263" spans="1:35" x14ac:dyDescent="0.15">
      <c r="A263" s="1911"/>
      <c r="B263" s="366">
        <v>44518</v>
      </c>
      <c r="C263" s="1607" t="str">
        <f t="shared" si="28"/>
        <v>(木)</v>
      </c>
      <c r="D263" s="627" t="s">
        <v>566</v>
      </c>
      <c r="E263" s="1493" t="s">
        <v>35</v>
      </c>
      <c r="F263" s="58">
        <v>16</v>
      </c>
      <c r="G263" s="22">
        <v>16.600000000000001</v>
      </c>
      <c r="H263" s="61">
        <v>18.8</v>
      </c>
      <c r="I263" s="22">
        <v>3.3</v>
      </c>
      <c r="J263" s="61">
        <v>4.8</v>
      </c>
      <c r="K263" s="22">
        <v>7.94</v>
      </c>
      <c r="L263" s="61">
        <v>7.99</v>
      </c>
      <c r="M263" s="22">
        <v>33</v>
      </c>
      <c r="N263" s="61">
        <v>30.5</v>
      </c>
      <c r="O263" s="49" t="s">
        <v>35</v>
      </c>
      <c r="P263" s="1199">
        <v>130</v>
      </c>
      <c r="Q263" s="49" t="s">
        <v>35</v>
      </c>
      <c r="R263" s="1199">
        <v>96</v>
      </c>
      <c r="S263" s="49" t="s">
        <v>35</v>
      </c>
      <c r="T263" s="1199" t="s">
        <v>35</v>
      </c>
      <c r="U263" s="49" t="s">
        <v>35</v>
      </c>
      <c r="V263" s="1199" t="s">
        <v>35</v>
      </c>
      <c r="W263" s="62" t="s">
        <v>35</v>
      </c>
      <c r="X263" s="63">
        <v>13</v>
      </c>
      <c r="Y263" s="67" t="s">
        <v>35</v>
      </c>
      <c r="Z263" s="68">
        <v>244</v>
      </c>
      <c r="AA263" s="23" t="s">
        <v>35</v>
      </c>
      <c r="AB263" s="66">
        <v>0.47</v>
      </c>
      <c r="AC263" s="608" t="s">
        <v>35</v>
      </c>
      <c r="AD263" s="6" t="s">
        <v>26</v>
      </c>
      <c r="AE263" s="17" t="s">
        <v>23</v>
      </c>
      <c r="AF263" s="450">
        <v>0.59</v>
      </c>
      <c r="AG263" s="203">
        <v>0.74</v>
      </c>
      <c r="AH263" s="41" t="s">
        <v>35</v>
      </c>
      <c r="AI263" s="95"/>
    </row>
    <row r="264" spans="1:35" x14ac:dyDescent="0.15">
      <c r="A264" s="1911"/>
      <c r="B264" s="366">
        <v>44519</v>
      </c>
      <c r="C264" s="1607" t="str">
        <f t="shared" si="28"/>
        <v>(金)</v>
      </c>
      <c r="D264" s="627" t="s">
        <v>566</v>
      </c>
      <c r="E264" s="1493" t="s">
        <v>35</v>
      </c>
      <c r="F264" s="58">
        <v>13.5</v>
      </c>
      <c r="G264" s="22">
        <v>16.8</v>
      </c>
      <c r="H264" s="61">
        <v>18.8</v>
      </c>
      <c r="I264" s="22">
        <v>4.9000000000000004</v>
      </c>
      <c r="J264" s="61">
        <v>5.5</v>
      </c>
      <c r="K264" s="22">
        <v>8.01</v>
      </c>
      <c r="L264" s="61">
        <v>8.0500000000000007</v>
      </c>
      <c r="M264" s="22">
        <v>34.299999999999997</v>
      </c>
      <c r="N264" s="61">
        <v>31.1</v>
      </c>
      <c r="O264" s="49" t="s">
        <v>35</v>
      </c>
      <c r="P264" s="1199">
        <v>150</v>
      </c>
      <c r="Q264" s="49" t="s">
        <v>35</v>
      </c>
      <c r="R264" s="1199">
        <v>102</v>
      </c>
      <c r="S264" s="49" t="s">
        <v>35</v>
      </c>
      <c r="T264" s="1199" t="s">
        <v>35</v>
      </c>
      <c r="U264" s="49" t="s">
        <v>35</v>
      </c>
      <c r="V264" s="1199" t="s">
        <v>35</v>
      </c>
      <c r="W264" s="62" t="s">
        <v>35</v>
      </c>
      <c r="X264" s="63">
        <v>13</v>
      </c>
      <c r="Y264" s="67" t="s">
        <v>35</v>
      </c>
      <c r="Z264" s="68">
        <v>254</v>
      </c>
      <c r="AA264" s="23" t="s">
        <v>35</v>
      </c>
      <c r="AB264" s="66">
        <v>0.47</v>
      </c>
      <c r="AC264" s="608" t="s">
        <v>35</v>
      </c>
      <c r="AD264" s="6" t="s">
        <v>91</v>
      </c>
      <c r="AE264" s="17" t="s">
        <v>23</v>
      </c>
      <c r="AF264" s="450">
        <v>1.25</v>
      </c>
      <c r="AG264" s="203">
        <v>0.9</v>
      </c>
      <c r="AH264" s="41" t="s">
        <v>35</v>
      </c>
      <c r="AI264" s="95"/>
    </row>
    <row r="265" spans="1:35" x14ac:dyDescent="0.15">
      <c r="A265" s="1911"/>
      <c r="B265" s="366">
        <v>44520</v>
      </c>
      <c r="C265" s="1607" t="str">
        <f t="shared" si="28"/>
        <v>(土)</v>
      </c>
      <c r="D265" s="627" t="s">
        <v>566</v>
      </c>
      <c r="E265" s="1493" t="s">
        <v>35</v>
      </c>
      <c r="F265" s="58">
        <v>14.9</v>
      </c>
      <c r="G265" s="22">
        <v>13.1</v>
      </c>
      <c r="H265" s="61">
        <v>14.2</v>
      </c>
      <c r="I265" s="22">
        <v>5.5</v>
      </c>
      <c r="J265" s="61">
        <v>5.8</v>
      </c>
      <c r="K265" s="22">
        <v>7.66</v>
      </c>
      <c r="L265" s="61">
        <v>7.84</v>
      </c>
      <c r="M265" s="22" t="s">
        <v>35</v>
      </c>
      <c r="N265" s="61" t="s">
        <v>35</v>
      </c>
      <c r="O265" s="49" t="s">
        <v>35</v>
      </c>
      <c r="P265" s="1199" t="s">
        <v>35</v>
      </c>
      <c r="Q265" s="49" t="s">
        <v>35</v>
      </c>
      <c r="R265" s="1199" t="s">
        <v>35</v>
      </c>
      <c r="S265" s="49" t="s">
        <v>35</v>
      </c>
      <c r="T265" s="1199" t="s">
        <v>35</v>
      </c>
      <c r="U265" s="49" t="s">
        <v>35</v>
      </c>
      <c r="V265" s="1199" t="s">
        <v>35</v>
      </c>
      <c r="W265" s="62" t="s">
        <v>35</v>
      </c>
      <c r="X265" s="63" t="s">
        <v>35</v>
      </c>
      <c r="Y265" s="67" t="s">
        <v>35</v>
      </c>
      <c r="Z265" s="68" t="s">
        <v>35</v>
      </c>
      <c r="AA265" s="23" t="s">
        <v>35</v>
      </c>
      <c r="AB265" s="66" t="s">
        <v>35</v>
      </c>
      <c r="AC265" s="608" t="s">
        <v>35</v>
      </c>
      <c r="AD265" s="6" t="s">
        <v>371</v>
      </c>
      <c r="AE265" s="17" t="s">
        <v>23</v>
      </c>
      <c r="AF265" s="450">
        <v>0.16800000000000001</v>
      </c>
      <c r="AG265" s="203">
        <v>4.2999999999999997E-2</v>
      </c>
      <c r="AH265" s="45" t="s">
        <v>35</v>
      </c>
      <c r="AI265" s="97"/>
    </row>
    <row r="266" spans="1:35" x14ac:dyDescent="0.15">
      <c r="A266" s="1911"/>
      <c r="B266" s="366">
        <v>44521</v>
      </c>
      <c r="C266" s="1607" t="str">
        <f t="shared" si="28"/>
        <v>(日)</v>
      </c>
      <c r="D266" s="627" t="s">
        <v>522</v>
      </c>
      <c r="E266" s="1493">
        <v>15</v>
      </c>
      <c r="F266" s="58">
        <v>13.7</v>
      </c>
      <c r="G266" s="22">
        <v>13.1</v>
      </c>
      <c r="H266" s="61">
        <v>14</v>
      </c>
      <c r="I266" s="22">
        <v>5.2</v>
      </c>
      <c r="J266" s="61">
        <v>5.5</v>
      </c>
      <c r="K266" s="22">
        <v>7.67</v>
      </c>
      <c r="L266" s="61">
        <v>7.85</v>
      </c>
      <c r="M266" s="22" t="s">
        <v>35</v>
      </c>
      <c r="N266" s="61" t="s">
        <v>35</v>
      </c>
      <c r="O266" s="49" t="s">
        <v>35</v>
      </c>
      <c r="P266" s="1199" t="s">
        <v>35</v>
      </c>
      <c r="Q266" s="49" t="s">
        <v>35</v>
      </c>
      <c r="R266" s="1199" t="s">
        <v>35</v>
      </c>
      <c r="S266" s="49" t="s">
        <v>35</v>
      </c>
      <c r="T266" s="1199" t="s">
        <v>35</v>
      </c>
      <c r="U266" s="49" t="s">
        <v>35</v>
      </c>
      <c r="V266" s="1199" t="s">
        <v>35</v>
      </c>
      <c r="W266" s="62" t="s">
        <v>35</v>
      </c>
      <c r="X266" s="63" t="s">
        <v>35</v>
      </c>
      <c r="Y266" s="67" t="s">
        <v>35</v>
      </c>
      <c r="Z266" s="68" t="s">
        <v>35</v>
      </c>
      <c r="AA266" s="23" t="s">
        <v>35</v>
      </c>
      <c r="AB266" s="66" t="s">
        <v>35</v>
      </c>
      <c r="AC266" s="608" t="s">
        <v>35</v>
      </c>
      <c r="AD266" s="6" t="s">
        <v>386</v>
      </c>
      <c r="AE266" s="17" t="s">
        <v>23</v>
      </c>
      <c r="AF266" s="450" t="s">
        <v>523</v>
      </c>
      <c r="AG266" s="203" t="s">
        <v>523</v>
      </c>
      <c r="AH266" s="41" t="s">
        <v>35</v>
      </c>
      <c r="AI266" s="95"/>
    </row>
    <row r="267" spans="1:35" x14ac:dyDescent="0.15">
      <c r="A267" s="1911"/>
      <c r="B267" s="366">
        <v>44522</v>
      </c>
      <c r="C267" s="1607" t="str">
        <f t="shared" si="28"/>
        <v>(月)</v>
      </c>
      <c r="D267" s="627" t="s">
        <v>522</v>
      </c>
      <c r="E267" s="1493">
        <v>35</v>
      </c>
      <c r="F267" s="58">
        <v>15.2</v>
      </c>
      <c r="G267" s="22">
        <v>17.5</v>
      </c>
      <c r="H267" s="61">
        <v>19.2</v>
      </c>
      <c r="I267" s="22">
        <v>29.4</v>
      </c>
      <c r="J267" s="61">
        <v>6.6</v>
      </c>
      <c r="K267" s="22">
        <v>7.79</v>
      </c>
      <c r="L267" s="61">
        <v>7.67</v>
      </c>
      <c r="M267" s="22">
        <v>17.8</v>
      </c>
      <c r="N267" s="61">
        <v>17</v>
      </c>
      <c r="O267" s="49" t="s">
        <v>35</v>
      </c>
      <c r="P267" s="1199">
        <v>83</v>
      </c>
      <c r="Q267" s="49" t="s">
        <v>35</v>
      </c>
      <c r="R267" s="1199">
        <v>64</v>
      </c>
      <c r="S267" s="49" t="s">
        <v>35</v>
      </c>
      <c r="T267" s="1199" t="s">
        <v>35</v>
      </c>
      <c r="U267" s="49" t="s">
        <v>35</v>
      </c>
      <c r="V267" s="1199" t="s">
        <v>35</v>
      </c>
      <c r="W267" s="62" t="s">
        <v>35</v>
      </c>
      <c r="X267" s="63">
        <v>11</v>
      </c>
      <c r="Y267" s="67" t="s">
        <v>35</v>
      </c>
      <c r="Z267" s="68">
        <v>166</v>
      </c>
      <c r="AA267" s="23" t="s">
        <v>35</v>
      </c>
      <c r="AB267" s="66">
        <v>0.46</v>
      </c>
      <c r="AC267" s="608">
        <v>7698</v>
      </c>
      <c r="AD267" s="6" t="s">
        <v>92</v>
      </c>
      <c r="AE267" s="17" t="s">
        <v>23</v>
      </c>
      <c r="AF267" s="446">
        <v>12.6</v>
      </c>
      <c r="AG267" s="494">
        <v>13.2</v>
      </c>
      <c r="AH267" s="35" t="s">
        <v>35</v>
      </c>
      <c r="AI267" s="96"/>
    </row>
    <row r="268" spans="1:35" x14ac:dyDescent="0.15">
      <c r="A268" s="1911"/>
      <c r="B268" s="366">
        <v>44523</v>
      </c>
      <c r="C268" s="1607" t="str">
        <f t="shared" si="28"/>
        <v>(火)</v>
      </c>
      <c r="D268" s="627" t="s">
        <v>566</v>
      </c>
      <c r="E268" s="1493" t="s">
        <v>35</v>
      </c>
      <c r="F268" s="58">
        <v>15</v>
      </c>
      <c r="G268" s="22">
        <v>14.8</v>
      </c>
      <c r="H268" s="61">
        <v>15.7</v>
      </c>
      <c r="I268" s="22">
        <v>48.8</v>
      </c>
      <c r="J268" s="61">
        <v>9.4</v>
      </c>
      <c r="K268" s="22">
        <v>7.4</v>
      </c>
      <c r="L268" s="61">
        <v>7.03</v>
      </c>
      <c r="M268" s="22" t="s">
        <v>35</v>
      </c>
      <c r="N268" s="61" t="s">
        <v>35</v>
      </c>
      <c r="O268" s="49" t="s">
        <v>35</v>
      </c>
      <c r="P268" s="1199" t="s">
        <v>35</v>
      </c>
      <c r="Q268" s="49" t="s">
        <v>35</v>
      </c>
      <c r="R268" s="1199" t="s">
        <v>35</v>
      </c>
      <c r="S268" s="49" t="s">
        <v>35</v>
      </c>
      <c r="T268" s="1199" t="s">
        <v>35</v>
      </c>
      <c r="U268" s="49" t="s">
        <v>35</v>
      </c>
      <c r="V268" s="1199" t="s">
        <v>35</v>
      </c>
      <c r="W268" s="62" t="s">
        <v>35</v>
      </c>
      <c r="X268" s="63" t="s">
        <v>35</v>
      </c>
      <c r="Y268" s="67" t="s">
        <v>35</v>
      </c>
      <c r="Z268" s="68" t="s">
        <v>35</v>
      </c>
      <c r="AA268" s="23" t="s">
        <v>35</v>
      </c>
      <c r="AB268" s="66" t="s">
        <v>35</v>
      </c>
      <c r="AC268" s="608">
        <v>10777</v>
      </c>
      <c r="AD268" s="6" t="s">
        <v>27</v>
      </c>
      <c r="AE268" s="17" t="s">
        <v>23</v>
      </c>
      <c r="AF268" s="446">
        <v>29.6</v>
      </c>
      <c r="AG268" s="494">
        <v>24</v>
      </c>
      <c r="AH268" s="35" t="s">
        <v>35</v>
      </c>
      <c r="AI268" s="96"/>
    </row>
    <row r="269" spans="1:35" x14ac:dyDescent="0.15">
      <c r="A269" s="1911"/>
      <c r="B269" s="366">
        <v>44524</v>
      </c>
      <c r="C269" s="1607" t="str">
        <f t="shared" si="28"/>
        <v>(水)</v>
      </c>
      <c r="D269" s="627" t="s">
        <v>566</v>
      </c>
      <c r="E269" s="1493" t="s">
        <v>35</v>
      </c>
      <c r="F269" s="58">
        <v>13.5</v>
      </c>
      <c r="G269" s="22">
        <v>15.9</v>
      </c>
      <c r="H269" s="61">
        <v>18.100000000000001</v>
      </c>
      <c r="I269" s="22">
        <v>13.5</v>
      </c>
      <c r="J269" s="61">
        <v>4.4000000000000004</v>
      </c>
      <c r="K269" s="22">
        <v>7.72</v>
      </c>
      <c r="L269" s="61">
        <v>7.47</v>
      </c>
      <c r="M269" s="22">
        <v>23.6</v>
      </c>
      <c r="N269" s="61">
        <v>21.5</v>
      </c>
      <c r="O269" s="49" t="s">
        <v>35</v>
      </c>
      <c r="P269" s="1199">
        <v>83</v>
      </c>
      <c r="Q269" s="49" t="s">
        <v>35</v>
      </c>
      <c r="R269" s="1199">
        <v>72</v>
      </c>
      <c r="S269" s="49" t="s">
        <v>35</v>
      </c>
      <c r="T269" s="1199" t="s">
        <v>35</v>
      </c>
      <c r="U269" s="49" t="s">
        <v>35</v>
      </c>
      <c r="V269" s="1199" t="s">
        <v>35</v>
      </c>
      <c r="W269" s="62" t="s">
        <v>35</v>
      </c>
      <c r="X269" s="63">
        <v>18</v>
      </c>
      <c r="Y269" s="67" t="s">
        <v>35</v>
      </c>
      <c r="Z269" s="68">
        <v>178</v>
      </c>
      <c r="AA269" s="23" t="s">
        <v>35</v>
      </c>
      <c r="AB269" s="66">
        <v>0.39</v>
      </c>
      <c r="AC269" s="608">
        <v>5110</v>
      </c>
      <c r="AD269" s="6" t="s">
        <v>374</v>
      </c>
      <c r="AE269" s="17" t="s">
        <v>379</v>
      </c>
      <c r="AF269" s="496">
        <v>48</v>
      </c>
      <c r="AG269" s="497">
        <v>10</v>
      </c>
      <c r="AH269" s="42" t="s">
        <v>35</v>
      </c>
      <c r="AI269" s="98"/>
    </row>
    <row r="270" spans="1:35" x14ac:dyDescent="0.15">
      <c r="A270" s="1911"/>
      <c r="B270" s="366">
        <v>44525</v>
      </c>
      <c r="C270" s="1607" t="str">
        <f t="shared" si="28"/>
        <v>(木)</v>
      </c>
      <c r="D270" s="627" t="s">
        <v>566</v>
      </c>
      <c r="E270" s="1493" t="s">
        <v>35</v>
      </c>
      <c r="F270" s="58">
        <v>15.3</v>
      </c>
      <c r="G270" s="22">
        <v>15.3</v>
      </c>
      <c r="H270" s="61">
        <v>17.3</v>
      </c>
      <c r="I270" s="22">
        <v>10.4</v>
      </c>
      <c r="J270" s="61">
        <v>11.6</v>
      </c>
      <c r="K270" s="22">
        <v>7.76</v>
      </c>
      <c r="L270" s="61">
        <v>7.71</v>
      </c>
      <c r="M270" s="22">
        <v>24</v>
      </c>
      <c r="N270" s="61">
        <v>22</v>
      </c>
      <c r="O270" s="49" t="s">
        <v>35</v>
      </c>
      <c r="P270" s="1199">
        <v>84</v>
      </c>
      <c r="Q270" s="49" t="s">
        <v>35</v>
      </c>
      <c r="R270" s="1199">
        <v>72</v>
      </c>
      <c r="S270" s="49" t="s">
        <v>35</v>
      </c>
      <c r="T270" s="1199" t="s">
        <v>35</v>
      </c>
      <c r="U270" s="49" t="s">
        <v>35</v>
      </c>
      <c r="V270" s="1199" t="s">
        <v>35</v>
      </c>
      <c r="W270" s="62" t="s">
        <v>35</v>
      </c>
      <c r="X270" s="63">
        <v>15</v>
      </c>
      <c r="Y270" s="67" t="s">
        <v>35</v>
      </c>
      <c r="Z270" s="68">
        <v>200</v>
      </c>
      <c r="AA270" s="23" t="s">
        <v>35</v>
      </c>
      <c r="AB270" s="66">
        <v>0.81</v>
      </c>
      <c r="AC270" s="608" t="s">
        <v>35</v>
      </c>
      <c r="AD270" s="6" t="s">
        <v>387</v>
      </c>
      <c r="AE270" s="17" t="s">
        <v>23</v>
      </c>
      <c r="AF270" s="496">
        <v>40</v>
      </c>
      <c r="AG270" s="497">
        <v>9</v>
      </c>
      <c r="AH270" s="42" t="s">
        <v>35</v>
      </c>
      <c r="AI270" s="98"/>
    </row>
    <row r="271" spans="1:35" x14ac:dyDescent="0.15">
      <c r="A271" s="1911"/>
      <c r="B271" s="366">
        <v>44526</v>
      </c>
      <c r="C271" s="1607" t="str">
        <f t="shared" si="28"/>
        <v>(金)</v>
      </c>
      <c r="D271" s="627" t="s">
        <v>566</v>
      </c>
      <c r="E271" s="1493" t="s">
        <v>35</v>
      </c>
      <c r="F271" s="58">
        <v>15.7</v>
      </c>
      <c r="G271" s="22">
        <v>16.100000000000001</v>
      </c>
      <c r="H271" s="61">
        <v>17.7</v>
      </c>
      <c r="I271" s="22">
        <v>9.6</v>
      </c>
      <c r="J271" s="61">
        <v>11.9</v>
      </c>
      <c r="K271" s="22">
        <v>7.81</v>
      </c>
      <c r="L271" s="61">
        <v>7.83</v>
      </c>
      <c r="M271" s="22">
        <v>23.9</v>
      </c>
      <c r="N271" s="61">
        <v>24.5</v>
      </c>
      <c r="O271" s="49" t="s">
        <v>35</v>
      </c>
      <c r="P271" s="1199">
        <v>87</v>
      </c>
      <c r="Q271" s="49" t="s">
        <v>35</v>
      </c>
      <c r="R271" s="1199">
        <v>70</v>
      </c>
      <c r="S271" s="49" t="s">
        <v>35</v>
      </c>
      <c r="T271" s="1199" t="s">
        <v>35</v>
      </c>
      <c r="U271" s="49" t="s">
        <v>35</v>
      </c>
      <c r="V271" s="1199" t="s">
        <v>35</v>
      </c>
      <c r="W271" s="62" t="s">
        <v>35</v>
      </c>
      <c r="X271" s="63">
        <v>14</v>
      </c>
      <c r="Y271" s="67" t="s">
        <v>35</v>
      </c>
      <c r="Z271" s="68">
        <v>204</v>
      </c>
      <c r="AA271" s="23" t="s">
        <v>35</v>
      </c>
      <c r="AB271" s="66">
        <v>0.7</v>
      </c>
      <c r="AC271" s="608" t="s">
        <v>35</v>
      </c>
      <c r="AD271" s="18"/>
      <c r="AE271" s="8"/>
      <c r="AF271" s="19"/>
      <c r="AG271" s="7"/>
      <c r="AH271" s="7"/>
      <c r="AI271" s="8"/>
    </row>
    <row r="272" spans="1:35" x14ac:dyDescent="0.15">
      <c r="A272" s="1911"/>
      <c r="B272" s="366">
        <v>44527</v>
      </c>
      <c r="C272" s="1607" t="str">
        <f t="shared" si="28"/>
        <v>(土)</v>
      </c>
      <c r="D272" s="627" t="s">
        <v>566</v>
      </c>
      <c r="E272" s="1493" t="s">
        <v>35</v>
      </c>
      <c r="F272" s="58">
        <v>11.8</v>
      </c>
      <c r="G272" s="22">
        <v>12.2</v>
      </c>
      <c r="H272" s="61">
        <v>13.3</v>
      </c>
      <c r="I272" s="22">
        <v>10.6</v>
      </c>
      <c r="J272" s="61">
        <v>11.1</v>
      </c>
      <c r="K272" s="22">
        <v>7.47</v>
      </c>
      <c r="L272" s="61">
        <v>7.66</v>
      </c>
      <c r="M272" s="22" t="s">
        <v>35</v>
      </c>
      <c r="N272" s="61" t="s">
        <v>35</v>
      </c>
      <c r="O272" s="49" t="s">
        <v>35</v>
      </c>
      <c r="P272" s="1199" t="s">
        <v>35</v>
      </c>
      <c r="Q272" s="49" t="s">
        <v>35</v>
      </c>
      <c r="R272" s="1199" t="s">
        <v>35</v>
      </c>
      <c r="S272" s="49" t="s">
        <v>35</v>
      </c>
      <c r="T272" s="1199" t="s">
        <v>35</v>
      </c>
      <c r="U272" s="49" t="s">
        <v>35</v>
      </c>
      <c r="V272" s="1199" t="s">
        <v>35</v>
      </c>
      <c r="W272" s="62" t="s">
        <v>35</v>
      </c>
      <c r="X272" s="63" t="s">
        <v>35</v>
      </c>
      <c r="Y272" s="67" t="s">
        <v>35</v>
      </c>
      <c r="Z272" s="68" t="s">
        <v>35</v>
      </c>
      <c r="AA272" s="23" t="s">
        <v>35</v>
      </c>
      <c r="AB272" s="66" t="s">
        <v>35</v>
      </c>
      <c r="AC272" s="608" t="s">
        <v>35</v>
      </c>
      <c r="AD272" s="18"/>
      <c r="AE272" s="8"/>
      <c r="AF272" s="19"/>
      <c r="AG272" s="7"/>
      <c r="AH272" s="7"/>
      <c r="AI272" s="8"/>
    </row>
    <row r="273" spans="1:35" x14ac:dyDescent="0.15">
      <c r="A273" s="1911"/>
      <c r="B273" s="366">
        <v>44528</v>
      </c>
      <c r="C273" s="1607" t="str">
        <f t="shared" si="28"/>
        <v>(日)</v>
      </c>
      <c r="D273" s="627" t="s">
        <v>566</v>
      </c>
      <c r="E273" s="1493" t="s">
        <v>35</v>
      </c>
      <c r="F273" s="58">
        <v>11.5</v>
      </c>
      <c r="G273" s="22">
        <v>10.3</v>
      </c>
      <c r="H273" s="61">
        <v>11.2</v>
      </c>
      <c r="I273" s="22">
        <v>6.1</v>
      </c>
      <c r="J273" s="61">
        <v>6.8</v>
      </c>
      <c r="K273" s="22">
        <v>7.59</v>
      </c>
      <c r="L273" s="61">
        <v>7.8</v>
      </c>
      <c r="M273" s="22" t="s">
        <v>35</v>
      </c>
      <c r="N273" s="61" t="s">
        <v>35</v>
      </c>
      <c r="O273" s="49" t="s">
        <v>35</v>
      </c>
      <c r="P273" s="1199" t="s">
        <v>35</v>
      </c>
      <c r="Q273" s="49" t="s">
        <v>35</v>
      </c>
      <c r="R273" s="1199" t="s">
        <v>35</v>
      </c>
      <c r="S273" s="49" t="s">
        <v>35</v>
      </c>
      <c r="T273" s="1199" t="s">
        <v>35</v>
      </c>
      <c r="U273" s="49" t="s">
        <v>35</v>
      </c>
      <c r="V273" s="1199" t="s">
        <v>35</v>
      </c>
      <c r="W273" s="62" t="s">
        <v>35</v>
      </c>
      <c r="X273" s="63" t="s">
        <v>35</v>
      </c>
      <c r="Y273" s="67" t="s">
        <v>35</v>
      </c>
      <c r="Z273" s="68" t="s">
        <v>35</v>
      </c>
      <c r="AA273" s="23" t="s">
        <v>35</v>
      </c>
      <c r="AB273" s="66" t="s">
        <v>35</v>
      </c>
      <c r="AC273" s="608" t="s">
        <v>35</v>
      </c>
      <c r="AD273" s="20"/>
      <c r="AE273" s="3"/>
      <c r="AF273" s="21"/>
      <c r="AG273" s="9"/>
      <c r="AH273" s="9"/>
      <c r="AI273" s="3"/>
    </row>
    <row r="274" spans="1:35" x14ac:dyDescent="0.15">
      <c r="A274" s="1911"/>
      <c r="B274" s="366">
        <v>44529</v>
      </c>
      <c r="C274" s="1607" t="str">
        <f t="shared" si="28"/>
        <v>(月)</v>
      </c>
      <c r="D274" s="627" t="s">
        <v>566</v>
      </c>
      <c r="E274" s="1493" t="s">
        <v>35</v>
      </c>
      <c r="F274" s="58">
        <v>10.6</v>
      </c>
      <c r="G274" s="22">
        <v>10.8</v>
      </c>
      <c r="H274" s="61">
        <v>10.9</v>
      </c>
      <c r="I274" s="22">
        <v>4.0999999999999996</v>
      </c>
      <c r="J274" s="61">
        <v>5.0999999999999996</v>
      </c>
      <c r="K274" s="22">
        <v>7.93</v>
      </c>
      <c r="L274" s="61">
        <v>7.98</v>
      </c>
      <c r="M274" s="22">
        <v>30.4</v>
      </c>
      <c r="N274" s="61">
        <v>30</v>
      </c>
      <c r="O274" s="49" t="s">
        <v>35</v>
      </c>
      <c r="P274" s="1199">
        <v>120</v>
      </c>
      <c r="Q274" s="49" t="s">
        <v>35</v>
      </c>
      <c r="R274" s="1199">
        <v>90</v>
      </c>
      <c r="S274" s="49" t="s">
        <v>35</v>
      </c>
      <c r="T274" s="1199" t="s">
        <v>35</v>
      </c>
      <c r="U274" s="49" t="s">
        <v>35</v>
      </c>
      <c r="V274" s="1199" t="s">
        <v>35</v>
      </c>
      <c r="W274" s="62" t="s">
        <v>35</v>
      </c>
      <c r="X274" s="63">
        <v>14</v>
      </c>
      <c r="Y274" s="67" t="s">
        <v>35</v>
      </c>
      <c r="Z274" s="68">
        <v>232</v>
      </c>
      <c r="AA274" s="23" t="s">
        <v>35</v>
      </c>
      <c r="AB274" s="66">
        <v>0.49</v>
      </c>
      <c r="AC274" s="608" t="s">
        <v>35</v>
      </c>
      <c r="AD274" s="28" t="s">
        <v>376</v>
      </c>
      <c r="AE274" s="2" t="s">
        <v>35</v>
      </c>
      <c r="AF274" s="2" t="s">
        <v>35</v>
      </c>
      <c r="AG274" s="2" t="s">
        <v>35</v>
      </c>
      <c r="AH274" s="2" t="s">
        <v>35</v>
      </c>
      <c r="AI274" s="99" t="s">
        <v>35</v>
      </c>
    </row>
    <row r="275" spans="1:35" x14ac:dyDescent="0.15">
      <c r="A275" s="1911"/>
      <c r="B275" s="366">
        <v>44530</v>
      </c>
      <c r="C275" s="1607" t="str">
        <f t="shared" si="28"/>
        <v>(火)</v>
      </c>
      <c r="D275" s="628" t="s">
        <v>566</v>
      </c>
      <c r="E275" s="1499">
        <v>1</v>
      </c>
      <c r="F275" s="119">
        <v>11.1</v>
      </c>
      <c r="G275" s="120">
        <v>14</v>
      </c>
      <c r="H275" s="121">
        <v>16.2</v>
      </c>
      <c r="I275" s="120">
        <v>5.0999999999999996</v>
      </c>
      <c r="J275" s="121">
        <v>5.0999999999999996</v>
      </c>
      <c r="K275" s="120">
        <v>7.95</v>
      </c>
      <c r="L275" s="121">
        <v>7.91</v>
      </c>
      <c r="M275" s="120">
        <v>30.6</v>
      </c>
      <c r="N275" s="121">
        <v>29.9</v>
      </c>
      <c r="O275" s="632" t="s">
        <v>35</v>
      </c>
      <c r="P275" s="1213">
        <v>120</v>
      </c>
      <c r="Q275" s="632" t="s">
        <v>35</v>
      </c>
      <c r="R275" s="1213">
        <v>92</v>
      </c>
      <c r="S275" s="632" t="s">
        <v>35</v>
      </c>
      <c r="T275" s="1213" t="s">
        <v>35</v>
      </c>
      <c r="U275" s="632" t="s">
        <v>35</v>
      </c>
      <c r="V275" s="1213" t="s">
        <v>35</v>
      </c>
      <c r="W275" s="122" t="s">
        <v>35</v>
      </c>
      <c r="X275" s="123">
        <v>14</v>
      </c>
      <c r="Y275" s="126" t="s">
        <v>35</v>
      </c>
      <c r="Z275" s="127">
        <v>228</v>
      </c>
      <c r="AA275" s="124" t="s">
        <v>35</v>
      </c>
      <c r="AB275" s="125">
        <v>0.5</v>
      </c>
      <c r="AC275" s="629" t="s">
        <v>35</v>
      </c>
      <c r="AD275" s="10" t="s">
        <v>35</v>
      </c>
      <c r="AE275" s="2" t="s">
        <v>35</v>
      </c>
      <c r="AF275" s="2" t="s">
        <v>35</v>
      </c>
      <c r="AG275" s="2" t="s">
        <v>35</v>
      </c>
      <c r="AH275" s="2" t="s">
        <v>35</v>
      </c>
      <c r="AI275" s="99" t="s">
        <v>35</v>
      </c>
    </row>
    <row r="276" spans="1:35" s="1" customFormat="1" ht="13.5" customHeight="1" x14ac:dyDescent="0.15">
      <c r="A276" s="1911"/>
      <c r="B276" s="1748" t="s">
        <v>388</v>
      </c>
      <c r="C276" s="1744"/>
      <c r="D276" s="374"/>
      <c r="E276" s="1494">
        <f>MAX(E246:E275)</f>
        <v>56</v>
      </c>
      <c r="F276" s="335">
        <f t="shared" ref="F276:AC276" si="29">IF(COUNT(F246:F275)=0,"",MAX(F246:F275))</f>
        <v>18.399999999999999</v>
      </c>
      <c r="G276" s="336">
        <f t="shared" si="29"/>
        <v>20</v>
      </c>
      <c r="H276" s="337">
        <f t="shared" si="29"/>
        <v>21.5</v>
      </c>
      <c r="I276" s="336">
        <f t="shared" si="29"/>
        <v>48.8</v>
      </c>
      <c r="J276" s="337">
        <f t="shared" si="29"/>
        <v>11.9</v>
      </c>
      <c r="K276" s="336">
        <f t="shared" si="29"/>
        <v>8.0500000000000007</v>
      </c>
      <c r="L276" s="337">
        <f t="shared" si="29"/>
        <v>8.0500000000000007</v>
      </c>
      <c r="M276" s="336">
        <f t="shared" si="29"/>
        <v>34.299999999999997</v>
      </c>
      <c r="N276" s="337">
        <f t="shared" si="29"/>
        <v>31.8</v>
      </c>
      <c r="O276" s="1200">
        <f t="shared" si="29"/>
        <v>70</v>
      </c>
      <c r="P276" s="1201">
        <f t="shared" si="29"/>
        <v>150</v>
      </c>
      <c r="Q276" s="1200">
        <f t="shared" si="29"/>
        <v>60</v>
      </c>
      <c r="R276" s="1201">
        <f t="shared" si="29"/>
        <v>102</v>
      </c>
      <c r="S276" s="1200">
        <f t="shared" si="29"/>
        <v>46</v>
      </c>
      <c r="T276" s="1208">
        <f t="shared" si="29"/>
        <v>42</v>
      </c>
      <c r="U276" s="1200">
        <f t="shared" si="29"/>
        <v>14</v>
      </c>
      <c r="V276" s="1208">
        <f t="shared" si="29"/>
        <v>16</v>
      </c>
      <c r="W276" s="338">
        <f t="shared" si="29"/>
        <v>11</v>
      </c>
      <c r="X276" s="540">
        <f t="shared" si="29"/>
        <v>20</v>
      </c>
      <c r="Y276" s="1356">
        <f t="shared" si="29"/>
        <v>200</v>
      </c>
      <c r="Z276" s="1357">
        <f t="shared" si="29"/>
        <v>274</v>
      </c>
      <c r="AA276" s="650">
        <f t="shared" si="29"/>
        <v>1.7</v>
      </c>
      <c r="AB276" s="1398">
        <f t="shared" si="29"/>
        <v>0.81</v>
      </c>
      <c r="AC276" s="667">
        <f t="shared" si="29"/>
        <v>11443</v>
      </c>
      <c r="AD276" s="10" t="s">
        <v>35</v>
      </c>
      <c r="AE276" s="2" t="s">
        <v>35</v>
      </c>
      <c r="AF276" s="2" t="s">
        <v>35</v>
      </c>
      <c r="AG276" s="2" t="s">
        <v>35</v>
      </c>
      <c r="AH276" s="2" t="s">
        <v>35</v>
      </c>
      <c r="AI276" s="99" t="s">
        <v>35</v>
      </c>
    </row>
    <row r="277" spans="1:35" s="1" customFormat="1" ht="13.5" customHeight="1" x14ac:dyDescent="0.15">
      <c r="A277" s="1911"/>
      <c r="B277" s="1749" t="s">
        <v>389</v>
      </c>
      <c r="C277" s="1736"/>
      <c r="D277" s="376"/>
      <c r="E277" s="1503"/>
      <c r="F277" s="340">
        <f t="shared" ref="F277:AB277" si="30">IF(COUNT(F246:F275)=0,"",MIN(F246:F275))</f>
        <v>10.6</v>
      </c>
      <c r="G277" s="341">
        <f t="shared" si="30"/>
        <v>10.3</v>
      </c>
      <c r="H277" s="342">
        <f t="shared" si="30"/>
        <v>10.9</v>
      </c>
      <c r="I277" s="341">
        <f t="shared" si="30"/>
        <v>3.3</v>
      </c>
      <c r="J277" s="340">
        <f t="shared" si="30"/>
        <v>3.7</v>
      </c>
      <c r="K277" s="341">
        <f t="shared" si="30"/>
        <v>7.4</v>
      </c>
      <c r="L277" s="340">
        <f t="shared" si="30"/>
        <v>6.98</v>
      </c>
      <c r="M277" s="341">
        <f t="shared" si="30"/>
        <v>17.5</v>
      </c>
      <c r="N277" s="340">
        <f t="shared" si="30"/>
        <v>17</v>
      </c>
      <c r="O277" s="1202">
        <f t="shared" si="30"/>
        <v>70</v>
      </c>
      <c r="P277" s="1203">
        <f t="shared" si="30"/>
        <v>53</v>
      </c>
      <c r="Q277" s="1202">
        <f t="shared" si="30"/>
        <v>60</v>
      </c>
      <c r="R277" s="1203">
        <f t="shared" si="30"/>
        <v>58</v>
      </c>
      <c r="S277" s="1202">
        <f t="shared" si="30"/>
        <v>46</v>
      </c>
      <c r="T277" s="1203">
        <f t="shared" si="30"/>
        <v>42</v>
      </c>
      <c r="U277" s="1202">
        <f t="shared" si="30"/>
        <v>14</v>
      </c>
      <c r="V277" s="1209">
        <f t="shared" si="30"/>
        <v>16</v>
      </c>
      <c r="W277" s="343">
        <f t="shared" si="30"/>
        <v>11</v>
      </c>
      <c r="X277" s="653">
        <f t="shared" si="30"/>
        <v>10</v>
      </c>
      <c r="Y277" s="1358">
        <f t="shared" si="30"/>
        <v>200</v>
      </c>
      <c r="Z277" s="1359">
        <f t="shared" si="30"/>
        <v>121</v>
      </c>
      <c r="AA277" s="654">
        <f t="shared" si="30"/>
        <v>1.7</v>
      </c>
      <c r="AB277" s="666">
        <f t="shared" si="30"/>
        <v>0.31</v>
      </c>
      <c r="AC277" s="1623"/>
      <c r="AD277" s="10" t="s">
        <v>35</v>
      </c>
      <c r="AE277" s="2" t="s">
        <v>35</v>
      </c>
      <c r="AF277" s="2" t="s">
        <v>35</v>
      </c>
      <c r="AG277" s="2" t="s">
        <v>35</v>
      </c>
      <c r="AH277" s="2" t="s">
        <v>35</v>
      </c>
      <c r="AI277" s="99" t="s">
        <v>35</v>
      </c>
    </row>
    <row r="278" spans="1:35" s="1" customFormat="1" ht="13.5" customHeight="1" x14ac:dyDescent="0.15">
      <c r="A278" s="1911"/>
      <c r="B278" s="1749" t="s">
        <v>390</v>
      </c>
      <c r="C278" s="1736"/>
      <c r="D278" s="376"/>
      <c r="E278" s="1496"/>
      <c r="F278" s="541">
        <f t="shared" ref="F278:AB278" si="31">IF(COUNT(F246:F275)=0,"",AVERAGE(F246:F275))</f>
        <v>15.430000000000001</v>
      </c>
      <c r="G278" s="341">
        <f t="shared" si="31"/>
        <v>15.89666666666667</v>
      </c>
      <c r="H278" s="340">
        <f t="shared" si="31"/>
        <v>17.423333333333336</v>
      </c>
      <c r="I278" s="341">
        <f t="shared" si="31"/>
        <v>10.773333333333337</v>
      </c>
      <c r="J278" s="340">
        <f t="shared" si="31"/>
        <v>7.3266666666666662</v>
      </c>
      <c r="K278" s="341">
        <f t="shared" si="31"/>
        <v>7.777666666666665</v>
      </c>
      <c r="L278" s="340">
        <f t="shared" si="31"/>
        <v>7.7636666666666665</v>
      </c>
      <c r="M278" s="341">
        <f t="shared" si="31"/>
        <v>28.730000000000008</v>
      </c>
      <c r="N278" s="340">
        <f t="shared" si="31"/>
        <v>26.78</v>
      </c>
      <c r="O278" s="1202">
        <f t="shared" si="31"/>
        <v>70</v>
      </c>
      <c r="P278" s="1203">
        <f t="shared" si="31"/>
        <v>113.5</v>
      </c>
      <c r="Q278" s="1202">
        <f t="shared" si="31"/>
        <v>60</v>
      </c>
      <c r="R278" s="1203">
        <f t="shared" si="31"/>
        <v>87.3</v>
      </c>
      <c r="S278" s="1202">
        <f t="shared" si="31"/>
        <v>46</v>
      </c>
      <c r="T278" s="1203">
        <f t="shared" si="31"/>
        <v>42</v>
      </c>
      <c r="U278" s="1202">
        <f t="shared" si="31"/>
        <v>14</v>
      </c>
      <c r="V278" s="1203">
        <f t="shared" si="31"/>
        <v>16</v>
      </c>
      <c r="W278" s="1252">
        <f t="shared" si="31"/>
        <v>11</v>
      </c>
      <c r="X278" s="653">
        <f t="shared" si="31"/>
        <v>14.3</v>
      </c>
      <c r="Y278" s="1358">
        <f t="shared" si="31"/>
        <v>200</v>
      </c>
      <c r="Z278" s="1359">
        <f t="shared" si="31"/>
        <v>218.15</v>
      </c>
      <c r="AA278" s="654">
        <f t="shared" si="31"/>
        <v>1.7</v>
      </c>
      <c r="AB278" s="666">
        <f t="shared" si="31"/>
        <v>0.53499999999999992</v>
      </c>
      <c r="AC278" s="1623"/>
      <c r="AD278" s="10" t="s">
        <v>35</v>
      </c>
      <c r="AE278" s="2" t="s">
        <v>35</v>
      </c>
      <c r="AF278" s="2" t="s">
        <v>35</v>
      </c>
      <c r="AG278" s="2" t="s">
        <v>35</v>
      </c>
      <c r="AH278" s="2" t="s">
        <v>35</v>
      </c>
      <c r="AI278" s="99" t="s">
        <v>35</v>
      </c>
    </row>
    <row r="279" spans="1:35" s="1" customFormat="1" ht="13.5" customHeight="1" x14ac:dyDescent="0.15">
      <c r="A279" s="1912"/>
      <c r="B279" s="1737" t="s">
        <v>391</v>
      </c>
      <c r="C279" s="1738"/>
      <c r="D279" s="376"/>
      <c r="E279" s="1497">
        <f>SUM(E246:E275)</f>
        <v>107</v>
      </c>
      <c r="F279" s="563"/>
      <c r="G279" s="1241"/>
      <c r="H279" s="1340"/>
      <c r="I279" s="1241"/>
      <c r="J279" s="1340"/>
      <c r="K279" s="1241"/>
      <c r="L279" s="1242"/>
      <c r="M279" s="1241"/>
      <c r="N279" s="1340"/>
      <c r="O279" s="1204"/>
      <c r="P279" s="1205"/>
      <c r="Q279" s="1204"/>
      <c r="R279" s="1222"/>
      <c r="S279" s="1204"/>
      <c r="T279" s="1205"/>
      <c r="U279" s="1204"/>
      <c r="V279" s="1222"/>
      <c r="W279" s="1253"/>
      <c r="X279" s="1254"/>
      <c r="Y279" s="1360"/>
      <c r="Z279" s="1361"/>
      <c r="AA279" s="1404"/>
      <c r="AB279" s="1399"/>
      <c r="AC279" s="595">
        <f>SUM(AC246:AC275)</f>
        <v>51453</v>
      </c>
      <c r="AD279" s="10" t="s">
        <v>35</v>
      </c>
      <c r="AE279" s="2" t="s">
        <v>35</v>
      </c>
      <c r="AF279" s="2" t="s">
        <v>35</v>
      </c>
      <c r="AG279" s="2" t="s">
        <v>35</v>
      </c>
      <c r="AH279" s="2" t="s">
        <v>35</v>
      </c>
      <c r="AI279" s="99" t="s">
        <v>35</v>
      </c>
    </row>
    <row r="280" spans="1:35" x14ac:dyDescent="0.15">
      <c r="A280" s="1860" t="s">
        <v>348</v>
      </c>
      <c r="B280" s="1610">
        <v>44531</v>
      </c>
      <c r="C280" s="856" t="str">
        <f>IF(B280="","",IF(WEEKDAY(B280)=1,"(日)",IF(WEEKDAY(B280)=2,"(月)",IF(WEEKDAY(B280)=3,"(火)",IF(WEEKDAY(B280)=4,"(水)",IF(WEEKDAY(B280)=5,"(木)",IF(WEEKDAY(B280)=6,"(金)","(土)")))))))</f>
        <v>(水)</v>
      </c>
      <c r="D280" s="626" t="s">
        <v>522</v>
      </c>
      <c r="E280" s="1492">
        <v>43</v>
      </c>
      <c r="F280" s="57">
        <v>18.600000000000001</v>
      </c>
      <c r="G280" s="59">
        <v>18.899999999999999</v>
      </c>
      <c r="H280" s="60">
        <v>19</v>
      </c>
      <c r="I280" s="59">
        <v>28.8</v>
      </c>
      <c r="J280" s="60">
        <v>5.4</v>
      </c>
      <c r="K280" s="59">
        <v>7.81</v>
      </c>
      <c r="L280" s="60">
        <v>7.91</v>
      </c>
      <c r="M280" s="59">
        <v>15.9</v>
      </c>
      <c r="N280" s="60">
        <v>22.2</v>
      </c>
      <c r="O280" s="1197" t="s">
        <v>35</v>
      </c>
      <c r="P280" s="1198">
        <v>93</v>
      </c>
      <c r="Q280" s="1197" t="s">
        <v>35</v>
      </c>
      <c r="R280" s="1198">
        <v>72</v>
      </c>
      <c r="S280" s="1197" t="s">
        <v>35</v>
      </c>
      <c r="T280" s="1198" t="s">
        <v>35</v>
      </c>
      <c r="U280" s="1197" t="s">
        <v>35</v>
      </c>
      <c r="V280" s="1198" t="s">
        <v>35</v>
      </c>
      <c r="W280" s="53" t="s">
        <v>35</v>
      </c>
      <c r="X280" s="54">
        <v>13</v>
      </c>
      <c r="Y280" s="55" t="s">
        <v>35</v>
      </c>
      <c r="Z280" s="56">
        <v>180</v>
      </c>
      <c r="AA280" s="64" t="s">
        <v>35</v>
      </c>
      <c r="AB280" s="65">
        <v>0.42</v>
      </c>
      <c r="AC280" s="606">
        <v>11050</v>
      </c>
      <c r="AD280" s="165">
        <v>44538</v>
      </c>
      <c r="AE280" s="128" t="s">
        <v>3</v>
      </c>
      <c r="AF280" s="129">
        <v>10.3</v>
      </c>
      <c r="AG280" s="130" t="s">
        <v>20</v>
      </c>
      <c r="AH280" s="131"/>
      <c r="AI280" s="132"/>
    </row>
    <row r="281" spans="1:35" x14ac:dyDescent="0.15">
      <c r="A281" s="1911"/>
      <c r="B281" s="1610">
        <v>44532</v>
      </c>
      <c r="C281" s="1607" t="str">
        <f>IF(B281="","",IF(WEEKDAY(B281)=1,"(日)",IF(WEEKDAY(B281)=2,"(月)",IF(WEEKDAY(B281)=3,"(火)",IF(WEEKDAY(B281)=4,"(水)",IF(WEEKDAY(B281)=5,"(木)",IF(WEEKDAY(B281)=6,"(金)","(土)")))))))</f>
        <v>(木)</v>
      </c>
      <c r="D281" s="627" t="s">
        <v>566</v>
      </c>
      <c r="E281" s="1493" t="s">
        <v>35</v>
      </c>
      <c r="F281" s="58">
        <v>12.5</v>
      </c>
      <c r="G281" s="22">
        <v>15.8</v>
      </c>
      <c r="H281" s="61">
        <v>18.3</v>
      </c>
      <c r="I281" s="22">
        <v>26.3</v>
      </c>
      <c r="J281" s="61">
        <v>4.5</v>
      </c>
      <c r="K281" s="22">
        <v>7.78</v>
      </c>
      <c r="L281" s="61">
        <v>7.15</v>
      </c>
      <c r="M281" s="22">
        <v>21.3</v>
      </c>
      <c r="N281" s="61">
        <v>18.600000000000001</v>
      </c>
      <c r="O281" s="49" t="s">
        <v>35</v>
      </c>
      <c r="P281" s="1199">
        <v>65</v>
      </c>
      <c r="Q281" s="49" t="s">
        <v>35</v>
      </c>
      <c r="R281" s="1199">
        <v>54</v>
      </c>
      <c r="S281" s="49" t="s">
        <v>35</v>
      </c>
      <c r="T281" s="1199" t="s">
        <v>35</v>
      </c>
      <c r="U281" s="49" t="s">
        <v>35</v>
      </c>
      <c r="V281" s="1199" t="s">
        <v>35</v>
      </c>
      <c r="W281" s="62" t="s">
        <v>35</v>
      </c>
      <c r="X281" s="63">
        <v>19</v>
      </c>
      <c r="Y281" s="67" t="s">
        <v>35</v>
      </c>
      <c r="Z281" s="68">
        <v>152</v>
      </c>
      <c r="AA281" s="23" t="s">
        <v>35</v>
      </c>
      <c r="AB281" s="66">
        <v>0.26</v>
      </c>
      <c r="AC281" s="745">
        <v>9444</v>
      </c>
      <c r="AD281" s="11" t="s">
        <v>87</v>
      </c>
      <c r="AE281" s="12" t="s">
        <v>377</v>
      </c>
      <c r="AF281" s="13" t="s">
        <v>5</v>
      </c>
      <c r="AG281" s="14" t="s">
        <v>6</v>
      </c>
      <c r="AH281" s="15" t="s">
        <v>35</v>
      </c>
      <c r="AI281" s="92"/>
    </row>
    <row r="282" spans="1:35" x14ac:dyDescent="0.15">
      <c r="A282" s="1911"/>
      <c r="B282" s="1610">
        <v>44533</v>
      </c>
      <c r="C282" s="1607" t="str">
        <f t="shared" ref="C282:C310" si="32">IF(B282="","",IF(WEEKDAY(B282)=1,"(日)",IF(WEEKDAY(B282)=2,"(月)",IF(WEEKDAY(B282)=3,"(火)",IF(WEEKDAY(B282)=4,"(水)",IF(WEEKDAY(B282)=5,"(木)",IF(WEEKDAY(B282)=6,"(金)","(土)")))))))</f>
        <v>(金)</v>
      </c>
      <c r="D282" s="627" t="s">
        <v>566</v>
      </c>
      <c r="E282" s="1493" t="s">
        <v>35</v>
      </c>
      <c r="F282" s="58">
        <v>12.5</v>
      </c>
      <c r="G282" s="22">
        <v>15.1</v>
      </c>
      <c r="H282" s="61">
        <v>17</v>
      </c>
      <c r="I282" s="22">
        <v>14.2</v>
      </c>
      <c r="J282" s="61">
        <v>4.9000000000000004</v>
      </c>
      <c r="K282" s="22">
        <v>7.83</v>
      </c>
      <c r="L282" s="61">
        <v>7.58</v>
      </c>
      <c r="M282" s="22">
        <v>23.9</v>
      </c>
      <c r="N282" s="61">
        <v>22.5</v>
      </c>
      <c r="O282" s="49" t="s">
        <v>35</v>
      </c>
      <c r="P282" s="1199">
        <v>87</v>
      </c>
      <c r="Q282" s="49" t="s">
        <v>35</v>
      </c>
      <c r="R282" s="1199">
        <v>66</v>
      </c>
      <c r="S282" s="49" t="s">
        <v>35</v>
      </c>
      <c r="T282" s="1199" t="s">
        <v>35</v>
      </c>
      <c r="U282" s="49" t="s">
        <v>35</v>
      </c>
      <c r="V282" s="1199" t="s">
        <v>35</v>
      </c>
      <c r="W282" s="62" t="s">
        <v>35</v>
      </c>
      <c r="X282" s="63">
        <v>19</v>
      </c>
      <c r="Y282" s="67" t="s">
        <v>35</v>
      </c>
      <c r="Z282" s="68">
        <v>188</v>
      </c>
      <c r="AA282" s="23" t="s">
        <v>35</v>
      </c>
      <c r="AB282" s="66">
        <v>0.4</v>
      </c>
      <c r="AC282" s="608">
        <v>3404</v>
      </c>
      <c r="AD282" s="5" t="s">
        <v>88</v>
      </c>
      <c r="AE282" s="16" t="s">
        <v>20</v>
      </c>
      <c r="AF282" s="30">
        <v>15.2</v>
      </c>
      <c r="AG282" s="31">
        <v>17.7</v>
      </c>
      <c r="AH282" s="32" t="s">
        <v>35</v>
      </c>
      <c r="AI282" s="93"/>
    </row>
    <row r="283" spans="1:35" x14ac:dyDescent="0.15">
      <c r="A283" s="1911"/>
      <c r="B283" s="1610">
        <v>44534</v>
      </c>
      <c r="C283" s="1607" t="str">
        <f t="shared" si="32"/>
        <v>(土)</v>
      </c>
      <c r="D283" s="627" t="s">
        <v>566</v>
      </c>
      <c r="E283" s="1493" t="s">
        <v>35</v>
      </c>
      <c r="F283" s="58">
        <v>14</v>
      </c>
      <c r="G283" s="22">
        <v>11.4</v>
      </c>
      <c r="H283" s="61">
        <v>12.5</v>
      </c>
      <c r="I283" s="22">
        <v>13.1</v>
      </c>
      <c r="J283" s="61">
        <v>11.1</v>
      </c>
      <c r="K283" s="22">
        <v>7.58</v>
      </c>
      <c r="L283" s="61">
        <v>7.65</v>
      </c>
      <c r="M283" s="22" t="s">
        <v>35</v>
      </c>
      <c r="N283" s="61" t="s">
        <v>35</v>
      </c>
      <c r="O283" s="49" t="s">
        <v>35</v>
      </c>
      <c r="P283" s="1199" t="s">
        <v>35</v>
      </c>
      <c r="Q283" s="49" t="s">
        <v>35</v>
      </c>
      <c r="R283" s="1199" t="s">
        <v>35</v>
      </c>
      <c r="S283" s="49" t="s">
        <v>35</v>
      </c>
      <c r="T283" s="1199" t="s">
        <v>35</v>
      </c>
      <c r="U283" s="49" t="s">
        <v>35</v>
      </c>
      <c r="V283" s="1199" t="s">
        <v>35</v>
      </c>
      <c r="W283" s="62" t="s">
        <v>35</v>
      </c>
      <c r="X283" s="63" t="s">
        <v>35</v>
      </c>
      <c r="Y283" s="67" t="s">
        <v>35</v>
      </c>
      <c r="Z283" s="68" t="s">
        <v>35</v>
      </c>
      <c r="AA283" s="23" t="s">
        <v>35</v>
      </c>
      <c r="AB283" s="66" t="s">
        <v>35</v>
      </c>
      <c r="AC283" s="608" t="s">
        <v>35</v>
      </c>
      <c r="AD283" s="6" t="s">
        <v>378</v>
      </c>
      <c r="AE283" s="17" t="s">
        <v>379</v>
      </c>
      <c r="AF283" s="33">
        <v>51</v>
      </c>
      <c r="AG283" s="34">
        <v>4.4000000000000004</v>
      </c>
      <c r="AH283" s="38" t="s">
        <v>35</v>
      </c>
      <c r="AI283" s="94"/>
    </row>
    <row r="284" spans="1:35" x14ac:dyDescent="0.15">
      <c r="A284" s="1911"/>
      <c r="B284" s="1610">
        <v>44535</v>
      </c>
      <c r="C284" s="1607" t="str">
        <f t="shared" si="32"/>
        <v>(日)</v>
      </c>
      <c r="D284" s="627" t="s">
        <v>566</v>
      </c>
      <c r="E284" s="1493" t="s">
        <v>35</v>
      </c>
      <c r="F284" s="58">
        <v>9.5</v>
      </c>
      <c r="G284" s="22">
        <v>10.199999999999999</v>
      </c>
      <c r="H284" s="61">
        <v>11.4</v>
      </c>
      <c r="I284" s="22">
        <v>9.8000000000000007</v>
      </c>
      <c r="J284" s="61">
        <v>10.1</v>
      </c>
      <c r="K284" s="22">
        <v>7.6</v>
      </c>
      <c r="L284" s="61">
        <v>7.69</v>
      </c>
      <c r="M284" s="22" t="s">
        <v>35</v>
      </c>
      <c r="N284" s="61" t="s">
        <v>35</v>
      </c>
      <c r="O284" s="49" t="s">
        <v>35</v>
      </c>
      <c r="P284" s="1199" t="s">
        <v>35</v>
      </c>
      <c r="Q284" s="49" t="s">
        <v>35</v>
      </c>
      <c r="R284" s="1199" t="s">
        <v>35</v>
      </c>
      <c r="S284" s="49" t="s">
        <v>35</v>
      </c>
      <c r="T284" s="1199" t="s">
        <v>35</v>
      </c>
      <c r="U284" s="49" t="s">
        <v>35</v>
      </c>
      <c r="V284" s="1199" t="s">
        <v>35</v>
      </c>
      <c r="W284" s="62" t="s">
        <v>35</v>
      </c>
      <c r="X284" s="63" t="s">
        <v>35</v>
      </c>
      <c r="Y284" s="67" t="s">
        <v>35</v>
      </c>
      <c r="Z284" s="68" t="s">
        <v>35</v>
      </c>
      <c r="AA284" s="23" t="s">
        <v>35</v>
      </c>
      <c r="AB284" s="66" t="s">
        <v>35</v>
      </c>
      <c r="AC284" s="608">
        <v>253</v>
      </c>
      <c r="AD284" s="6" t="s">
        <v>21</v>
      </c>
      <c r="AE284" s="17"/>
      <c r="AF284" s="33">
        <v>7.78</v>
      </c>
      <c r="AG284" s="34">
        <v>7.67</v>
      </c>
      <c r="AH284" s="41" t="s">
        <v>35</v>
      </c>
      <c r="AI284" s="95"/>
    </row>
    <row r="285" spans="1:35" x14ac:dyDescent="0.15">
      <c r="A285" s="1911"/>
      <c r="B285" s="1610">
        <v>44536</v>
      </c>
      <c r="C285" s="1607" t="str">
        <f t="shared" si="32"/>
        <v>(月)</v>
      </c>
      <c r="D285" s="627" t="s">
        <v>522</v>
      </c>
      <c r="E285" s="1493" t="s">
        <v>35</v>
      </c>
      <c r="F285" s="58">
        <v>10.4</v>
      </c>
      <c r="G285" s="22">
        <v>14.7</v>
      </c>
      <c r="H285" s="61">
        <v>16.5</v>
      </c>
      <c r="I285" s="22">
        <v>6.6</v>
      </c>
      <c r="J285" s="61">
        <v>8.9</v>
      </c>
      <c r="K285" s="22">
        <v>8.02</v>
      </c>
      <c r="L285" s="61">
        <v>7.96</v>
      </c>
      <c r="M285" s="22">
        <v>28.9</v>
      </c>
      <c r="N285" s="61">
        <v>28.3</v>
      </c>
      <c r="O285" s="49" t="s">
        <v>35</v>
      </c>
      <c r="P285" s="1199">
        <v>120</v>
      </c>
      <c r="Q285" s="49" t="s">
        <v>35</v>
      </c>
      <c r="R285" s="1199">
        <v>76</v>
      </c>
      <c r="S285" s="49" t="s">
        <v>35</v>
      </c>
      <c r="T285" s="1199" t="s">
        <v>35</v>
      </c>
      <c r="U285" s="49" t="s">
        <v>35</v>
      </c>
      <c r="V285" s="1199" t="s">
        <v>35</v>
      </c>
      <c r="W285" s="62" t="s">
        <v>35</v>
      </c>
      <c r="X285" s="63">
        <v>14</v>
      </c>
      <c r="Y285" s="67" t="s">
        <v>35</v>
      </c>
      <c r="Z285" s="68">
        <v>234</v>
      </c>
      <c r="AA285" s="23" t="s">
        <v>35</v>
      </c>
      <c r="AB285" s="66">
        <v>0.7</v>
      </c>
      <c r="AC285" s="608" t="s">
        <v>35</v>
      </c>
      <c r="AD285" s="6" t="s">
        <v>356</v>
      </c>
      <c r="AE285" s="17" t="s">
        <v>22</v>
      </c>
      <c r="AF285" s="33">
        <v>14.3</v>
      </c>
      <c r="AG285" s="34">
        <v>20.6</v>
      </c>
      <c r="AH285" s="35" t="s">
        <v>35</v>
      </c>
      <c r="AI285" s="96"/>
    </row>
    <row r="286" spans="1:35" x14ac:dyDescent="0.15">
      <c r="A286" s="1911"/>
      <c r="B286" s="1610">
        <v>44537</v>
      </c>
      <c r="C286" s="1607" t="str">
        <f t="shared" si="32"/>
        <v>(火)</v>
      </c>
      <c r="D286" s="627" t="s">
        <v>522</v>
      </c>
      <c r="E286" s="1493">
        <v>10</v>
      </c>
      <c r="F286" s="58">
        <v>12.8</v>
      </c>
      <c r="G286" s="22">
        <v>15.5</v>
      </c>
      <c r="H286" s="61">
        <v>17.3</v>
      </c>
      <c r="I286" s="22">
        <v>7.9</v>
      </c>
      <c r="J286" s="61">
        <v>8.8000000000000007</v>
      </c>
      <c r="K286" s="22">
        <v>7.98</v>
      </c>
      <c r="L286" s="61">
        <v>7.95</v>
      </c>
      <c r="M286" s="22">
        <v>29.2</v>
      </c>
      <c r="N286" s="61">
        <v>27.6</v>
      </c>
      <c r="O286" s="49" t="s">
        <v>35</v>
      </c>
      <c r="P286" s="1199">
        <v>120</v>
      </c>
      <c r="Q286" s="49" t="s">
        <v>35</v>
      </c>
      <c r="R286" s="1199">
        <v>84</v>
      </c>
      <c r="S286" s="49" t="s">
        <v>35</v>
      </c>
      <c r="T286" s="1199" t="s">
        <v>35</v>
      </c>
      <c r="U286" s="49" t="s">
        <v>35</v>
      </c>
      <c r="V286" s="1199" t="s">
        <v>35</v>
      </c>
      <c r="W286" s="62" t="s">
        <v>35</v>
      </c>
      <c r="X286" s="63">
        <v>14</v>
      </c>
      <c r="Y286" s="67" t="s">
        <v>35</v>
      </c>
      <c r="Z286" s="68">
        <v>234</v>
      </c>
      <c r="AA286" s="23" t="s">
        <v>35</v>
      </c>
      <c r="AB286" s="66">
        <v>0.65</v>
      </c>
      <c r="AC286" s="608" t="s">
        <v>35</v>
      </c>
      <c r="AD286" s="6" t="s">
        <v>380</v>
      </c>
      <c r="AE286" s="17" t="s">
        <v>23</v>
      </c>
      <c r="AF286" s="612">
        <v>53</v>
      </c>
      <c r="AG286" s="613">
        <v>80</v>
      </c>
      <c r="AH286" s="35" t="s">
        <v>35</v>
      </c>
      <c r="AI286" s="96"/>
    </row>
    <row r="287" spans="1:35" x14ac:dyDescent="0.15">
      <c r="A287" s="1911"/>
      <c r="B287" s="1610">
        <v>44538</v>
      </c>
      <c r="C287" s="1607" t="str">
        <f t="shared" si="32"/>
        <v>(水)</v>
      </c>
      <c r="D287" s="627" t="s">
        <v>579</v>
      </c>
      <c r="E287" s="1493">
        <v>34</v>
      </c>
      <c r="F287" s="58">
        <v>10.3</v>
      </c>
      <c r="G287" s="22">
        <v>15.2</v>
      </c>
      <c r="H287" s="61">
        <v>17.7</v>
      </c>
      <c r="I287" s="22">
        <v>51</v>
      </c>
      <c r="J287" s="61">
        <v>4.4000000000000004</v>
      </c>
      <c r="K287" s="22">
        <v>7.78</v>
      </c>
      <c r="L287" s="61">
        <v>7.67</v>
      </c>
      <c r="M287" s="22">
        <v>14.3</v>
      </c>
      <c r="N287" s="61">
        <v>20.6</v>
      </c>
      <c r="O287" s="49">
        <v>53</v>
      </c>
      <c r="P287" s="1199">
        <v>80</v>
      </c>
      <c r="Q287" s="49">
        <v>44</v>
      </c>
      <c r="R287" s="1199">
        <v>60</v>
      </c>
      <c r="S287" s="49">
        <v>26.7</v>
      </c>
      <c r="T287" s="1199">
        <v>46</v>
      </c>
      <c r="U287" s="49">
        <v>17.3</v>
      </c>
      <c r="V287" s="1199">
        <v>14</v>
      </c>
      <c r="W287" s="62">
        <v>8</v>
      </c>
      <c r="X287" s="63">
        <v>13</v>
      </c>
      <c r="Y287" s="67">
        <v>184</v>
      </c>
      <c r="Z287" s="68">
        <v>174</v>
      </c>
      <c r="AA287" s="23">
        <v>2.2999999999999998</v>
      </c>
      <c r="AB287" s="66">
        <v>0.33</v>
      </c>
      <c r="AC287" s="608">
        <v>10324</v>
      </c>
      <c r="AD287" s="6" t="s">
        <v>360</v>
      </c>
      <c r="AE287" s="17" t="s">
        <v>23</v>
      </c>
      <c r="AF287" s="612">
        <v>44</v>
      </c>
      <c r="AG287" s="613">
        <v>60</v>
      </c>
      <c r="AH287" s="35" t="s">
        <v>35</v>
      </c>
      <c r="AI287" s="96"/>
    </row>
    <row r="288" spans="1:35" x14ac:dyDescent="0.15">
      <c r="A288" s="1911"/>
      <c r="B288" s="1610">
        <v>44539</v>
      </c>
      <c r="C288" s="1607" t="str">
        <f t="shared" si="32"/>
        <v>(木)</v>
      </c>
      <c r="D288" s="627" t="s">
        <v>566</v>
      </c>
      <c r="E288" s="1493" t="s">
        <v>35</v>
      </c>
      <c r="F288" s="58">
        <v>11.8</v>
      </c>
      <c r="G288" s="22">
        <v>14.8</v>
      </c>
      <c r="H288" s="61">
        <v>16.5</v>
      </c>
      <c r="I288" s="22">
        <v>18.5</v>
      </c>
      <c r="J288" s="61">
        <v>4.2</v>
      </c>
      <c r="K288" s="22">
        <v>7.78</v>
      </c>
      <c r="L288" s="61">
        <v>7.37</v>
      </c>
      <c r="M288" s="22">
        <v>21.2</v>
      </c>
      <c r="N288" s="61">
        <v>18.5</v>
      </c>
      <c r="O288" s="49" t="s">
        <v>35</v>
      </c>
      <c r="P288" s="1199">
        <v>63</v>
      </c>
      <c r="Q288" s="49" t="s">
        <v>35</v>
      </c>
      <c r="R288" s="1199">
        <v>56</v>
      </c>
      <c r="S288" s="49" t="s">
        <v>35</v>
      </c>
      <c r="T288" s="1199" t="s">
        <v>35</v>
      </c>
      <c r="U288" s="49" t="s">
        <v>35</v>
      </c>
      <c r="V288" s="1199" t="s">
        <v>35</v>
      </c>
      <c r="W288" s="62" t="s">
        <v>35</v>
      </c>
      <c r="X288" s="63">
        <v>17</v>
      </c>
      <c r="Y288" s="67" t="s">
        <v>35</v>
      </c>
      <c r="Z288" s="68">
        <v>156</v>
      </c>
      <c r="AA288" s="23" t="s">
        <v>35</v>
      </c>
      <c r="AB288" s="66">
        <v>0.26</v>
      </c>
      <c r="AC288" s="608">
        <v>8554</v>
      </c>
      <c r="AD288" s="6" t="s">
        <v>361</v>
      </c>
      <c r="AE288" s="17" t="s">
        <v>23</v>
      </c>
      <c r="AF288" s="612">
        <v>26.7</v>
      </c>
      <c r="AG288" s="613">
        <v>46</v>
      </c>
      <c r="AH288" s="35" t="s">
        <v>35</v>
      </c>
      <c r="AI288" s="96"/>
    </row>
    <row r="289" spans="1:35" x14ac:dyDescent="0.15">
      <c r="A289" s="1911"/>
      <c r="B289" s="1610">
        <v>44540</v>
      </c>
      <c r="C289" s="1607" t="str">
        <f t="shared" si="32"/>
        <v>(金)</v>
      </c>
      <c r="D289" s="627" t="s">
        <v>566</v>
      </c>
      <c r="E289" s="1493" t="s">
        <v>35</v>
      </c>
      <c r="F289" s="58">
        <v>10.3</v>
      </c>
      <c r="G289" s="22">
        <v>14.5</v>
      </c>
      <c r="H289" s="61">
        <v>16.3</v>
      </c>
      <c r="I289" s="22">
        <v>43.1</v>
      </c>
      <c r="J289" s="61">
        <v>7.2</v>
      </c>
      <c r="K289" s="22">
        <v>7.76</v>
      </c>
      <c r="L289" s="61">
        <v>7.31</v>
      </c>
      <c r="M289" s="22">
        <v>25.7</v>
      </c>
      <c r="N289" s="61">
        <v>25.2</v>
      </c>
      <c r="O289" s="49" t="s">
        <v>35</v>
      </c>
      <c r="P289" s="1199">
        <v>140</v>
      </c>
      <c r="Q289" s="49" t="s">
        <v>35</v>
      </c>
      <c r="R289" s="1199">
        <v>74</v>
      </c>
      <c r="S289" s="49" t="s">
        <v>35</v>
      </c>
      <c r="T289" s="1199" t="s">
        <v>35</v>
      </c>
      <c r="U289" s="49" t="s">
        <v>35</v>
      </c>
      <c r="V289" s="1199" t="s">
        <v>35</v>
      </c>
      <c r="W289" s="62" t="s">
        <v>35</v>
      </c>
      <c r="X289" s="63">
        <v>22</v>
      </c>
      <c r="Y289" s="67" t="s">
        <v>35</v>
      </c>
      <c r="Z289" s="68">
        <v>210</v>
      </c>
      <c r="AA289" s="23" t="s">
        <v>35</v>
      </c>
      <c r="AB289" s="66">
        <v>0.56999999999999995</v>
      </c>
      <c r="AC289" s="608">
        <v>10323</v>
      </c>
      <c r="AD289" s="6" t="s">
        <v>362</v>
      </c>
      <c r="AE289" s="17" t="s">
        <v>23</v>
      </c>
      <c r="AF289" s="612">
        <v>17.3</v>
      </c>
      <c r="AG289" s="613">
        <v>14</v>
      </c>
      <c r="AH289" s="35" t="s">
        <v>35</v>
      </c>
      <c r="AI289" s="96"/>
    </row>
    <row r="290" spans="1:35" x14ac:dyDescent="0.15">
      <c r="A290" s="1911"/>
      <c r="B290" s="1610">
        <v>44541</v>
      </c>
      <c r="C290" s="1607" t="str">
        <f t="shared" si="32"/>
        <v>(土)</v>
      </c>
      <c r="D290" s="627" t="s">
        <v>566</v>
      </c>
      <c r="E290" s="1493" t="s">
        <v>35</v>
      </c>
      <c r="F290" s="58">
        <v>10</v>
      </c>
      <c r="G290" s="22">
        <v>10</v>
      </c>
      <c r="H290" s="61">
        <v>11.4</v>
      </c>
      <c r="I290" s="22">
        <v>64.5</v>
      </c>
      <c r="J290" s="61">
        <v>6.4</v>
      </c>
      <c r="K290" s="22">
        <v>7.67</v>
      </c>
      <c r="L290" s="61">
        <v>7.34</v>
      </c>
      <c r="M290" s="22" t="s">
        <v>35</v>
      </c>
      <c r="N290" s="61" t="s">
        <v>35</v>
      </c>
      <c r="O290" s="49" t="s">
        <v>35</v>
      </c>
      <c r="P290" s="1199" t="s">
        <v>35</v>
      </c>
      <c r="Q290" s="49" t="s">
        <v>35</v>
      </c>
      <c r="R290" s="1199" t="s">
        <v>35</v>
      </c>
      <c r="S290" s="49" t="s">
        <v>35</v>
      </c>
      <c r="T290" s="1199" t="s">
        <v>35</v>
      </c>
      <c r="U290" s="49" t="s">
        <v>35</v>
      </c>
      <c r="V290" s="1199" t="s">
        <v>35</v>
      </c>
      <c r="W290" s="62" t="s">
        <v>35</v>
      </c>
      <c r="X290" s="63" t="s">
        <v>35</v>
      </c>
      <c r="Y290" s="67" t="s">
        <v>35</v>
      </c>
      <c r="Z290" s="68" t="s">
        <v>35</v>
      </c>
      <c r="AA290" s="23" t="s">
        <v>35</v>
      </c>
      <c r="AB290" s="66" t="s">
        <v>35</v>
      </c>
      <c r="AC290" s="608">
        <v>8888</v>
      </c>
      <c r="AD290" s="6" t="s">
        <v>381</v>
      </c>
      <c r="AE290" s="17" t="s">
        <v>23</v>
      </c>
      <c r="AF290" s="36">
        <v>8</v>
      </c>
      <c r="AG290" s="37">
        <v>13</v>
      </c>
      <c r="AH290" s="38" t="s">
        <v>35</v>
      </c>
      <c r="AI290" s="94"/>
    </row>
    <row r="291" spans="1:35" x14ac:dyDescent="0.15">
      <c r="A291" s="1911"/>
      <c r="B291" s="1610">
        <v>44542</v>
      </c>
      <c r="C291" s="1607" t="str">
        <f t="shared" si="32"/>
        <v>(日)</v>
      </c>
      <c r="D291" s="627" t="s">
        <v>566</v>
      </c>
      <c r="E291" s="1493" t="s">
        <v>35</v>
      </c>
      <c r="F291" s="58">
        <v>14.3</v>
      </c>
      <c r="G291" s="22">
        <v>11.1</v>
      </c>
      <c r="H291" s="61">
        <v>11.9</v>
      </c>
      <c r="I291" s="22">
        <v>9.5</v>
      </c>
      <c r="J291" s="61">
        <v>6.5</v>
      </c>
      <c r="K291" s="22">
        <v>7.8</v>
      </c>
      <c r="L291" s="61">
        <v>7.51</v>
      </c>
      <c r="M291" s="22" t="s">
        <v>35</v>
      </c>
      <c r="N291" s="61" t="s">
        <v>35</v>
      </c>
      <c r="O291" s="49" t="s">
        <v>35</v>
      </c>
      <c r="P291" s="1199" t="s">
        <v>35</v>
      </c>
      <c r="Q291" s="49" t="s">
        <v>35</v>
      </c>
      <c r="R291" s="1199" t="s">
        <v>35</v>
      </c>
      <c r="S291" s="49" t="s">
        <v>35</v>
      </c>
      <c r="T291" s="1199" t="s">
        <v>35</v>
      </c>
      <c r="U291" s="49" t="s">
        <v>35</v>
      </c>
      <c r="V291" s="1199" t="s">
        <v>35</v>
      </c>
      <c r="W291" s="62" t="s">
        <v>35</v>
      </c>
      <c r="X291" s="63" t="s">
        <v>35</v>
      </c>
      <c r="Y291" s="67" t="s">
        <v>35</v>
      </c>
      <c r="Z291" s="68" t="s">
        <v>35</v>
      </c>
      <c r="AA291" s="23" t="s">
        <v>35</v>
      </c>
      <c r="AB291" s="66" t="s">
        <v>35</v>
      </c>
      <c r="AC291" s="608">
        <v>4336</v>
      </c>
      <c r="AD291" s="6" t="s">
        <v>382</v>
      </c>
      <c r="AE291" s="17" t="s">
        <v>23</v>
      </c>
      <c r="AF291" s="47">
        <v>184</v>
      </c>
      <c r="AG291" s="48">
        <v>174</v>
      </c>
      <c r="AH291" s="24" t="s">
        <v>35</v>
      </c>
      <c r="AI291" s="25"/>
    </row>
    <row r="292" spans="1:35" x14ac:dyDescent="0.15">
      <c r="A292" s="1911"/>
      <c r="B292" s="1610">
        <v>44543</v>
      </c>
      <c r="C292" s="1607" t="str">
        <f t="shared" si="32"/>
        <v>(月)</v>
      </c>
      <c r="D292" s="627" t="s">
        <v>566</v>
      </c>
      <c r="E292" s="1493" t="s">
        <v>35</v>
      </c>
      <c r="F292" s="58">
        <v>12.7</v>
      </c>
      <c r="G292" s="22">
        <v>15.3</v>
      </c>
      <c r="H292" s="61">
        <v>17.2</v>
      </c>
      <c r="I292" s="22">
        <v>8.6</v>
      </c>
      <c r="J292" s="61">
        <v>6.9</v>
      </c>
      <c r="K292" s="22">
        <v>7.74</v>
      </c>
      <c r="L292" s="61">
        <v>7.67</v>
      </c>
      <c r="M292" s="22">
        <v>29.2</v>
      </c>
      <c r="N292" s="61">
        <v>28.2</v>
      </c>
      <c r="O292" s="49" t="s">
        <v>35</v>
      </c>
      <c r="P292" s="1199">
        <v>110</v>
      </c>
      <c r="Q292" s="49" t="s">
        <v>35</v>
      </c>
      <c r="R292" s="1199">
        <v>82</v>
      </c>
      <c r="S292" s="49" t="s">
        <v>35</v>
      </c>
      <c r="T292" s="1199" t="s">
        <v>35</v>
      </c>
      <c r="U292" s="49" t="s">
        <v>35</v>
      </c>
      <c r="V292" s="1199" t="s">
        <v>35</v>
      </c>
      <c r="W292" s="62" t="s">
        <v>35</v>
      </c>
      <c r="X292" s="63">
        <v>15</v>
      </c>
      <c r="Y292" s="67" t="s">
        <v>35</v>
      </c>
      <c r="Z292" s="68">
        <v>228</v>
      </c>
      <c r="AA292" s="23" t="s">
        <v>35</v>
      </c>
      <c r="AB292" s="66">
        <v>0.54</v>
      </c>
      <c r="AC292" s="608">
        <v>1394</v>
      </c>
      <c r="AD292" s="6" t="s">
        <v>383</v>
      </c>
      <c r="AE292" s="17" t="s">
        <v>23</v>
      </c>
      <c r="AF292" s="39">
        <v>2.2999999999999998</v>
      </c>
      <c r="AG292" s="40">
        <v>0.33</v>
      </c>
      <c r="AH292" s="41" t="s">
        <v>35</v>
      </c>
      <c r="AI292" s="95"/>
    </row>
    <row r="293" spans="1:35" x14ac:dyDescent="0.15">
      <c r="A293" s="1911"/>
      <c r="B293" s="1610">
        <v>44544</v>
      </c>
      <c r="C293" s="1607" t="str">
        <f t="shared" si="32"/>
        <v>(火)</v>
      </c>
      <c r="D293" s="627" t="s">
        <v>522</v>
      </c>
      <c r="E293" s="1493">
        <v>4</v>
      </c>
      <c r="F293" s="58">
        <v>5.5</v>
      </c>
      <c r="G293" s="22">
        <v>13.3</v>
      </c>
      <c r="H293" s="61">
        <v>15.5</v>
      </c>
      <c r="I293" s="22">
        <v>5.8</v>
      </c>
      <c r="J293" s="61">
        <v>7.2</v>
      </c>
      <c r="K293" s="22">
        <v>7.87</v>
      </c>
      <c r="L293" s="61">
        <v>7.89</v>
      </c>
      <c r="M293" s="22">
        <v>28.8</v>
      </c>
      <c r="N293" s="61">
        <v>28.5</v>
      </c>
      <c r="O293" s="49" t="s">
        <v>35</v>
      </c>
      <c r="P293" s="1199">
        <v>120</v>
      </c>
      <c r="Q293" s="49" t="s">
        <v>35</v>
      </c>
      <c r="R293" s="1199">
        <v>80</v>
      </c>
      <c r="S293" s="49" t="s">
        <v>35</v>
      </c>
      <c r="T293" s="1199" t="s">
        <v>35</v>
      </c>
      <c r="U293" s="49" t="s">
        <v>35</v>
      </c>
      <c r="V293" s="1199" t="s">
        <v>35</v>
      </c>
      <c r="W293" s="62" t="s">
        <v>35</v>
      </c>
      <c r="X293" s="63">
        <v>15</v>
      </c>
      <c r="Y293" s="67" t="s">
        <v>35</v>
      </c>
      <c r="Z293" s="68">
        <v>220</v>
      </c>
      <c r="AA293" s="23" t="s">
        <v>35</v>
      </c>
      <c r="AB293" s="66">
        <v>0.52</v>
      </c>
      <c r="AC293" s="608">
        <v>548</v>
      </c>
      <c r="AD293" s="6" t="s">
        <v>24</v>
      </c>
      <c r="AE293" s="17" t="s">
        <v>23</v>
      </c>
      <c r="AF293" s="22">
        <v>8.1</v>
      </c>
      <c r="AG293" s="46">
        <v>3.2</v>
      </c>
      <c r="AH293" s="134" t="s">
        <v>35</v>
      </c>
      <c r="AI293" s="95"/>
    </row>
    <row r="294" spans="1:35" x14ac:dyDescent="0.15">
      <c r="A294" s="1911"/>
      <c r="B294" s="1610">
        <v>44545</v>
      </c>
      <c r="C294" s="1607" t="str">
        <f t="shared" si="32"/>
        <v>(水)</v>
      </c>
      <c r="D294" s="627" t="s">
        <v>566</v>
      </c>
      <c r="E294" s="1493" t="s">
        <v>35</v>
      </c>
      <c r="F294" s="58">
        <v>6.6</v>
      </c>
      <c r="G294" s="22">
        <v>10</v>
      </c>
      <c r="H294" s="61">
        <v>10.3</v>
      </c>
      <c r="I294" s="22">
        <v>86.9</v>
      </c>
      <c r="J294" s="61">
        <v>13</v>
      </c>
      <c r="K294" s="22">
        <v>7.7</v>
      </c>
      <c r="L294" s="61">
        <v>7.37</v>
      </c>
      <c r="M294" s="22">
        <v>28.5</v>
      </c>
      <c r="N294" s="61">
        <v>25.4</v>
      </c>
      <c r="O294" s="49" t="s">
        <v>35</v>
      </c>
      <c r="P294" s="1199">
        <v>100</v>
      </c>
      <c r="Q294" s="49" t="s">
        <v>35</v>
      </c>
      <c r="R294" s="1199">
        <v>80</v>
      </c>
      <c r="S294" s="49" t="s">
        <v>35</v>
      </c>
      <c r="T294" s="1199" t="s">
        <v>35</v>
      </c>
      <c r="U294" s="49" t="s">
        <v>35</v>
      </c>
      <c r="V294" s="1199" t="s">
        <v>35</v>
      </c>
      <c r="W294" s="62" t="s">
        <v>35</v>
      </c>
      <c r="X294" s="63">
        <v>22</v>
      </c>
      <c r="Y294" s="67" t="s">
        <v>35</v>
      </c>
      <c r="Z294" s="68">
        <v>216</v>
      </c>
      <c r="AA294" s="23" t="s">
        <v>35</v>
      </c>
      <c r="AB294" s="66">
        <v>0.51</v>
      </c>
      <c r="AC294" s="608">
        <v>11179</v>
      </c>
      <c r="AD294" s="6" t="s">
        <v>25</v>
      </c>
      <c r="AE294" s="17" t="s">
        <v>23</v>
      </c>
      <c r="AF294" s="22">
        <v>3.7</v>
      </c>
      <c r="AG294" s="46">
        <v>2.5</v>
      </c>
      <c r="AH294" s="35" t="s">
        <v>35</v>
      </c>
      <c r="AI294" s="95"/>
    </row>
    <row r="295" spans="1:35" x14ac:dyDescent="0.15">
      <c r="A295" s="1911"/>
      <c r="B295" s="1610">
        <v>44546</v>
      </c>
      <c r="C295" s="1607" t="str">
        <f t="shared" si="32"/>
        <v>(木)</v>
      </c>
      <c r="D295" s="627" t="s">
        <v>566</v>
      </c>
      <c r="E295" s="1493" t="s">
        <v>35</v>
      </c>
      <c r="F295" s="58">
        <v>8.8000000000000007</v>
      </c>
      <c r="G295" s="22">
        <v>13.3</v>
      </c>
      <c r="H295" s="61">
        <v>15.4</v>
      </c>
      <c r="I295" s="22">
        <v>5.2</v>
      </c>
      <c r="J295" s="61">
        <v>5.9</v>
      </c>
      <c r="K295" s="22">
        <v>7.96</v>
      </c>
      <c r="L295" s="61">
        <v>7.78</v>
      </c>
      <c r="M295" s="22">
        <v>30.5</v>
      </c>
      <c r="N295" s="61">
        <v>27.4</v>
      </c>
      <c r="O295" s="49" t="s">
        <v>35</v>
      </c>
      <c r="P295" s="1199">
        <v>110</v>
      </c>
      <c r="Q295" s="49" t="s">
        <v>35</v>
      </c>
      <c r="R295" s="1199">
        <v>88</v>
      </c>
      <c r="S295" s="49" t="s">
        <v>35</v>
      </c>
      <c r="T295" s="1199" t="s">
        <v>35</v>
      </c>
      <c r="U295" s="49" t="s">
        <v>35</v>
      </c>
      <c r="V295" s="1199" t="s">
        <v>35</v>
      </c>
      <c r="W295" s="62" t="s">
        <v>35</v>
      </c>
      <c r="X295" s="63">
        <v>17</v>
      </c>
      <c r="Y295" s="67" t="s">
        <v>35</v>
      </c>
      <c r="Z295" s="68">
        <v>222</v>
      </c>
      <c r="AA295" s="23" t="s">
        <v>35</v>
      </c>
      <c r="AB295" s="66">
        <v>0.41</v>
      </c>
      <c r="AC295" s="608">
        <v>2470</v>
      </c>
      <c r="AD295" s="6" t="s">
        <v>384</v>
      </c>
      <c r="AE295" s="17" t="s">
        <v>23</v>
      </c>
      <c r="AF295" s="22">
        <v>8.6999999999999993</v>
      </c>
      <c r="AG295" s="46">
        <v>8.6999999999999993</v>
      </c>
      <c r="AH295" s="35" t="s">
        <v>35</v>
      </c>
      <c r="AI295" s="95"/>
    </row>
    <row r="296" spans="1:35" x14ac:dyDescent="0.15">
      <c r="A296" s="1911"/>
      <c r="B296" s="1610">
        <v>44547</v>
      </c>
      <c r="C296" s="1607" t="str">
        <f t="shared" si="32"/>
        <v>(金)</v>
      </c>
      <c r="D296" s="627" t="s">
        <v>579</v>
      </c>
      <c r="E296" s="1493">
        <v>62</v>
      </c>
      <c r="F296" s="58">
        <v>8.6999999999999993</v>
      </c>
      <c r="G296" s="22">
        <v>15.3</v>
      </c>
      <c r="H296" s="61">
        <v>16.8</v>
      </c>
      <c r="I296" s="22">
        <v>53.8</v>
      </c>
      <c r="J296" s="61">
        <v>4.7</v>
      </c>
      <c r="K296" s="22">
        <v>7.85</v>
      </c>
      <c r="L296" s="61">
        <v>7.68</v>
      </c>
      <c r="M296" s="22">
        <v>23</v>
      </c>
      <c r="N296" s="61">
        <v>28.4</v>
      </c>
      <c r="O296" s="49" t="s">
        <v>35</v>
      </c>
      <c r="P296" s="1199">
        <v>120</v>
      </c>
      <c r="Q296" s="49" t="s">
        <v>35</v>
      </c>
      <c r="R296" s="1199">
        <v>90</v>
      </c>
      <c r="S296" s="49" t="s">
        <v>35</v>
      </c>
      <c r="T296" s="1199" t="s">
        <v>35</v>
      </c>
      <c r="U296" s="49" t="s">
        <v>35</v>
      </c>
      <c r="V296" s="1199" t="s">
        <v>35</v>
      </c>
      <c r="W296" s="62" t="s">
        <v>35</v>
      </c>
      <c r="X296" s="63">
        <v>18</v>
      </c>
      <c r="Y296" s="67" t="s">
        <v>35</v>
      </c>
      <c r="Z296" s="68">
        <v>236</v>
      </c>
      <c r="AA296" s="23" t="s">
        <v>35</v>
      </c>
      <c r="AB296" s="66">
        <v>0.24</v>
      </c>
      <c r="AC296" s="608">
        <v>10292</v>
      </c>
      <c r="AD296" s="6" t="s">
        <v>385</v>
      </c>
      <c r="AE296" s="17" t="s">
        <v>23</v>
      </c>
      <c r="AF296" s="23">
        <v>9.9000000000000005E-2</v>
      </c>
      <c r="AG296" s="43">
        <v>2.8000000000000001E-2</v>
      </c>
      <c r="AH296" s="45" t="s">
        <v>35</v>
      </c>
      <c r="AI296" s="97"/>
    </row>
    <row r="297" spans="1:35" x14ac:dyDescent="0.15">
      <c r="A297" s="1911"/>
      <c r="B297" s="1610">
        <v>44548</v>
      </c>
      <c r="C297" s="1607" t="str">
        <f t="shared" si="32"/>
        <v>(土)</v>
      </c>
      <c r="D297" s="627" t="s">
        <v>566</v>
      </c>
      <c r="E297" s="1493" t="s">
        <v>35</v>
      </c>
      <c r="F297" s="58">
        <v>6.2</v>
      </c>
      <c r="G297" s="22">
        <v>9.6</v>
      </c>
      <c r="H297" s="61">
        <v>10.8</v>
      </c>
      <c r="I297" s="22">
        <v>40.9</v>
      </c>
      <c r="J297" s="61">
        <v>7.8</v>
      </c>
      <c r="K297" s="22">
        <v>7.6</v>
      </c>
      <c r="L297" s="61">
        <v>7.1</v>
      </c>
      <c r="M297" s="22" t="s">
        <v>35</v>
      </c>
      <c r="N297" s="61" t="s">
        <v>35</v>
      </c>
      <c r="O297" s="49" t="s">
        <v>35</v>
      </c>
      <c r="P297" s="1199" t="s">
        <v>35</v>
      </c>
      <c r="Q297" s="49" t="s">
        <v>35</v>
      </c>
      <c r="R297" s="1199" t="s">
        <v>35</v>
      </c>
      <c r="S297" s="49" t="s">
        <v>35</v>
      </c>
      <c r="T297" s="1199" t="s">
        <v>35</v>
      </c>
      <c r="U297" s="49" t="s">
        <v>35</v>
      </c>
      <c r="V297" s="1199" t="s">
        <v>35</v>
      </c>
      <c r="W297" s="62" t="s">
        <v>35</v>
      </c>
      <c r="X297" s="63" t="s">
        <v>35</v>
      </c>
      <c r="Y297" s="67" t="s">
        <v>35</v>
      </c>
      <c r="Z297" s="68" t="s">
        <v>35</v>
      </c>
      <c r="AA297" s="23" t="s">
        <v>35</v>
      </c>
      <c r="AB297" s="66" t="s">
        <v>35</v>
      </c>
      <c r="AC297" s="608">
        <v>7957</v>
      </c>
      <c r="AD297" s="6" t="s">
        <v>26</v>
      </c>
      <c r="AE297" s="17" t="s">
        <v>23</v>
      </c>
      <c r="AF297" s="23">
        <v>0.57999999999999996</v>
      </c>
      <c r="AG297" s="43">
        <v>0.55000000000000004</v>
      </c>
      <c r="AH297" s="41" t="s">
        <v>35</v>
      </c>
      <c r="AI297" s="95"/>
    </row>
    <row r="298" spans="1:35" x14ac:dyDescent="0.15">
      <c r="A298" s="1911"/>
      <c r="B298" s="1610">
        <v>44549</v>
      </c>
      <c r="C298" s="1607" t="str">
        <f t="shared" si="32"/>
        <v>(日)</v>
      </c>
      <c r="D298" s="627" t="s">
        <v>566</v>
      </c>
      <c r="E298" s="1493" t="s">
        <v>35</v>
      </c>
      <c r="F298" s="58">
        <v>5.7</v>
      </c>
      <c r="G298" s="22">
        <v>8</v>
      </c>
      <c r="H298" s="61">
        <v>9.3000000000000007</v>
      </c>
      <c r="I298" s="22">
        <v>14.2</v>
      </c>
      <c r="J298" s="61">
        <v>7.4</v>
      </c>
      <c r="K298" s="22">
        <v>7.64</v>
      </c>
      <c r="L298" s="61">
        <v>7.41</v>
      </c>
      <c r="M298" s="22" t="s">
        <v>35</v>
      </c>
      <c r="N298" s="61" t="s">
        <v>35</v>
      </c>
      <c r="O298" s="49" t="s">
        <v>35</v>
      </c>
      <c r="P298" s="1199" t="s">
        <v>35</v>
      </c>
      <c r="Q298" s="49" t="s">
        <v>35</v>
      </c>
      <c r="R298" s="1199" t="s">
        <v>35</v>
      </c>
      <c r="S298" s="49" t="s">
        <v>35</v>
      </c>
      <c r="T298" s="1199" t="s">
        <v>35</v>
      </c>
      <c r="U298" s="49" t="s">
        <v>35</v>
      </c>
      <c r="V298" s="1199" t="s">
        <v>35</v>
      </c>
      <c r="W298" s="62" t="s">
        <v>35</v>
      </c>
      <c r="X298" s="63" t="s">
        <v>35</v>
      </c>
      <c r="Y298" s="67" t="s">
        <v>35</v>
      </c>
      <c r="Z298" s="68" t="s">
        <v>35</v>
      </c>
      <c r="AA298" s="23" t="s">
        <v>35</v>
      </c>
      <c r="AB298" s="66" t="s">
        <v>35</v>
      </c>
      <c r="AC298" s="608">
        <v>2753</v>
      </c>
      <c r="AD298" s="6" t="s">
        <v>91</v>
      </c>
      <c r="AE298" s="17" t="s">
        <v>23</v>
      </c>
      <c r="AF298" s="23">
        <v>1.04</v>
      </c>
      <c r="AG298" s="43">
        <v>0.78</v>
      </c>
      <c r="AH298" s="41" t="s">
        <v>35</v>
      </c>
      <c r="AI298" s="95"/>
    </row>
    <row r="299" spans="1:35" x14ac:dyDescent="0.15">
      <c r="A299" s="1911"/>
      <c r="B299" s="1610">
        <v>44550</v>
      </c>
      <c r="C299" s="1607" t="str">
        <f t="shared" si="32"/>
        <v>(月)</v>
      </c>
      <c r="D299" s="627" t="s">
        <v>566</v>
      </c>
      <c r="E299" s="1493" t="s">
        <v>35</v>
      </c>
      <c r="F299" s="58">
        <v>8</v>
      </c>
      <c r="G299" s="22">
        <v>11.8</v>
      </c>
      <c r="H299" s="61">
        <v>13.7</v>
      </c>
      <c r="I299" s="22">
        <v>10.9</v>
      </c>
      <c r="J299" s="61">
        <v>11.2</v>
      </c>
      <c r="K299" s="22">
        <v>7.81</v>
      </c>
      <c r="L299" s="61">
        <v>7.82</v>
      </c>
      <c r="M299" s="22">
        <v>25</v>
      </c>
      <c r="N299" s="61">
        <v>24.7</v>
      </c>
      <c r="O299" s="49" t="s">
        <v>35</v>
      </c>
      <c r="P299" s="1199">
        <v>100</v>
      </c>
      <c r="Q299" s="49" t="s">
        <v>35</v>
      </c>
      <c r="R299" s="1199">
        <v>78</v>
      </c>
      <c r="S299" s="49" t="s">
        <v>35</v>
      </c>
      <c r="T299" s="1199" t="s">
        <v>35</v>
      </c>
      <c r="U299" s="49" t="s">
        <v>35</v>
      </c>
      <c r="V299" s="1199" t="s">
        <v>35</v>
      </c>
      <c r="W299" s="62" t="s">
        <v>35</v>
      </c>
      <c r="X299" s="63">
        <v>15</v>
      </c>
      <c r="Y299" s="67" t="s">
        <v>35</v>
      </c>
      <c r="Z299" s="68">
        <v>202</v>
      </c>
      <c r="AA299" s="23" t="s">
        <v>35</v>
      </c>
      <c r="AB299" s="66">
        <v>0.74</v>
      </c>
      <c r="AC299" s="608" t="s">
        <v>35</v>
      </c>
      <c r="AD299" s="6" t="s">
        <v>371</v>
      </c>
      <c r="AE299" s="17" t="s">
        <v>23</v>
      </c>
      <c r="AF299" s="23">
        <v>0.23799999999999999</v>
      </c>
      <c r="AG299" s="43">
        <v>8.8999999999999996E-2</v>
      </c>
      <c r="AH299" s="45" t="s">
        <v>35</v>
      </c>
      <c r="AI299" s="97"/>
    </row>
    <row r="300" spans="1:35" x14ac:dyDescent="0.15">
      <c r="A300" s="1911"/>
      <c r="B300" s="1610">
        <v>44551</v>
      </c>
      <c r="C300" s="1607" t="str">
        <f t="shared" si="32"/>
        <v>(火)</v>
      </c>
      <c r="D300" s="627" t="s">
        <v>566</v>
      </c>
      <c r="E300" s="1493" t="s">
        <v>35</v>
      </c>
      <c r="F300" s="58">
        <v>8.6</v>
      </c>
      <c r="G300" s="22">
        <v>12.5</v>
      </c>
      <c r="H300" s="61">
        <v>14.5</v>
      </c>
      <c r="I300" s="22">
        <v>8.8000000000000007</v>
      </c>
      <c r="J300" s="61">
        <v>10.5</v>
      </c>
      <c r="K300" s="22">
        <v>7.85</v>
      </c>
      <c r="L300" s="61">
        <v>7.83</v>
      </c>
      <c r="M300" s="22">
        <v>26.2</v>
      </c>
      <c r="N300" s="61">
        <v>22.6</v>
      </c>
      <c r="O300" s="49" t="s">
        <v>35</v>
      </c>
      <c r="P300" s="1199">
        <v>100</v>
      </c>
      <c r="Q300" s="49" t="s">
        <v>35</v>
      </c>
      <c r="R300" s="1199">
        <v>76</v>
      </c>
      <c r="S300" s="49" t="s">
        <v>35</v>
      </c>
      <c r="T300" s="1199" t="s">
        <v>35</v>
      </c>
      <c r="U300" s="49" t="s">
        <v>35</v>
      </c>
      <c r="V300" s="1199" t="s">
        <v>35</v>
      </c>
      <c r="W300" s="62" t="s">
        <v>35</v>
      </c>
      <c r="X300" s="63">
        <v>16</v>
      </c>
      <c r="Y300" s="67" t="s">
        <v>35</v>
      </c>
      <c r="Z300" s="68">
        <v>200</v>
      </c>
      <c r="AA300" s="23" t="s">
        <v>35</v>
      </c>
      <c r="AB300" s="66">
        <v>0.71</v>
      </c>
      <c r="AC300" s="608" t="s">
        <v>35</v>
      </c>
      <c r="AD300" s="6" t="s">
        <v>386</v>
      </c>
      <c r="AE300" s="17" t="s">
        <v>23</v>
      </c>
      <c r="AF300" s="450" t="s">
        <v>523</v>
      </c>
      <c r="AG300" s="203" t="s">
        <v>523</v>
      </c>
      <c r="AH300" s="41" t="s">
        <v>35</v>
      </c>
      <c r="AI300" s="95"/>
    </row>
    <row r="301" spans="1:35" x14ac:dyDescent="0.15">
      <c r="A301" s="1911"/>
      <c r="B301" s="1610">
        <v>44552</v>
      </c>
      <c r="C301" s="1607" t="str">
        <f t="shared" si="32"/>
        <v>(水)</v>
      </c>
      <c r="D301" s="627" t="s">
        <v>566</v>
      </c>
      <c r="E301" s="1493" t="s">
        <v>35</v>
      </c>
      <c r="F301" s="58">
        <v>12.1</v>
      </c>
      <c r="G301" s="22">
        <v>12.6</v>
      </c>
      <c r="H301" s="61">
        <v>14.5</v>
      </c>
      <c r="I301" s="22">
        <v>8.9</v>
      </c>
      <c r="J301" s="61">
        <v>9.1999999999999993</v>
      </c>
      <c r="K301" s="22">
        <v>7.92</v>
      </c>
      <c r="L301" s="61">
        <v>7.88</v>
      </c>
      <c r="M301" s="22">
        <v>26.4</v>
      </c>
      <c r="N301" s="61">
        <v>24.7</v>
      </c>
      <c r="O301" s="49" t="s">
        <v>35</v>
      </c>
      <c r="P301" s="1199">
        <v>97</v>
      </c>
      <c r="Q301" s="49" t="s">
        <v>35</v>
      </c>
      <c r="R301" s="1199">
        <v>74</v>
      </c>
      <c r="S301" s="49" t="s">
        <v>35</v>
      </c>
      <c r="T301" s="1199" t="s">
        <v>35</v>
      </c>
      <c r="U301" s="49" t="s">
        <v>35</v>
      </c>
      <c r="V301" s="1199" t="s">
        <v>35</v>
      </c>
      <c r="W301" s="62" t="s">
        <v>35</v>
      </c>
      <c r="X301" s="63">
        <v>16</v>
      </c>
      <c r="Y301" s="67" t="s">
        <v>35</v>
      </c>
      <c r="Z301" s="68">
        <v>204</v>
      </c>
      <c r="AA301" s="23" t="s">
        <v>35</v>
      </c>
      <c r="AB301" s="66">
        <v>0.65</v>
      </c>
      <c r="AC301" s="608" t="s">
        <v>35</v>
      </c>
      <c r="AD301" s="6" t="s">
        <v>92</v>
      </c>
      <c r="AE301" s="17" t="s">
        <v>23</v>
      </c>
      <c r="AF301" s="22">
        <v>8.4</v>
      </c>
      <c r="AG301" s="46">
        <v>13.4</v>
      </c>
      <c r="AH301" s="35" t="s">
        <v>35</v>
      </c>
      <c r="AI301" s="96"/>
    </row>
    <row r="302" spans="1:35" x14ac:dyDescent="0.15">
      <c r="A302" s="1911"/>
      <c r="B302" s="1610">
        <v>44553</v>
      </c>
      <c r="C302" s="1607" t="str">
        <f t="shared" si="32"/>
        <v>(木)</v>
      </c>
      <c r="D302" s="627" t="s">
        <v>566</v>
      </c>
      <c r="E302" s="1493" t="s">
        <v>35</v>
      </c>
      <c r="F302" s="58">
        <v>9.3000000000000007</v>
      </c>
      <c r="G302" s="22">
        <v>12.6</v>
      </c>
      <c r="H302" s="61">
        <v>14.4</v>
      </c>
      <c r="I302" s="22">
        <v>4.8</v>
      </c>
      <c r="J302" s="61">
        <v>6.2</v>
      </c>
      <c r="K302" s="22">
        <v>8.01</v>
      </c>
      <c r="L302" s="61">
        <v>7.95</v>
      </c>
      <c r="M302" s="22">
        <v>30.4</v>
      </c>
      <c r="N302" s="61">
        <v>27.9</v>
      </c>
      <c r="O302" s="49" t="s">
        <v>35</v>
      </c>
      <c r="P302" s="1199">
        <v>120</v>
      </c>
      <c r="Q302" s="49" t="s">
        <v>35</v>
      </c>
      <c r="R302" s="1199">
        <v>86</v>
      </c>
      <c r="S302" s="49" t="s">
        <v>35</v>
      </c>
      <c r="T302" s="1199" t="s">
        <v>35</v>
      </c>
      <c r="U302" s="49" t="s">
        <v>35</v>
      </c>
      <c r="V302" s="1199" t="s">
        <v>35</v>
      </c>
      <c r="W302" s="62" t="s">
        <v>35</v>
      </c>
      <c r="X302" s="63">
        <v>14</v>
      </c>
      <c r="Y302" s="67" t="s">
        <v>35</v>
      </c>
      <c r="Z302" s="68">
        <v>224</v>
      </c>
      <c r="AA302" s="23" t="s">
        <v>35</v>
      </c>
      <c r="AB302" s="66">
        <v>0.54</v>
      </c>
      <c r="AC302" s="608" t="s">
        <v>35</v>
      </c>
      <c r="AD302" s="6" t="s">
        <v>27</v>
      </c>
      <c r="AE302" s="17" t="s">
        <v>23</v>
      </c>
      <c r="AF302" s="22">
        <v>18.5</v>
      </c>
      <c r="AG302" s="46">
        <v>25</v>
      </c>
      <c r="AH302" s="35" t="s">
        <v>35</v>
      </c>
      <c r="AI302" s="96"/>
    </row>
    <row r="303" spans="1:35" x14ac:dyDescent="0.15">
      <c r="A303" s="1911"/>
      <c r="B303" s="1610">
        <v>44554</v>
      </c>
      <c r="C303" s="1607" t="str">
        <f t="shared" si="32"/>
        <v>(金)</v>
      </c>
      <c r="D303" s="627" t="s">
        <v>566</v>
      </c>
      <c r="E303" s="1493">
        <v>1</v>
      </c>
      <c r="F303" s="58">
        <v>10.8</v>
      </c>
      <c r="G303" s="22">
        <v>10.199999999999999</v>
      </c>
      <c r="H303" s="61">
        <v>10.3</v>
      </c>
      <c r="I303" s="22">
        <v>3.1</v>
      </c>
      <c r="J303" s="61">
        <v>4.5</v>
      </c>
      <c r="K303" s="22">
        <v>7.9</v>
      </c>
      <c r="L303" s="61">
        <v>8</v>
      </c>
      <c r="M303" s="22">
        <v>32.200000000000003</v>
      </c>
      <c r="N303" s="61">
        <v>30.4</v>
      </c>
      <c r="O303" s="49" t="s">
        <v>35</v>
      </c>
      <c r="P303" s="1199">
        <v>130</v>
      </c>
      <c r="Q303" s="49" t="s">
        <v>35</v>
      </c>
      <c r="R303" s="1199">
        <v>92</v>
      </c>
      <c r="S303" s="49" t="s">
        <v>35</v>
      </c>
      <c r="T303" s="1199" t="s">
        <v>35</v>
      </c>
      <c r="U303" s="49" t="s">
        <v>35</v>
      </c>
      <c r="V303" s="1199" t="s">
        <v>35</v>
      </c>
      <c r="W303" s="62" t="s">
        <v>35</v>
      </c>
      <c r="X303" s="63">
        <v>14</v>
      </c>
      <c r="Y303" s="67" t="s">
        <v>35</v>
      </c>
      <c r="Z303" s="68">
        <v>240</v>
      </c>
      <c r="AA303" s="23" t="s">
        <v>35</v>
      </c>
      <c r="AB303" s="66">
        <v>0.44</v>
      </c>
      <c r="AC303" s="608" t="s">
        <v>35</v>
      </c>
      <c r="AD303" s="6" t="s">
        <v>374</v>
      </c>
      <c r="AE303" s="17" t="s">
        <v>379</v>
      </c>
      <c r="AF303" s="49">
        <v>35</v>
      </c>
      <c r="AG303" s="50">
        <v>9</v>
      </c>
      <c r="AH303" s="42" t="s">
        <v>35</v>
      </c>
      <c r="AI303" s="98"/>
    </row>
    <row r="304" spans="1:35" x14ac:dyDescent="0.15">
      <c r="A304" s="1911"/>
      <c r="B304" s="1610">
        <v>44555</v>
      </c>
      <c r="C304" s="1607" t="str">
        <f t="shared" si="32"/>
        <v>(土)</v>
      </c>
      <c r="D304" s="627" t="s">
        <v>522</v>
      </c>
      <c r="E304" s="1493">
        <v>8</v>
      </c>
      <c r="F304" s="58">
        <v>8.6999999999999993</v>
      </c>
      <c r="G304" s="22">
        <v>11.1</v>
      </c>
      <c r="H304" s="61">
        <v>12</v>
      </c>
      <c r="I304" s="22">
        <v>5.8</v>
      </c>
      <c r="J304" s="61">
        <v>5</v>
      </c>
      <c r="K304" s="22">
        <v>7.79</v>
      </c>
      <c r="L304" s="61">
        <v>7.74</v>
      </c>
      <c r="M304" s="22" t="s">
        <v>35</v>
      </c>
      <c r="N304" s="61" t="s">
        <v>35</v>
      </c>
      <c r="O304" s="49" t="s">
        <v>35</v>
      </c>
      <c r="P304" s="1199" t="s">
        <v>35</v>
      </c>
      <c r="Q304" s="49" t="s">
        <v>35</v>
      </c>
      <c r="R304" s="1199" t="s">
        <v>35</v>
      </c>
      <c r="S304" s="49" t="s">
        <v>35</v>
      </c>
      <c r="T304" s="1199" t="s">
        <v>35</v>
      </c>
      <c r="U304" s="49" t="s">
        <v>35</v>
      </c>
      <c r="V304" s="1199" t="s">
        <v>35</v>
      </c>
      <c r="W304" s="62" t="s">
        <v>35</v>
      </c>
      <c r="X304" s="63" t="s">
        <v>35</v>
      </c>
      <c r="Y304" s="67" t="s">
        <v>35</v>
      </c>
      <c r="Z304" s="68" t="s">
        <v>35</v>
      </c>
      <c r="AA304" s="23" t="s">
        <v>35</v>
      </c>
      <c r="AB304" s="66" t="s">
        <v>35</v>
      </c>
      <c r="AC304" s="608" t="s">
        <v>35</v>
      </c>
      <c r="AD304" s="6" t="s">
        <v>387</v>
      </c>
      <c r="AE304" s="17" t="s">
        <v>23</v>
      </c>
      <c r="AF304" s="49">
        <v>75</v>
      </c>
      <c r="AG304" s="50">
        <v>7</v>
      </c>
      <c r="AH304" s="42" t="s">
        <v>35</v>
      </c>
      <c r="AI304" s="98"/>
    </row>
    <row r="305" spans="1:35" x14ac:dyDescent="0.15">
      <c r="A305" s="1911"/>
      <c r="B305" s="1610">
        <v>44556</v>
      </c>
      <c r="C305" s="1607" t="str">
        <f t="shared" si="32"/>
        <v>(日)</v>
      </c>
      <c r="D305" s="627" t="s">
        <v>566</v>
      </c>
      <c r="E305" s="1493" t="s">
        <v>35</v>
      </c>
      <c r="F305" s="58">
        <v>5</v>
      </c>
      <c r="G305" s="22">
        <v>10</v>
      </c>
      <c r="H305" s="61">
        <v>11.6</v>
      </c>
      <c r="I305" s="22">
        <v>6.9</v>
      </c>
      <c r="J305" s="61">
        <v>8.4</v>
      </c>
      <c r="K305" s="22">
        <v>7.84</v>
      </c>
      <c r="L305" s="61">
        <v>7.74</v>
      </c>
      <c r="M305" s="22" t="s">
        <v>35</v>
      </c>
      <c r="N305" s="61" t="s">
        <v>35</v>
      </c>
      <c r="O305" s="49" t="s">
        <v>35</v>
      </c>
      <c r="P305" s="1199" t="s">
        <v>35</v>
      </c>
      <c r="Q305" s="49" t="s">
        <v>35</v>
      </c>
      <c r="R305" s="1199" t="s">
        <v>35</v>
      </c>
      <c r="S305" s="49" t="s">
        <v>35</v>
      </c>
      <c r="T305" s="1199" t="s">
        <v>35</v>
      </c>
      <c r="U305" s="49" t="s">
        <v>35</v>
      </c>
      <c r="V305" s="1199" t="s">
        <v>35</v>
      </c>
      <c r="W305" s="62" t="s">
        <v>35</v>
      </c>
      <c r="X305" s="63" t="s">
        <v>35</v>
      </c>
      <c r="Y305" s="67" t="s">
        <v>35</v>
      </c>
      <c r="Z305" s="68" t="s">
        <v>35</v>
      </c>
      <c r="AA305" s="23" t="s">
        <v>35</v>
      </c>
      <c r="AB305" s="66" t="s">
        <v>35</v>
      </c>
      <c r="AC305" s="608" t="s">
        <v>35</v>
      </c>
      <c r="AD305" s="18"/>
      <c r="AE305" s="8"/>
      <c r="AF305" s="19"/>
      <c r="AG305" s="7"/>
      <c r="AH305" s="7"/>
      <c r="AI305" s="8"/>
    </row>
    <row r="306" spans="1:35" x14ac:dyDescent="0.15">
      <c r="A306" s="1911"/>
      <c r="B306" s="1610">
        <v>44557</v>
      </c>
      <c r="C306" s="1607" t="str">
        <f t="shared" si="32"/>
        <v>(月)</v>
      </c>
      <c r="D306" s="627" t="s">
        <v>566</v>
      </c>
      <c r="E306" s="1493" t="s">
        <v>35</v>
      </c>
      <c r="F306" s="58">
        <v>5.8</v>
      </c>
      <c r="G306" s="22">
        <v>9.6</v>
      </c>
      <c r="H306" s="61">
        <v>11.2</v>
      </c>
      <c r="I306" s="22">
        <v>2.8</v>
      </c>
      <c r="J306" s="61">
        <v>4.0999999999999996</v>
      </c>
      <c r="K306" s="22">
        <v>8.06</v>
      </c>
      <c r="L306" s="61">
        <v>7.97</v>
      </c>
      <c r="M306" s="22">
        <v>32.4</v>
      </c>
      <c r="N306" s="61">
        <v>29.9</v>
      </c>
      <c r="O306" s="49" t="s">
        <v>35</v>
      </c>
      <c r="P306" s="1199">
        <v>130</v>
      </c>
      <c r="Q306" s="49" t="s">
        <v>35</v>
      </c>
      <c r="R306" s="1199">
        <v>92</v>
      </c>
      <c r="S306" s="49" t="s">
        <v>35</v>
      </c>
      <c r="T306" s="1199" t="s">
        <v>35</v>
      </c>
      <c r="U306" s="49" t="s">
        <v>35</v>
      </c>
      <c r="V306" s="1199" t="s">
        <v>35</v>
      </c>
      <c r="W306" s="62" t="s">
        <v>35</v>
      </c>
      <c r="X306" s="63">
        <v>14</v>
      </c>
      <c r="Y306" s="67" t="s">
        <v>35</v>
      </c>
      <c r="Z306" s="68">
        <v>240</v>
      </c>
      <c r="AA306" s="23" t="s">
        <v>35</v>
      </c>
      <c r="AB306" s="66">
        <v>0.48</v>
      </c>
      <c r="AC306" s="608" t="s">
        <v>35</v>
      </c>
      <c r="AD306" s="18"/>
      <c r="AE306" s="8"/>
      <c r="AF306" s="19"/>
      <c r="AG306" s="7"/>
      <c r="AH306" s="7"/>
      <c r="AI306" s="8"/>
    </row>
    <row r="307" spans="1:35" x14ac:dyDescent="0.15">
      <c r="A307" s="1911"/>
      <c r="B307" s="1610">
        <v>44558</v>
      </c>
      <c r="C307" s="1607" t="str">
        <f t="shared" si="32"/>
        <v>(火)</v>
      </c>
      <c r="D307" s="627" t="s">
        <v>566</v>
      </c>
      <c r="E307" s="1493" t="s">
        <v>35</v>
      </c>
      <c r="F307" s="58">
        <v>5.7</v>
      </c>
      <c r="G307" s="22">
        <v>11.2</v>
      </c>
      <c r="H307" s="61">
        <v>13.3</v>
      </c>
      <c r="I307" s="22">
        <v>3</v>
      </c>
      <c r="J307" s="61">
        <v>3.8</v>
      </c>
      <c r="K307" s="22">
        <v>7.9</v>
      </c>
      <c r="L307" s="61">
        <v>7.88</v>
      </c>
      <c r="M307" s="22">
        <v>33</v>
      </c>
      <c r="N307" s="61">
        <v>30.2</v>
      </c>
      <c r="O307" s="49" t="s">
        <v>35</v>
      </c>
      <c r="P307" s="1199">
        <v>140</v>
      </c>
      <c r="Q307" s="49" t="s">
        <v>35</v>
      </c>
      <c r="R307" s="1199">
        <v>92</v>
      </c>
      <c r="S307" s="49" t="s">
        <v>35</v>
      </c>
      <c r="T307" s="1199" t="s">
        <v>35</v>
      </c>
      <c r="U307" s="49" t="s">
        <v>35</v>
      </c>
      <c r="V307" s="1199" t="s">
        <v>35</v>
      </c>
      <c r="W307" s="62" t="s">
        <v>35</v>
      </c>
      <c r="X307" s="63">
        <v>14</v>
      </c>
      <c r="Y307" s="67" t="s">
        <v>35</v>
      </c>
      <c r="Z307" s="68">
        <v>242</v>
      </c>
      <c r="AA307" s="23" t="s">
        <v>35</v>
      </c>
      <c r="AB307" s="66">
        <v>0.43</v>
      </c>
      <c r="AC307" s="745" t="s">
        <v>35</v>
      </c>
      <c r="AD307" s="20"/>
      <c r="AE307" s="3"/>
      <c r="AF307" s="21"/>
      <c r="AG307" s="9"/>
      <c r="AH307" s="9"/>
      <c r="AI307" s="3"/>
    </row>
    <row r="308" spans="1:35" x14ac:dyDescent="0.15">
      <c r="A308" s="1911"/>
      <c r="B308" s="1610">
        <v>44559</v>
      </c>
      <c r="C308" s="1607" t="str">
        <f t="shared" si="32"/>
        <v>(水)</v>
      </c>
      <c r="D308" s="627" t="s">
        <v>566</v>
      </c>
      <c r="E308" s="1493" t="s">
        <v>35</v>
      </c>
      <c r="F308" s="58">
        <v>3.8</v>
      </c>
      <c r="G308" s="22">
        <v>7.6</v>
      </c>
      <c r="H308" s="61">
        <v>8.9</v>
      </c>
      <c r="I308" s="22">
        <v>3.9</v>
      </c>
      <c r="J308" s="61">
        <v>4.2</v>
      </c>
      <c r="K308" s="22">
        <v>7.81</v>
      </c>
      <c r="L308" s="61">
        <v>7.8</v>
      </c>
      <c r="M308" s="22" t="s">
        <v>35</v>
      </c>
      <c r="N308" s="61" t="s">
        <v>35</v>
      </c>
      <c r="O308" s="49" t="s">
        <v>35</v>
      </c>
      <c r="P308" s="1199" t="s">
        <v>35</v>
      </c>
      <c r="Q308" s="49" t="s">
        <v>35</v>
      </c>
      <c r="R308" s="1199" t="s">
        <v>35</v>
      </c>
      <c r="S308" s="49" t="s">
        <v>35</v>
      </c>
      <c r="T308" s="1199" t="s">
        <v>35</v>
      </c>
      <c r="U308" s="49" t="s">
        <v>35</v>
      </c>
      <c r="V308" s="1199" t="s">
        <v>35</v>
      </c>
      <c r="W308" s="62" t="s">
        <v>35</v>
      </c>
      <c r="X308" s="63" t="s">
        <v>35</v>
      </c>
      <c r="Y308" s="67" t="s">
        <v>35</v>
      </c>
      <c r="Z308" s="68" t="s">
        <v>35</v>
      </c>
      <c r="AA308" s="23" t="s">
        <v>35</v>
      </c>
      <c r="AB308" s="66" t="s">
        <v>35</v>
      </c>
      <c r="AC308" s="608" t="s">
        <v>35</v>
      </c>
      <c r="AD308" s="28" t="s">
        <v>376</v>
      </c>
      <c r="AE308" s="2" t="s">
        <v>35</v>
      </c>
      <c r="AF308" s="2" t="s">
        <v>35</v>
      </c>
      <c r="AG308" s="2" t="s">
        <v>35</v>
      </c>
      <c r="AH308" s="2" t="s">
        <v>35</v>
      </c>
      <c r="AI308" s="99" t="s">
        <v>35</v>
      </c>
    </row>
    <row r="309" spans="1:35" x14ac:dyDescent="0.15">
      <c r="A309" s="1911"/>
      <c r="B309" s="1610">
        <v>44560</v>
      </c>
      <c r="C309" s="1607" t="str">
        <f t="shared" si="32"/>
        <v>(木)</v>
      </c>
      <c r="D309" s="627" t="s">
        <v>566</v>
      </c>
      <c r="E309" s="1493" t="s">
        <v>35</v>
      </c>
      <c r="F309" s="58">
        <v>13.1</v>
      </c>
      <c r="G309" s="22">
        <v>9.6</v>
      </c>
      <c r="H309" s="61">
        <v>10.1</v>
      </c>
      <c r="I309" s="22">
        <v>4.5</v>
      </c>
      <c r="J309" s="61">
        <v>4.9000000000000004</v>
      </c>
      <c r="K309" s="22">
        <v>7.79</v>
      </c>
      <c r="L309" s="61">
        <v>7.74</v>
      </c>
      <c r="M309" s="22" t="s">
        <v>35</v>
      </c>
      <c r="N309" s="61" t="s">
        <v>35</v>
      </c>
      <c r="O309" s="49" t="s">
        <v>35</v>
      </c>
      <c r="P309" s="1199" t="s">
        <v>35</v>
      </c>
      <c r="Q309" s="49" t="s">
        <v>35</v>
      </c>
      <c r="R309" s="1199" t="s">
        <v>35</v>
      </c>
      <c r="S309" s="49" t="s">
        <v>35</v>
      </c>
      <c r="T309" s="1199" t="s">
        <v>35</v>
      </c>
      <c r="U309" s="49" t="s">
        <v>35</v>
      </c>
      <c r="V309" s="1199" t="s">
        <v>35</v>
      </c>
      <c r="W309" s="62" t="s">
        <v>35</v>
      </c>
      <c r="X309" s="63" t="s">
        <v>35</v>
      </c>
      <c r="Y309" s="67" t="s">
        <v>35</v>
      </c>
      <c r="Z309" s="68" t="s">
        <v>35</v>
      </c>
      <c r="AA309" s="23" t="s">
        <v>35</v>
      </c>
      <c r="AB309" s="66" t="s">
        <v>35</v>
      </c>
      <c r="AC309" s="608" t="s">
        <v>35</v>
      </c>
      <c r="AD309" s="10" t="s">
        <v>35</v>
      </c>
      <c r="AE309" s="2" t="s">
        <v>35</v>
      </c>
      <c r="AF309" s="2" t="s">
        <v>35</v>
      </c>
      <c r="AG309" s="2" t="s">
        <v>35</v>
      </c>
      <c r="AH309" s="2" t="s">
        <v>35</v>
      </c>
      <c r="AI309" s="99" t="s">
        <v>35</v>
      </c>
    </row>
    <row r="310" spans="1:35" x14ac:dyDescent="0.15">
      <c r="A310" s="1911"/>
      <c r="B310" s="1610">
        <v>44561</v>
      </c>
      <c r="C310" s="1607" t="str">
        <f t="shared" si="32"/>
        <v>(金)</v>
      </c>
      <c r="D310" s="70" t="s">
        <v>522</v>
      </c>
      <c r="E310" s="1499" t="s">
        <v>35</v>
      </c>
      <c r="F310" s="119">
        <v>4.7</v>
      </c>
      <c r="G310" s="120">
        <v>9.3000000000000007</v>
      </c>
      <c r="H310" s="121">
        <v>10.9</v>
      </c>
      <c r="I310" s="120">
        <v>4.4000000000000004</v>
      </c>
      <c r="J310" s="121">
        <v>5.4</v>
      </c>
      <c r="K310" s="120">
        <v>7.86</v>
      </c>
      <c r="L310" s="121">
        <v>7.78</v>
      </c>
      <c r="M310" s="120" t="s">
        <v>35</v>
      </c>
      <c r="N310" s="121" t="s">
        <v>35</v>
      </c>
      <c r="O310" s="632" t="s">
        <v>35</v>
      </c>
      <c r="P310" s="1213" t="s">
        <v>35</v>
      </c>
      <c r="Q310" s="632" t="s">
        <v>35</v>
      </c>
      <c r="R310" s="1213" t="s">
        <v>35</v>
      </c>
      <c r="S310" s="632" t="s">
        <v>35</v>
      </c>
      <c r="T310" s="1213" t="s">
        <v>35</v>
      </c>
      <c r="U310" s="632" t="s">
        <v>35</v>
      </c>
      <c r="V310" s="1213" t="s">
        <v>35</v>
      </c>
      <c r="W310" s="122" t="s">
        <v>35</v>
      </c>
      <c r="X310" s="123" t="s">
        <v>35</v>
      </c>
      <c r="Y310" s="126" t="s">
        <v>35</v>
      </c>
      <c r="Z310" s="127" t="s">
        <v>35</v>
      </c>
      <c r="AA310" s="124" t="s">
        <v>35</v>
      </c>
      <c r="AB310" s="125" t="s">
        <v>35</v>
      </c>
      <c r="AC310" s="746" t="s">
        <v>35</v>
      </c>
      <c r="AD310" s="10" t="s">
        <v>35</v>
      </c>
      <c r="AE310" s="2" t="s">
        <v>35</v>
      </c>
      <c r="AF310" s="2" t="s">
        <v>35</v>
      </c>
      <c r="AG310" s="2" t="s">
        <v>35</v>
      </c>
      <c r="AH310" s="2" t="s">
        <v>35</v>
      </c>
      <c r="AI310" s="99" t="s">
        <v>35</v>
      </c>
    </row>
    <row r="311" spans="1:35" x14ac:dyDescent="0.15">
      <c r="A311" s="1861"/>
      <c r="B311" s="1748" t="s">
        <v>388</v>
      </c>
      <c r="C311" s="1744"/>
      <c r="D311" s="374"/>
      <c r="E311" s="1494">
        <f>MAX(E280:E310)</f>
        <v>62</v>
      </c>
      <c r="F311" s="335">
        <f t="shared" ref="F311:AC311" si="33">IF(COUNT(F280:F310)=0,"",MAX(F280:F310))</f>
        <v>18.600000000000001</v>
      </c>
      <c r="G311" s="336">
        <f t="shared" si="33"/>
        <v>18.899999999999999</v>
      </c>
      <c r="H311" s="337">
        <f t="shared" si="33"/>
        <v>19</v>
      </c>
      <c r="I311" s="336">
        <f t="shared" si="33"/>
        <v>86.9</v>
      </c>
      <c r="J311" s="337">
        <f t="shared" si="33"/>
        <v>13</v>
      </c>
      <c r="K311" s="336">
        <f t="shared" si="33"/>
        <v>8.06</v>
      </c>
      <c r="L311" s="337">
        <f t="shared" si="33"/>
        <v>8</v>
      </c>
      <c r="M311" s="336">
        <f t="shared" si="33"/>
        <v>33</v>
      </c>
      <c r="N311" s="337">
        <f t="shared" si="33"/>
        <v>30.4</v>
      </c>
      <c r="O311" s="1200">
        <f t="shared" si="33"/>
        <v>53</v>
      </c>
      <c r="P311" s="1208">
        <f t="shared" si="33"/>
        <v>140</v>
      </c>
      <c r="Q311" s="1200">
        <f t="shared" si="33"/>
        <v>44</v>
      </c>
      <c r="R311" s="1208">
        <f t="shared" si="33"/>
        <v>92</v>
      </c>
      <c r="S311" s="1200">
        <f t="shared" si="33"/>
        <v>26.7</v>
      </c>
      <c r="T311" s="1208">
        <f t="shared" si="33"/>
        <v>46</v>
      </c>
      <c r="U311" s="1200">
        <f t="shared" si="33"/>
        <v>17.3</v>
      </c>
      <c r="V311" s="1208">
        <f t="shared" si="33"/>
        <v>14</v>
      </c>
      <c r="W311" s="338">
        <f t="shared" si="33"/>
        <v>8</v>
      </c>
      <c r="X311" s="540">
        <f t="shared" si="33"/>
        <v>22</v>
      </c>
      <c r="Y311" s="1356">
        <f t="shared" si="33"/>
        <v>184</v>
      </c>
      <c r="Z311" s="1357">
        <f t="shared" si="33"/>
        <v>242</v>
      </c>
      <c r="AA311" s="650">
        <f t="shared" si="33"/>
        <v>2.2999999999999998</v>
      </c>
      <c r="AB311" s="1398">
        <f t="shared" si="33"/>
        <v>0.74</v>
      </c>
      <c r="AC311" s="651">
        <f t="shared" si="33"/>
        <v>11179</v>
      </c>
      <c r="AD311" s="10" t="s">
        <v>35</v>
      </c>
      <c r="AE311" s="2" t="s">
        <v>35</v>
      </c>
      <c r="AF311" s="2" t="s">
        <v>35</v>
      </c>
      <c r="AG311" s="2" t="s">
        <v>35</v>
      </c>
      <c r="AH311" s="2" t="s">
        <v>35</v>
      </c>
      <c r="AI311" s="99" t="s">
        <v>35</v>
      </c>
    </row>
    <row r="312" spans="1:35" x14ac:dyDescent="0.15">
      <c r="A312" s="1861"/>
      <c r="B312" s="1749" t="s">
        <v>389</v>
      </c>
      <c r="C312" s="1736"/>
      <c r="D312" s="376"/>
      <c r="E312" s="1503"/>
      <c r="F312" s="340">
        <f t="shared" ref="F312:AB312" si="34">IF(COUNT(F280:F310)=0,"",MIN(F280:F310))</f>
        <v>3.8</v>
      </c>
      <c r="G312" s="341">
        <f t="shared" si="34"/>
        <v>7.6</v>
      </c>
      <c r="H312" s="342">
        <f t="shared" si="34"/>
        <v>8.9</v>
      </c>
      <c r="I312" s="341">
        <f t="shared" si="34"/>
        <v>2.8</v>
      </c>
      <c r="J312" s="342">
        <f t="shared" si="34"/>
        <v>3.8</v>
      </c>
      <c r="K312" s="341">
        <f t="shared" si="34"/>
        <v>7.58</v>
      </c>
      <c r="L312" s="342">
        <f t="shared" si="34"/>
        <v>7.1</v>
      </c>
      <c r="M312" s="341">
        <f t="shared" si="34"/>
        <v>14.3</v>
      </c>
      <c r="N312" s="342">
        <f t="shared" si="34"/>
        <v>18.5</v>
      </c>
      <c r="O312" s="1202">
        <f t="shared" si="34"/>
        <v>53</v>
      </c>
      <c r="P312" s="1209">
        <f t="shared" si="34"/>
        <v>63</v>
      </c>
      <c r="Q312" s="1202">
        <f t="shared" si="34"/>
        <v>44</v>
      </c>
      <c r="R312" s="1209">
        <f t="shared" si="34"/>
        <v>54</v>
      </c>
      <c r="S312" s="1202">
        <f t="shared" si="34"/>
        <v>26.7</v>
      </c>
      <c r="T312" s="1209">
        <f t="shared" si="34"/>
        <v>46</v>
      </c>
      <c r="U312" s="1202">
        <f t="shared" si="34"/>
        <v>17.3</v>
      </c>
      <c r="V312" s="1209">
        <f t="shared" si="34"/>
        <v>14</v>
      </c>
      <c r="W312" s="343">
        <f t="shared" si="34"/>
        <v>8</v>
      </c>
      <c r="X312" s="653">
        <f t="shared" si="34"/>
        <v>13</v>
      </c>
      <c r="Y312" s="1362">
        <f t="shared" si="34"/>
        <v>184</v>
      </c>
      <c r="Z312" s="1363">
        <f t="shared" si="34"/>
        <v>152</v>
      </c>
      <c r="AA312" s="654">
        <f t="shared" si="34"/>
        <v>2.2999999999999998</v>
      </c>
      <c r="AB312" s="666">
        <f t="shared" si="34"/>
        <v>0.24</v>
      </c>
      <c r="AC312" s="1623"/>
      <c r="AD312" s="10" t="s">
        <v>35</v>
      </c>
      <c r="AE312" s="2" t="s">
        <v>35</v>
      </c>
      <c r="AF312" s="2" t="s">
        <v>35</v>
      </c>
      <c r="AG312" s="2" t="s">
        <v>35</v>
      </c>
      <c r="AH312" s="2" t="s">
        <v>35</v>
      </c>
      <c r="AI312" s="99" t="s">
        <v>35</v>
      </c>
    </row>
    <row r="313" spans="1:35" x14ac:dyDescent="0.15">
      <c r="A313" s="1861"/>
      <c r="B313" s="1749" t="s">
        <v>390</v>
      </c>
      <c r="C313" s="1736"/>
      <c r="D313" s="376"/>
      <c r="E313" s="1496"/>
      <c r="F313" s="541">
        <f t="shared" ref="F313:AB313" si="35">IF(COUNT(F280:F310)=0,"",AVERAGE(F280:F310))</f>
        <v>9.5741935483870968</v>
      </c>
      <c r="G313" s="542">
        <f t="shared" si="35"/>
        <v>12.261290322580651</v>
      </c>
      <c r="H313" s="543">
        <f t="shared" si="35"/>
        <v>13.758064516129032</v>
      </c>
      <c r="I313" s="542">
        <f t="shared" si="35"/>
        <v>18.596774193548381</v>
      </c>
      <c r="J313" s="543">
        <f t="shared" si="35"/>
        <v>6.8612903225806452</v>
      </c>
      <c r="K313" s="542">
        <f t="shared" si="35"/>
        <v>7.8158064516129029</v>
      </c>
      <c r="L313" s="543">
        <f t="shared" si="35"/>
        <v>7.6812903225806464</v>
      </c>
      <c r="M313" s="542">
        <f t="shared" si="35"/>
        <v>26.299999999999994</v>
      </c>
      <c r="N313" s="543">
        <f t="shared" si="35"/>
        <v>25.589999999999993</v>
      </c>
      <c r="O313" s="1210">
        <f t="shared" si="35"/>
        <v>53</v>
      </c>
      <c r="P313" s="1211">
        <f t="shared" si="35"/>
        <v>107.25</v>
      </c>
      <c r="Q313" s="1210">
        <f t="shared" si="35"/>
        <v>44</v>
      </c>
      <c r="R313" s="1211">
        <f t="shared" si="35"/>
        <v>77.599999999999994</v>
      </c>
      <c r="S313" s="1210">
        <f t="shared" si="35"/>
        <v>26.7</v>
      </c>
      <c r="T313" s="1211">
        <f t="shared" si="35"/>
        <v>46</v>
      </c>
      <c r="U313" s="1210">
        <f t="shared" si="35"/>
        <v>17.3</v>
      </c>
      <c r="V313" s="1211">
        <f t="shared" si="35"/>
        <v>14</v>
      </c>
      <c r="W313" s="1255">
        <f t="shared" si="35"/>
        <v>8</v>
      </c>
      <c r="X313" s="658">
        <f t="shared" si="35"/>
        <v>16.05</v>
      </c>
      <c r="Y313" s="1364">
        <f t="shared" si="35"/>
        <v>184</v>
      </c>
      <c r="Z313" s="1365">
        <f t="shared" si="35"/>
        <v>210.1</v>
      </c>
      <c r="AA313" s="645">
        <f t="shared" si="35"/>
        <v>2.2999999999999998</v>
      </c>
      <c r="AB313" s="696">
        <f t="shared" si="35"/>
        <v>0.49000000000000005</v>
      </c>
      <c r="AC313" s="1624"/>
      <c r="AD313" s="10" t="s">
        <v>35</v>
      </c>
      <c r="AE313" s="2" t="s">
        <v>35</v>
      </c>
      <c r="AF313" s="2" t="s">
        <v>35</v>
      </c>
      <c r="AG313" s="2" t="s">
        <v>35</v>
      </c>
      <c r="AH313" s="2" t="s">
        <v>35</v>
      </c>
      <c r="AI313" s="99" t="s">
        <v>35</v>
      </c>
    </row>
    <row r="314" spans="1:35" x14ac:dyDescent="0.15">
      <c r="A314" s="1862"/>
      <c r="B314" s="1737" t="s">
        <v>391</v>
      </c>
      <c r="C314" s="1738"/>
      <c r="D314" s="376"/>
      <c r="E314" s="1497">
        <f>SUM(E280:E310)</f>
        <v>162</v>
      </c>
      <c r="F314" s="563"/>
      <c r="G314" s="1341"/>
      <c r="H314" s="1342"/>
      <c r="I314" s="1341"/>
      <c r="J314" s="1342"/>
      <c r="K314" s="1241"/>
      <c r="L314" s="1242"/>
      <c r="M314" s="1341"/>
      <c r="N314" s="1342"/>
      <c r="O314" s="1205"/>
      <c r="P314" s="1212"/>
      <c r="Q314" s="1223"/>
      <c r="R314" s="1212"/>
      <c r="S314" s="1204"/>
      <c r="T314" s="1205"/>
      <c r="U314" s="1204"/>
      <c r="V314" s="1222"/>
      <c r="W314" s="1256"/>
      <c r="X314" s="1257"/>
      <c r="Y314" s="1361"/>
      <c r="Z314" s="1366"/>
      <c r="AA314" s="1405"/>
      <c r="AB314" s="1400"/>
      <c r="AC314" s="648">
        <f>SUM(AC280:AC310)</f>
        <v>103169</v>
      </c>
      <c r="AD314" s="205" t="s">
        <v>35</v>
      </c>
      <c r="AE314" s="207" t="s">
        <v>35</v>
      </c>
      <c r="AF314" s="207" t="s">
        <v>35</v>
      </c>
      <c r="AG314" s="207" t="s">
        <v>35</v>
      </c>
      <c r="AH314" s="207" t="s">
        <v>35</v>
      </c>
      <c r="AI314" s="206" t="s">
        <v>35</v>
      </c>
    </row>
    <row r="315" spans="1:35" x14ac:dyDescent="0.15">
      <c r="A315" s="1860" t="s">
        <v>349</v>
      </c>
      <c r="B315" s="1610">
        <v>44562</v>
      </c>
      <c r="C315" s="856" t="str">
        <f>IF(B315="","",IF(WEEKDAY(B315)=1,"(日)",IF(WEEKDAY(B315)=2,"(月)",IF(WEEKDAY(B315)=3,"(火)",IF(WEEKDAY(B315)=4,"(水)",IF(WEEKDAY(B315)=5,"(木)",IF(WEEKDAY(B315)=6,"(金)","(土)")))))))</f>
        <v>(土)</v>
      </c>
      <c r="D315" s="626" t="s">
        <v>566</v>
      </c>
      <c r="E315" s="1492" t="s">
        <v>35</v>
      </c>
      <c r="F315" s="57">
        <v>4.4000000000000004</v>
      </c>
      <c r="G315" s="59">
        <v>7</v>
      </c>
      <c r="H315" s="60">
        <v>8.5</v>
      </c>
      <c r="I315" s="59">
        <v>4.2</v>
      </c>
      <c r="J315" s="60">
        <v>4.3</v>
      </c>
      <c r="K315" s="59">
        <v>7.85</v>
      </c>
      <c r="L315" s="60">
        <v>7.84</v>
      </c>
      <c r="M315" s="59" t="s">
        <v>35</v>
      </c>
      <c r="N315" s="60" t="s">
        <v>35</v>
      </c>
      <c r="O315" s="1197" t="s">
        <v>35</v>
      </c>
      <c r="P315" s="1198" t="s">
        <v>35</v>
      </c>
      <c r="Q315" s="1197" t="s">
        <v>35</v>
      </c>
      <c r="R315" s="1198" t="s">
        <v>35</v>
      </c>
      <c r="S315" s="1197" t="s">
        <v>35</v>
      </c>
      <c r="T315" s="1198" t="s">
        <v>35</v>
      </c>
      <c r="U315" s="1197" t="s">
        <v>35</v>
      </c>
      <c r="V315" s="1198" t="s">
        <v>35</v>
      </c>
      <c r="W315" s="53" t="s">
        <v>35</v>
      </c>
      <c r="X315" s="54" t="s">
        <v>35</v>
      </c>
      <c r="Y315" s="55" t="s">
        <v>35</v>
      </c>
      <c r="Z315" s="56" t="s">
        <v>35</v>
      </c>
      <c r="AA315" s="64" t="s">
        <v>35</v>
      </c>
      <c r="AB315" s="65" t="s">
        <v>35</v>
      </c>
      <c r="AC315" s="606" t="s">
        <v>35</v>
      </c>
      <c r="AD315" s="1038">
        <v>44573</v>
      </c>
      <c r="AE315" s="584" t="s">
        <v>48</v>
      </c>
      <c r="AF315" s="751">
        <v>7.2</v>
      </c>
      <c r="AG315" s="585" t="s">
        <v>20</v>
      </c>
      <c r="AH315" s="581"/>
      <c r="AI315" s="582"/>
    </row>
    <row r="316" spans="1:35" x14ac:dyDescent="0.15">
      <c r="A316" s="1861"/>
      <c r="B316" s="366">
        <v>44563</v>
      </c>
      <c r="C316" s="1607" t="str">
        <f>IF(B316="","",IF(WEEKDAY(B316)=1,"(日)",IF(WEEKDAY(B316)=2,"(月)",IF(WEEKDAY(B316)=3,"(火)",IF(WEEKDAY(B316)=4,"(水)",IF(WEEKDAY(B316)=5,"(木)",IF(WEEKDAY(B316)=6,"(金)","(土)")))))))</f>
        <v>(日)</v>
      </c>
      <c r="D316" s="752" t="s">
        <v>522</v>
      </c>
      <c r="E316" s="1500" t="s">
        <v>35</v>
      </c>
      <c r="F316" s="321">
        <v>3.2</v>
      </c>
      <c r="G316" s="279">
        <v>7</v>
      </c>
      <c r="H316" s="280">
        <v>8.3000000000000007</v>
      </c>
      <c r="I316" s="279">
        <v>3.4</v>
      </c>
      <c r="J316" s="280">
        <v>4</v>
      </c>
      <c r="K316" s="279">
        <v>7.78</v>
      </c>
      <c r="L316" s="280">
        <v>7.83</v>
      </c>
      <c r="M316" s="279" t="s">
        <v>35</v>
      </c>
      <c r="N316" s="656" t="s">
        <v>35</v>
      </c>
      <c r="O316" s="1214" t="s">
        <v>35</v>
      </c>
      <c r="P316" s="1216" t="s">
        <v>35</v>
      </c>
      <c r="Q316" s="1214" t="s">
        <v>35</v>
      </c>
      <c r="R316" s="1215" t="s">
        <v>35</v>
      </c>
      <c r="S316" s="1214" t="s">
        <v>35</v>
      </c>
      <c r="T316" s="1216" t="s">
        <v>35</v>
      </c>
      <c r="U316" s="1214" t="s">
        <v>35</v>
      </c>
      <c r="V316" s="1216" t="s">
        <v>35</v>
      </c>
      <c r="W316" s="281" t="s">
        <v>35</v>
      </c>
      <c r="X316" s="282" t="s">
        <v>35</v>
      </c>
      <c r="Y316" s="322" t="s">
        <v>35</v>
      </c>
      <c r="Z316" s="323" t="s">
        <v>35</v>
      </c>
      <c r="AA316" s="283" t="s">
        <v>35</v>
      </c>
      <c r="AB316" s="284" t="s">
        <v>35</v>
      </c>
      <c r="AC316" s="745" t="s">
        <v>35</v>
      </c>
      <c r="AD316" s="583" t="s">
        <v>489</v>
      </c>
      <c r="AE316" s="575" t="s">
        <v>490</v>
      </c>
      <c r="AF316" s="576" t="s">
        <v>491</v>
      </c>
      <c r="AG316" s="577" t="s">
        <v>492</v>
      </c>
      <c r="AH316" s="578"/>
      <c r="AI316" s="579"/>
    </row>
    <row r="317" spans="1:35" x14ac:dyDescent="0.15">
      <c r="A317" s="1861"/>
      <c r="B317" s="366">
        <v>44564</v>
      </c>
      <c r="C317" s="1607" t="str">
        <f t="shared" ref="C317:C345" si="36">IF(B317="","",IF(WEEKDAY(B317)=1,"(日)",IF(WEEKDAY(B317)=2,"(月)",IF(WEEKDAY(B317)=3,"(火)",IF(WEEKDAY(B317)=4,"(水)",IF(WEEKDAY(B317)=5,"(木)",IF(WEEKDAY(B317)=6,"(金)","(土)")))))))</f>
        <v>(月)</v>
      </c>
      <c r="D317" s="627" t="s">
        <v>566</v>
      </c>
      <c r="E317" s="1493" t="s">
        <v>35</v>
      </c>
      <c r="F317" s="58">
        <v>7.7</v>
      </c>
      <c r="G317" s="22">
        <v>7.6</v>
      </c>
      <c r="H317" s="61">
        <v>9.1</v>
      </c>
      <c r="I317" s="22">
        <v>3.9</v>
      </c>
      <c r="J317" s="61">
        <v>4.0999999999999996</v>
      </c>
      <c r="K317" s="22">
        <v>7.81</v>
      </c>
      <c r="L317" s="61">
        <v>7.84</v>
      </c>
      <c r="M317" s="22" t="s">
        <v>35</v>
      </c>
      <c r="N317" s="61" t="s">
        <v>35</v>
      </c>
      <c r="O317" s="49" t="s">
        <v>35</v>
      </c>
      <c r="P317" s="1199" t="s">
        <v>35</v>
      </c>
      <c r="Q317" s="49" t="s">
        <v>35</v>
      </c>
      <c r="R317" s="1199" t="s">
        <v>35</v>
      </c>
      <c r="S317" s="49" t="s">
        <v>35</v>
      </c>
      <c r="T317" s="1199" t="s">
        <v>35</v>
      </c>
      <c r="U317" s="49" t="s">
        <v>35</v>
      </c>
      <c r="V317" s="1217" t="s">
        <v>35</v>
      </c>
      <c r="W317" s="62" t="s">
        <v>35</v>
      </c>
      <c r="X317" s="63" t="s">
        <v>35</v>
      </c>
      <c r="Y317" s="67" t="s">
        <v>35</v>
      </c>
      <c r="Z317" s="68" t="s">
        <v>35</v>
      </c>
      <c r="AA317" s="23" t="s">
        <v>35</v>
      </c>
      <c r="AB317" s="66" t="s">
        <v>35</v>
      </c>
      <c r="AC317" s="608" t="s">
        <v>35</v>
      </c>
      <c r="AD317" s="550" t="s">
        <v>493</v>
      </c>
      <c r="AE317" s="551" t="s">
        <v>20</v>
      </c>
      <c r="AF317" s="574">
        <v>12.6</v>
      </c>
      <c r="AG317" s="586">
        <v>14.4</v>
      </c>
      <c r="AH317" s="566"/>
      <c r="AI317" s="567"/>
    </row>
    <row r="318" spans="1:35" x14ac:dyDescent="0.15">
      <c r="A318" s="1861"/>
      <c r="B318" s="366">
        <v>44565</v>
      </c>
      <c r="C318" s="1607" t="str">
        <f t="shared" si="36"/>
        <v>(火)</v>
      </c>
      <c r="D318" s="627" t="s">
        <v>566</v>
      </c>
      <c r="E318" s="1493" t="s">
        <v>35</v>
      </c>
      <c r="F318" s="58">
        <v>10.3</v>
      </c>
      <c r="G318" s="22">
        <v>11.5</v>
      </c>
      <c r="H318" s="61">
        <v>13.3</v>
      </c>
      <c r="I318" s="22">
        <v>3.1</v>
      </c>
      <c r="J318" s="61">
        <v>3.8</v>
      </c>
      <c r="K318" s="22">
        <v>8.0500000000000007</v>
      </c>
      <c r="L318" s="61">
        <v>8.02</v>
      </c>
      <c r="M318" s="22">
        <v>33.4</v>
      </c>
      <c r="N318" s="61">
        <v>31.4</v>
      </c>
      <c r="O318" s="49" t="s">
        <v>35</v>
      </c>
      <c r="P318" s="1199">
        <v>140</v>
      </c>
      <c r="Q318" s="49" t="s">
        <v>35</v>
      </c>
      <c r="R318" s="1199">
        <v>92</v>
      </c>
      <c r="S318" s="49" t="s">
        <v>35</v>
      </c>
      <c r="T318" s="1199" t="s">
        <v>35</v>
      </c>
      <c r="U318" s="49" t="s">
        <v>35</v>
      </c>
      <c r="V318" s="1199" t="s">
        <v>35</v>
      </c>
      <c r="W318" s="62" t="s">
        <v>35</v>
      </c>
      <c r="X318" s="63">
        <v>15</v>
      </c>
      <c r="Y318" s="67" t="s">
        <v>35</v>
      </c>
      <c r="Z318" s="68">
        <v>260</v>
      </c>
      <c r="AA318" s="23" t="s">
        <v>35</v>
      </c>
      <c r="AB318" s="66">
        <v>0.44</v>
      </c>
      <c r="AC318" s="608">
        <v>773</v>
      </c>
      <c r="AD318" s="6" t="s">
        <v>494</v>
      </c>
      <c r="AE318" s="17" t="s">
        <v>495</v>
      </c>
      <c r="AF318" s="33">
        <v>16.399999999999999</v>
      </c>
      <c r="AG318" s="587">
        <v>5.5</v>
      </c>
      <c r="AH318" s="35"/>
      <c r="AI318" s="96"/>
    </row>
    <row r="319" spans="1:35" x14ac:dyDescent="0.15">
      <c r="A319" s="1861"/>
      <c r="B319" s="366">
        <v>44566</v>
      </c>
      <c r="C319" s="1607" t="str">
        <f t="shared" si="36"/>
        <v>(水)</v>
      </c>
      <c r="D319" s="627" t="s">
        <v>566</v>
      </c>
      <c r="E319" s="1493" t="s">
        <v>35</v>
      </c>
      <c r="F319" s="58">
        <v>5.8</v>
      </c>
      <c r="G319" s="22">
        <v>10.8</v>
      </c>
      <c r="H319" s="61">
        <v>12.9</v>
      </c>
      <c r="I319" s="22">
        <v>4.0999999999999996</v>
      </c>
      <c r="J319" s="61">
        <v>3.8</v>
      </c>
      <c r="K319" s="22">
        <v>7.97</v>
      </c>
      <c r="L319" s="61">
        <v>8.09</v>
      </c>
      <c r="M319" s="22">
        <v>33.6</v>
      </c>
      <c r="N319" s="61">
        <v>32</v>
      </c>
      <c r="O319" s="49" t="s">
        <v>35</v>
      </c>
      <c r="P319" s="1199">
        <v>140</v>
      </c>
      <c r="Q319" s="49" t="s">
        <v>35</v>
      </c>
      <c r="R319" s="1199">
        <v>94</v>
      </c>
      <c r="S319" s="49" t="s">
        <v>35</v>
      </c>
      <c r="T319" s="1199" t="s">
        <v>35</v>
      </c>
      <c r="U319" s="49" t="s">
        <v>35</v>
      </c>
      <c r="V319" s="1199" t="s">
        <v>35</v>
      </c>
      <c r="W319" s="62" t="s">
        <v>35</v>
      </c>
      <c r="X319" s="63">
        <v>14</v>
      </c>
      <c r="Y319" s="67" t="s">
        <v>35</v>
      </c>
      <c r="Z319" s="68">
        <v>256</v>
      </c>
      <c r="AA319" s="23" t="s">
        <v>35</v>
      </c>
      <c r="AB319" s="66">
        <v>0.43</v>
      </c>
      <c r="AC319" s="608">
        <v>792</v>
      </c>
      <c r="AD319" s="6" t="s">
        <v>21</v>
      </c>
      <c r="AE319" s="17"/>
      <c r="AF319" s="33">
        <v>7.98</v>
      </c>
      <c r="AG319" s="587">
        <v>7.68</v>
      </c>
      <c r="AH319" s="35"/>
      <c r="AI319" s="96"/>
    </row>
    <row r="320" spans="1:35" x14ac:dyDescent="0.15">
      <c r="A320" s="1861"/>
      <c r="B320" s="366">
        <v>44567</v>
      </c>
      <c r="C320" s="1607" t="str">
        <f t="shared" si="36"/>
        <v>(木)</v>
      </c>
      <c r="D320" s="627" t="s">
        <v>522</v>
      </c>
      <c r="E320" s="1493">
        <v>7</v>
      </c>
      <c r="F320" s="58">
        <v>3.9</v>
      </c>
      <c r="G320" s="22">
        <v>10.8</v>
      </c>
      <c r="H320" s="61">
        <v>12.4</v>
      </c>
      <c r="I320" s="22">
        <v>2.6</v>
      </c>
      <c r="J320" s="61">
        <v>3</v>
      </c>
      <c r="K320" s="22">
        <v>7.95</v>
      </c>
      <c r="L320" s="61">
        <v>7.96</v>
      </c>
      <c r="M320" s="22">
        <v>32.1</v>
      </c>
      <c r="N320" s="61">
        <v>31.5</v>
      </c>
      <c r="O320" s="49" t="s">
        <v>35</v>
      </c>
      <c r="P320" s="1199">
        <v>140</v>
      </c>
      <c r="Q320" s="49" t="s">
        <v>35</v>
      </c>
      <c r="R320" s="1199">
        <v>94</v>
      </c>
      <c r="S320" s="49" t="s">
        <v>35</v>
      </c>
      <c r="T320" s="1199" t="s">
        <v>35</v>
      </c>
      <c r="U320" s="49" t="s">
        <v>35</v>
      </c>
      <c r="V320" s="1199" t="s">
        <v>35</v>
      </c>
      <c r="W320" s="62" t="s">
        <v>35</v>
      </c>
      <c r="X320" s="63">
        <v>14</v>
      </c>
      <c r="Y320" s="67" t="s">
        <v>35</v>
      </c>
      <c r="Z320" s="68">
        <v>250</v>
      </c>
      <c r="AA320" s="23" t="s">
        <v>35</v>
      </c>
      <c r="AB320" s="66">
        <v>0.35</v>
      </c>
      <c r="AC320" s="608" t="s">
        <v>35</v>
      </c>
      <c r="AD320" s="6" t="s">
        <v>496</v>
      </c>
      <c r="AE320" s="17" t="s">
        <v>22</v>
      </c>
      <c r="AF320" s="33">
        <v>30.8</v>
      </c>
      <c r="AG320" s="587">
        <v>29.2</v>
      </c>
      <c r="AH320" s="35"/>
      <c r="AI320" s="96"/>
    </row>
    <row r="321" spans="1:35" x14ac:dyDescent="0.15">
      <c r="A321" s="1861"/>
      <c r="B321" s="366">
        <v>44568</v>
      </c>
      <c r="C321" s="1607" t="str">
        <f t="shared" si="36"/>
        <v>(金)</v>
      </c>
      <c r="D321" s="627" t="s">
        <v>566</v>
      </c>
      <c r="E321" s="1493">
        <v>4</v>
      </c>
      <c r="F321" s="58">
        <v>5.9</v>
      </c>
      <c r="G321" s="22">
        <v>10.5</v>
      </c>
      <c r="H321" s="61">
        <v>11.9</v>
      </c>
      <c r="I321" s="22">
        <v>2.9</v>
      </c>
      <c r="J321" s="61">
        <v>3.4</v>
      </c>
      <c r="K321" s="22">
        <v>7.97</v>
      </c>
      <c r="L321" s="61">
        <v>7.96</v>
      </c>
      <c r="M321" s="22">
        <v>31.1</v>
      </c>
      <c r="N321" s="61">
        <v>31</v>
      </c>
      <c r="O321" s="49" t="s">
        <v>35</v>
      </c>
      <c r="P321" s="1199">
        <v>130</v>
      </c>
      <c r="Q321" s="49" t="s">
        <v>35</v>
      </c>
      <c r="R321" s="1199">
        <v>92</v>
      </c>
      <c r="S321" s="49" t="s">
        <v>35</v>
      </c>
      <c r="T321" s="1199" t="s">
        <v>35</v>
      </c>
      <c r="U321" s="49" t="s">
        <v>35</v>
      </c>
      <c r="V321" s="1199" t="s">
        <v>35</v>
      </c>
      <c r="W321" s="62" t="s">
        <v>35</v>
      </c>
      <c r="X321" s="63">
        <v>14</v>
      </c>
      <c r="Y321" s="67" t="s">
        <v>35</v>
      </c>
      <c r="Z321" s="68">
        <v>248</v>
      </c>
      <c r="AA321" s="23" t="s">
        <v>35</v>
      </c>
      <c r="AB321" s="66">
        <v>0.38</v>
      </c>
      <c r="AC321" s="608" t="s">
        <v>35</v>
      </c>
      <c r="AD321" s="6" t="s">
        <v>497</v>
      </c>
      <c r="AE321" s="17" t="s">
        <v>23</v>
      </c>
      <c r="AF321" s="612">
        <v>130</v>
      </c>
      <c r="AG321" s="1380">
        <v>110</v>
      </c>
      <c r="AH321" s="38"/>
      <c r="AI321" s="94"/>
    </row>
    <row r="322" spans="1:35" x14ac:dyDescent="0.15">
      <c r="A322" s="1861"/>
      <c r="B322" s="366">
        <v>44569</v>
      </c>
      <c r="C322" s="1607" t="str">
        <f t="shared" si="36"/>
        <v>(土)</v>
      </c>
      <c r="D322" s="627" t="s">
        <v>566</v>
      </c>
      <c r="E322" s="1493" t="s">
        <v>35</v>
      </c>
      <c r="F322" s="58">
        <v>4.8</v>
      </c>
      <c r="G322" s="22">
        <v>6.9</v>
      </c>
      <c r="H322" s="61">
        <v>8.1999999999999993</v>
      </c>
      <c r="I322" s="22">
        <v>3.4</v>
      </c>
      <c r="J322" s="61">
        <v>3.8</v>
      </c>
      <c r="K322" s="22">
        <v>7.86</v>
      </c>
      <c r="L322" s="61">
        <v>7.86</v>
      </c>
      <c r="M322" s="22" t="s">
        <v>35</v>
      </c>
      <c r="N322" s="61" t="s">
        <v>35</v>
      </c>
      <c r="O322" s="49" t="s">
        <v>35</v>
      </c>
      <c r="P322" s="1199" t="s">
        <v>35</v>
      </c>
      <c r="Q322" s="49" t="s">
        <v>35</v>
      </c>
      <c r="R322" s="1199" t="s">
        <v>35</v>
      </c>
      <c r="S322" s="49" t="s">
        <v>35</v>
      </c>
      <c r="T322" s="1199" t="s">
        <v>35</v>
      </c>
      <c r="U322" s="49" t="s">
        <v>35</v>
      </c>
      <c r="V322" s="1199" t="s">
        <v>35</v>
      </c>
      <c r="W322" s="62" t="s">
        <v>35</v>
      </c>
      <c r="X322" s="63" t="s">
        <v>35</v>
      </c>
      <c r="Y322" s="67" t="s">
        <v>35</v>
      </c>
      <c r="Z322" s="68" t="s">
        <v>35</v>
      </c>
      <c r="AA322" s="23" t="s">
        <v>35</v>
      </c>
      <c r="AB322" s="66" t="s">
        <v>35</v>
      </c>
      <c r="AC322" s="608" t="s">
        <v>35</v>
      </c>
      <c r="AD322" s="6" t="s">
        <v>498</v>
      </c>
      <c r="AE322" s="17" t="s">
        <v>23</v>
      </c>
      <c r="AF322" s="612">
        <v>88</v>
      </c>
      <c r="AG322" s="1380">
        <v>78</v>
      </c>
      <c r="AH322" s="24"/>
      <c r="AI322" s="25"/>
    </row>
    <row r="323" spans="1:35" x14ac:dyDescent="0.15">
      <c r="A323" s="1861"/>
      <c r="B323" s="366">
        <v>44570</v>
      </c>
      <c r="C323" s="1607" t="str">
        <f t="shared" si="36"/>
        <v>(日)</v>
      </c>
      <c r="D323" s="627" t="s">
        <v>566</v>
      </c>
      <c r="E323" s="1493" t="s">
        <v>35</v>
      </c>
      <c r="F323" s="58">
        <v>12.5</v>
      </c>
      <c r="G323" s="22">
        <v>8.1999999999999993</v>
      </c>
      <c r="H323" s="61">
        <v>9.3000000000000007</v>
      </c>
      <c r="I323" s="22">
        <v>3.6</v>
      </c>
      <c r="J323" s="61">
        <v>3.8</v>
      </c>
      <c r="K323" s="22">
        <v>7.82</v>
      </c>
      <c r="L323" s="61">
        <v>7.81</v>
      </c>
      <c r="M323" s="22" t="s">
        <v>35</v>
      </c>
      <c r="N323" s="61" t="s">
        <v>35</v>
      </c>
      <c r="O323" s="49" t="s">
        <v>35</v>
      </c>
      <c r="P323" s="1199" t="s">
        <v>35</v>
      </c>
      <c r="Q323" s="49" t="s">
        <v>35</v>
      </c>
      <c r="R323" s="1199" t="s">
        <v>35</v>
      </c>
      <c r="S323" s="49" t="s">
        <v>35</v>
      </c>
      <c r="T323" s="1199" t="s">
        <v>35</v>
      </c>
      <c r="U323" s="49" t="s">
        <v>35</v>
      </c>
      <c r="V323" s="1199" t="s">
        <v>35</v>
      </c>
      <c r="W323" s="62" t="s">
        <v>35</v>
      </c>
      <c r="X323" s="63" t="s">
        <v>35</v>
      </c>
      <c r="Y323" s="67" t="s">
        <v>35</v>
      </c>
      <c r="Z323" s="68" t="s">
        <v>35</v>
      </c>
      <c r="AA323" s="23" t="s">
        <v>35</v>
      </c>
      <c r="AB323" s="66" t="s">
        <v>35</v>
      </c>
      <c r="AC323" s="608" t="s">
        <v>35</v>
      </c>
      <c r="AD323" s="6" t="s">
        <v>499</v>
      </c>
      <c r="AE323" s="17" t="s">
        <v>23</v>
      </c>
      <c r="AF323" s="612">
        <v>60</v>
      </c>
      <c r="AG323" s="1380">
        <v>58</v>
      </c>
      <c r="AH323" s="41"/>
      <c r="AI323" s="95"/>
    </row>
    <row r="324" spans="1:35" x14ac:dyDescent="0.15">
      <c r="A324" s="1861"/>
      <c r="B324" s="366">
        <v>44571</v>
      </c>
      <c r="C324" s="1607" t="str">
        <f t="shared" si="36"/>
        <v>(月)</v>
      </c>
      <c r="D324" s="627" t="s">
        <v>522</v>
      </c>
      <c r="E324" s="1493" t="s">
        <v>35</v>
      </c>
      <c r="F324" s="58">
        <v>8.5</v>
      </c>
      <c r="G324" s="22">
        <v>9.1999999999999993</v>
      </c>
      <c r="H324" s="61">
        <v>10</v>
      </c>
      <c r="I324" s="22">
        <v>3.6</v>
      </c>
      <c r="J324" s="61">
        <v>3.8</v>
      </c>
      <c r="K324" s="22">
        <v>7.82</v>
      </c>
      <c r="L324" s="61">
        <v>7.82</v>
      </c>
      <c r="M324" s="22" t="s">
        <v>35</v>
      </c>
      <c r="N324" s="61" t="s">
        <v>35</v>
      </c>
      <c r="O324" s="49" t="s">
        <v>35</v>
      </c>
      <c r="P324" s="1199" t="s">
        <v>35</v>
      </c>
      <c r="Q324" s="49" t="s">
        <v>35</v>
      </c>
      <c r="R324" s="1199" t="s">
        <v>35</v>
      </c>
      <c r="S324" s="49" t="s">
        <v>35</v>
      </c>
      <c r="T324" s="1199" t="s">
        <v>35</v>
      </c>
      <c r="U324" s="49" t="s">
        <v>35</v>
      </c>
      <c r="V324" s="1199" t="s">
        <v>35</v>
      </c>
      <c r="W324" s="62" t="s">
        <v>35</v>
      </c>
      <c r="X324" s="63" t="s">
        <v>35</v>
      </c>
      <c r="Y324" s="67" t="s">
        <v>35</v>
      </c>
      <c r="Z324" s="68" t="s">
        <v>35</v>
      </c>
      <c r="AA324" s="23" t="s">
        <v>35</v>
      </c>
      <c r="AB324" s="66" t="s">
        <v>35</v>
      </c>
      <c r="AC324" s="608" t="s">
        <v>35</v>
      </c>
      <c r="AD324" s="6" t="s">
        <v>500</v>
      </c>
      <c r="AE324" s="17" t="s">
        <v>23</v>
      </c>
      <c r="AF324" s="49">
        <v>28</v>
      </c>
      <c r="AG324" s="497">
        <v>20</v>
      </c>
      <c r="AH324" s="35"/>
      <c r="AI324" s="95"/>
    </row>
    <row r="325" spans="1:35" x14ac:dyDescent="0.15">
      <c r="A325" s="1861"/>
      <c r="B325" s="366">
        <v>44572</v>
      </c>
      <c r="C325" s="1607" t="str">
        <f t="shared" si="36"/>
        <v>(火)</v>
      </c>
      <c r="D325" s="627" t="s">
        <v>579</v>
      </c>
      <c r="E325" s="1493">
        <v>7</v>
      </c>
      <c r="F325" s="58">
        <v>6.3</v>
      </c>
      <c r="G325" s="22">
        <v>13.3</v>
      </c>
      <c r="H325" s="61">
        <v>14.9</v>
      </c>
      <c r="I325" s="22">
        <v>3.3</v>
      </c>
      <c r="J325" s="61">
        <v>4.0999999999999996</v>
      </c>
      <c r="K325" s="22">
        <v>8.0399999999999991</v>
      </c>
      <c r="L325" s="61">
        <v>8.1</v>
      </c>
      <c r="M325" s="22">
        <v>34.5</v>
      </c>
      <c r="N325" s="61">
        <v>32.200000000000003</v>
      </c>
      <c r="O325" s="49" t="s">
        <v>35</v>
      </c>
      <c r="P325" s="1199">
        <v>140</v>
      </c>
      <c r="Q325" s="49" t="s">
        <v>35</v>
      </c>
      <c r="R325" s="1199">
        <v>96</v>
      </c>
      <c r="S325" s="49" t="s">
        <v>35</v>
      </c>
      <c r="T325" s="1199" t="s">
        <v>35</v>
      </c>
      <c r="U325" s="49" t="s">
        <v>35</v>
      </c>
      <c r="V325" s="1199" t="s">
        <v>35</v>
      </c>
      <c r="W325" s="62" t="s">
        <v>35</v>
      </c>
      <c r="X325" s="63">
        <v>14</v>
      </c>
      <c r="Y325" s="67" t="s">
        <v>35</v>
      </c>
      <c r="Z325" s="68">
        <v>270</v>
      </c>
      <c r="AA325" s="23" t="s">
        <v>35</v>
      </c>
      <c r="AB325" s="66">
        <v>0.41</v>
      </c>
      <c r="AC325" s="608" t="s">
        <v>35</v>
      </c>
      <c r="AD325" s="6" t="s">
        <v>501</v>
      </c>
      <c r="AE325" s="17" t="s">
        <v>23</v>
      </c>
      <c r="AF325" s="62">
        <v>20</v>
      </c>
      <c r="AG325" s="750">
        <v>23</v>
      </c>
      <c r="AH325" s="35"/>
      <c r="AI325" s="95"/>
    </row>
    <row r="326" spans="1:35" x14ac:dyDescent="0.15">
      <c r="A326" s="1861"/>
      <c r="B326" s="366">
        <v>44573</v>
      </c>
      <c r="C326" s="1607" t="str">
        <f t="shared" si="36"/>
        <v>(水)</v>
      </c>
      <c r="D326" s="627" t="s">
        <v>566</v>
      </c>
      <c r="E326" s="1493">
        <v>1</v>
      </c>
      <c r="F326" s="58">
        <v>7.2</v>
      </c>
      <c r="G326" s="22">
        <v>12.6</v>
      </c>
      <c r="H326" s="61">
        <v>14.4</v>
      </c>
      <c r="I326" s="22">
        <v>16.399999999999999</v>
      </c>
      <c r="J326" s="61">
        <v>5.5</v>
      </c>
      <c r="K326" s="22">
        <v>7.98</v>
      </c>
      <c r="L326" s="61">
        <v>7.68</v>
      </c>
      <c r="M326" s="22">
        <v>30.8</v>
      </c>
      <c r="N326" s="61">
        <v>29.2</v>
      </c>
      <c r="O326" s="49">
        <v>130</v>
      </c>
      <c r="P326" s="1199">
        <v>110</v>
      </c>
      <c r="Q326" s="49">
        <v>88</v>
      </c>
      <c r="R326" s="1199">
        <v>78</v>
      </c>
      <c r="S326" s="49">
        <v>60</v>
      </c>
      <c r="T326" s="1199">
        <v>58</v>
      </c>
      <c r="U326" s="49">
        <v>28</v>
      </c>
      <c r="V326" s="1199">
        <v>20</v>
      </c>
      <c r="W326" s="62">
        <v>20</v>
      </c>
      <c r="X326" s="63">
        <v>23</v>
      </c>
      <c r="Y326" s="67">
        <v>252</v>
      </c>
      <c r="Z326" s="68">
        <v>224</v>
      </c>
      <c r="AA326" s="23">
        <v>0.85</v>
      </c>
      <c r="AB326" s="66">
        <v>0.33</v>
      </c>
      <c r="AC326" s="608">
        <v>2146</v>
      </c>
      <c r="AD326" s="6" t="s">
        <v>502</v>
      </c>
      <c r="AE326" s="17" t="s">
        <v>23</v>
      </c>
      <c r="AF326" s="67">
        <v>252</v>
      </c>
      <c r="AG326" s="749">
        <v>224</v>
      </c>
      <c r="AH326" s="35"/>
      <c r="AI326" s="95"/>
    </row>
    <row r="327" spans="1:35" x14ac:dyDescent="0.15">
      <c r="A327" s="1861"/>
      <c r="B327" s="366">
        <v>44574</v>
      </c>
      <c r="C327" s="1607" t="str">
        <f t="shared" si="36"/>
        <v>(木)</v>
      </c>
      <c r="D327" s="627" t="s">
        <v>522</v>
      </c>
      <c r="E327" s="1493" t="s">
        <v>35</v>
      </c>
      <c r="F327" s="58">
        <v>6.2</v>
      </c>
      <c r="G327" s="22">
        <v>10.9</v>
      </c>
      <c r="H327" s="61">
        <v>12.8</v>
      </c>
      <c r="I327" s="22">
        <v>7</v>
      </c>
      <c r="J327" s="61">
        <v>6.8</v>
      </c>
      <c r="K327" s="22">
        <v>8.0399999999999991</v>
      </c>
      <c r="L327" s="61">
        <v>8.01</v>
      </c>
      <c r="M327" s="22">
        <v>30.6</v>
      </c>
      <c r="N327" s="61">
        <v>30.8</v>
      </c>
      <c r="O327" s="49" t="s">
        <v>35</v>
      </c>
      <c r="P327" s="1199">
        <v>120</v>
      </c>
      <c r="Q327" s="49" t="s">
        <v>35</v>
      </c>
      <c r="R327" s="1199">
        <v>82</v>
      </c>
      <c r="S327" s="49" t="s">
        <v>35</v>
      </c>
      <c r="T327" s="1199" t="s">
        <v>35</v>
      </c>
      <c r="U327" s="49" t="s">
        <v>35</v>
      </c>
      <c r="V327" s="1199" t="s">
        <v>35</v>
      </c>
      <c r="W327" s="62" t="s">
        <v>35</v>
      </c>
      <c r="X327" s="63">
        <v>17</v>
      </c>
      <c r="Y327" s="67" t="s">
        <v>35</v>
      </c>
      <c r="Z327" s="68">
        <v>236</v>
      </c>
      <c r="AA327" s="23" t="s">
        <v>35</v>
      </c>
      <c r="AB327" s="66">
        <v>0.53</v>
      </c>
      <c r="AC327" s="608" t="s">
        <v>35</v>
      </c>
      <c r="AD327" s="6" t="s">
        <v>503</v>
      </c>
      <c r="AE327" s="17" t="s">
        <v>23</v>
      </c>
      <c r="AF327" s="23">
        <v>0.85</v>
      </c>
      <c r="AG327" s="203">
        <v>0.33</v>
      </c>
      <c r="AH327" s="45"/>
      <c r="AI327" s="97"/>
    </row>
    <row r="328" spans="1:35" x14ac:dyDescent="0.15">
      <c r="A328" s="1861"/>
      <c r="B328" s="366">
        <v>44575</v>
      </c>
      <c r="C328" s="1607" t="str">
        <f t="shared" si="36"/>
        <v>(金)</v>
      </c>
      <c r="D328" s="627" t="s">
        <v>566</v>
      </c>
      <c r="E328" s="1493" t="s">
        <v>35</v>
      </c>
      <c r="F328" s="58">
        <v>6</v>
      </c>
      <c r="G328" s="22">
        <v>10.3</v>
      </c>
      <c r="H328" s="61">
        <v>12.1</v>
      </c>
      <c r="I328" s="22">
        <v>3.7</v>
      </c>
      <c r="J328" s="61">
        <v>4.9000000000000004</v>
      </c>
      <c r="K328" s="22">
        <v>8.06</v>
      </c>
      <c r="L328" s="61">
        <v>8.0500000000000007</v>
      </c>
      <c r="M328" s="22">
        <v>30.5</v>
      </c>
      <c r="N328" s="61">
        <v>29.6</v>
      </c>
      <c r="O328" s="49" t="s">
        <v>35</v>
      </c>
      <c r="P328" s="1199">
        <v>120</v>
      </c>
      <c r="Q328" s="49" t="s">
        <v>35</v>
      </c>
      <c r="R328" s="1199">
        <v>86</v>
      </c>
      <c r="S328" s="49" t="s">
        <v>35</v>
      </c>
      <c r="T328" s="1199" t="s">
        <v>35</v>
      </c>
      <c r="U328" s="49" t="s">
        <v>35</v>
      </c>
      <c r="V328" s="1199" t="s">
        <v>35</v>
      </c>
      <c r="W328" s="62" t="s">
        <v>35</v>
      </c>
      <c r="X328" s="63">
        <v>17</v>
      </c>
      <c r="Y328" s="67" t="s">
        <v>35</v>
      </c>
      <c r="Z328" s="68">
        <v>252</v>
      </c>
      <c r="AA328" s="23" t="s">
        <v>35</v>
      </c>
      <c r="AB328" s="66">
        <v>0.59</v>
      </c>
      <c r="AC328" s="608" t="s">
        <v>35</v>
      </c>
      <c r="AD328" s="6" t="s">
        <v>24</v>
      </c>
      <c r="AE328" s="17" t="s">
        <v>23</v>
      </c>
      <c r="AF328" s="22">
        <v>5.3</v>
      </c>
      <c r="AG328" s="494">
        <v>3.8</v>
      </c>
      <c r="AH328" s="41"/>
      <c r="AI328" s="95"/>
    </row>
    <row r="329" spans="1:35" x14ac:dyDescent="0.15">
      <c r="A329" s="1861"/>
      <c r="B329" s="366">
        <v>44576</v>
      </c>
      <c r="C329" s="1607" t="str">
        <f t="shared" si="36"/>
        <v>(土)</v>
      </c>
      <c r="D329" s="627" t="s">
        <v>566</v>
      </c>
      <c r="E329" s="1493" t="s">
        <v>35</v>
      </c>
      <c r="F329" s="58">
        <v>4.0999999999999996</v>
      </c>
      <c r="G329" s="22">
        <v>6.9</v>
      </c>
      <c r="H329" s="61">
        <v>8</v>
      </c>
      <c r="I329" s="22">
        <v>3.6</v>
      </c>
      <c r="J329" s="61">
        <v>4</v>
      </c>
      <c r="K329" s="22">
        <v>7.78</v>
      </c>
      <c r="L329" s="61">
        <v>7.81</v>
      </c>
      <c r="M329" s="22" t="s">
        <v>35</v>
      </c>
      <c r="N329" s="61" t="s">
        <v>35</v>
      </c>
      <c r="O329" s="49" t="s">
        <v>35</v>
      </c>
      <c r="P329" s="1199" t="s">
        <v>35</v>
      </c>
      <c r="Q329" s="49" t="s">
        <v>35</v>
      </c>
      <c r="R329" s="1199" t="s">
        <v>35</v>
      </c>
      <c r="S329" s="49" t="s">
        <v>35</v>
      </c>
      <c r="T329" s="1199" t="s">
        <v>35</v>
      </c>
      <c r="U329" s="49" t="s">
        <v>35</v>
      </c>
      <c r="V329" s="1199" t="s">
        <v>35</v>
      </c>
      <c r="W329" s="62" t="s">
        <v>35</v>
      </c>
      <c r="X329" s="63" t="s">
        <v>35</v>
      </c>
      <c r="Y329" s="67" t="s">
        <v>35</v>
      </c>
      <c r="Z329" s="68" t="s">
        <v>35</v>
      </c>
      <c r="AA329" s="23" t="s">
        <v>35</v>
      </c>
      <c r="AB329" s="66" t="s">
        <v>35</v>
      </c>
      <c r="AC329" s="608" t="s">
        <v>35</v>
      </c>
      <c r="AD329" s="6" t="s">
        <v>25</v>
      </c>
      <c r="AE329" s="17" t="s">
        <v>23</v>
      </c>
      <c r="AF329" s="22">
        <v>2.7</v>
      </c>
      <c r="AG329" s="494">
        <v>2</v>
      </c>
      <c r="AH329" s="41"/>
      <c r="AI329" s="95"/>
    </row>
    <row r="330" spans="1:35" x14ac:dyDescent="0.15">
      <c r="A330" s="1861"/>
      <c r="B330" s="366">
        <v>44577</v>
      </c>
      <c r="C330" s="1607" t="str">
        <f t="shared" si="36"/>
        <v>(日)</v>
      </c>
      <c r="D330" s="627" t="s">
        <v>566</v>
      </c>
      <c r="E330" s="1493" t="s">
        <v>35</v>
      </c>
      <c r="F330" s="58">
        <v>4.9000000000000004</v>
      </c>
      <c r="G330" s="22">
        <v>7.2</v>
      </c>
      <c r="H330" s="61">
        <v>8.5</v>
      </c>
      <c r="I330" s="22">
        <v>3.4</v>
      </c>
      <c r="J330" s="61">
        <v>3.7</v>
      </c>
      <c r="K330" s="22">
        <v>7.78</v>
      </c>
      <c r="L330" s="61">
        <v>7.8</v>
      </c>
      <c r="M330" s="22" t="s">
        <v>35</v>
      </c>
      <c r="N330" s="61" t="s">
        <v>35</v>
      </c>
      <c r="O330" s="49" t="s">
        <v>35</v>
      </c>
      <c r="P330" s="1199" t="s">
        <v>35</v>
      </c>
      <c r="Q330" s="49" t="s">
        <v>35</v>
      </c>
      <c r="R330" s="1199" t="s">
        <v>35</v>
      </c>
      <c r="S330" s="49" t="s">
        <v>35</v>
      </c>
      <c r="T330" s="1199" t="s">
        <v>35</v>
      </c>
      <c r="U330" s="49" t="s">
        <v>35</v>
      </c>
      <c r="V330" s="1199" t="s">
        <v>35</v>
      </c>
      <c r="W330" s="62" t="s">
        <v>35</v>
      </c>
      <c r="X330" s="63" t="s">
        <v>35</v>
      </c>
      <c r="Y330" s="67" t="s">
        <v>35</v>
      </c>
      <c r="Z330" s="68" t="s">
        <v>35</v>
      </c>
      <c r="AA330" s="23" t="s">
        <v>35</v>
      </c>
      <c r="AB330" s="66" t="s">
        <v>35</v>
      </c>
      <c r="AC330" s="608" t="s">
        <v>35</v>
      </c>
      <c r="AD330" s="6" t="s">
        <v>504</v>
      </c>
      <c r="AE330" s="17" t="s">
        <v>23</v>
      </c>
      <c r="AF330" s="446">
        <v>8.5</v>
      </c>
      <c r="AG330" s="494">
        <v>8.6999999999999993</v>
      </c>
      <c r="AH330" s="45"/>
      <c r="AI330" s="97"/>
    </row>
    <row r="331" spans="1:35" x14ac:dyDescent="0.15">
      <c r="A331" s="1861"/>
      <c r="B331" s="366">
        <v>44578</v>
      </c>
      <c r="C331" s="1607" t="str">
        <f t="shared" si="36"/>
        <v>(月)</v>
      </c>
      <c r="D331" s="627" t="s">
        <v>566</v>
      </c>
      <c r="E331" s="1493" t="s">
        <v>35</v>
      </c>
      <c r="F331" s="58">
        <v>7.4</v>
      </c>
      <c r="G331" s="22">
        <v>11.5</v>
      </c>
      <c r="H331" s="61">
        <v>13.3</v>
      </c>
      <c r="I331" s="22">
        <v>2.9</v>
      </c>
      <c r="J331" s="61">
        <v>3.2</v>
      </c>
      <c r="K331" s="22">
        <v>7.97</v>
      </c>
      <c r="L331" s="61">
        <v>7.97</v>
      </c>
      <c r="M331" s="22">
        <v>28.1</v>
      </c>
      <c r="N331" s="61">
        <v>30.4</v>
      </c>
      <c r="O331" s="49" t="s">
        <v>35</v>
      </c>
      <c r="P331" s="1199">
        <v>140</v>
      </c>
      <c r="Q331" s="49" t="s">
        <v>35</v>
      </c>
      <c r="R331" s="1199">
        <v>94</v>
      </c>
      <c r="S331" s="49" t="s">
        <v>35</v>
      </c>
      <c r="T331" s="1199" t="s">
        <v>35</v>
      </c>
      <c r="U331" s="49" t="s">
        <v>35</v>
      </c>
      <c r="V331" s="1199" t="s">
        <v>35</v>
      </c>
      <c r="W331" s="62" t="s">
        <v>35</v>
      </c>
      <c r="X331" s="63">
        <v>15</v>
      </c>
      <c r="Y331" s="67" t="s">
        <v>35</v>
      </c>
      <c r="Z331" s="68">
        <v>262</v>
      </c>
      <c r="AA331" s="23" t="s">
        <v>35</v>
      </c>
      <c r="AB331" s="66">
        <v>0.46</v>
      </c>
      <c r="AC331" s="608" t="s">
        <v>35</v>
      </c>
      <c r="AD331" s="6" t="s">
        <v>505</v>
      </c>
      <c r="AE331" s="17" t="s">
        <v>23</v>
      </c>
      <c r="AF331" s="23">
        <v>4.2000000000000003E-2</v>
      </c>
      <c r="AG331" s="203">
        <v>0.03</v>
      </c>
      <c r="AH331" s="41"/>
      <c r="AI331" s="95"/>
    </row>
    <row r="332" spans="1:35" x14ac:dyDescent="0.15">
      <c r="A332" s="1861"/>
      <c r="B332" s="366">
        <v>44579</v>
      </c>
      <c r="C332" s="1607" t="str">
        <f t="shared" si="36"/>
        <v>(火)</v>
      </c>
      <c r="D332" s="627" t="s">
        <v>566</v>
      </c>
      <c r="E332" s="1493" t="s">
        <v>35</v>
      </c>
      <c r="F332" s="58">
        <v>6.6</v>
      </c>
      <c r="G332" s="22">
        <v>12.1</v>
      </c>
      <c r="H332" s="61">
        <v>14.1</v>
      </c>
      <c r="I332" s="22">
        <v>3.7</v>
      </c>
      <c r="J332" s="61">
        <v>4.4000000000000004</v>
      </c>
      <c r="K332" s="22">
        <v>8.3699999999999992</v>
      </c>
      <c r="L332" s="61">
        <v>8.3000000000000007</v>
      </c>
      <c r="M332" s="22">
        <v>31.2</v>
      </c>
      <c r="N332" s="61">
        <v>29.4</v>
      </c>
      <c r="O332" s="49" t="s">
        <v>35</v>
      </c>
      <c r="P332" s="1199">
        <v>140</v>
      </c>
      <c r="Q332" s="49" t="s">
        <v>35</v>
      </c>
      <c r="R332" s="1199">
        <v>94</v>
      </c>
      <c r="S332" s="49" t="s">
        <v>35</v>
      </c>
      <c r="T332" s="1199" t="s">
        <v>35</v>
      </c>
      <c r="U332" s="49" t="s">
        <v>35</v>
      </c>
      <c r="V332" s="1199" t="s">
        <v>35</v>
      </c>
      <c r="W332" s="62" t="s">
        <v>35</v>
      </c>
      <c r="X332" s="63">
        <v>15</v>
      </c>
      <c r="Y332" s="67" t="s">
        <v>35</v>
      </c>
      <c r="Z332" s="68">
        <v>260</v>
      </c>
      <c r="AA332" s="23" t="s">
        <v>35</v>
      </c>
      <c r="AB332" s="66">
        <v>0.45</v>
      </c>
      <c r="AC332" s="608">
        <v>85</v>
      </c>
      <c r="AD332" s="6" t="s">
        <v>284</v>
      </c>
      <c r="AE332" s="17" t="s">
        <v>23</v>
      </c>
      <c r="AF332" s="23">
        <v>0.85</v>
      </c>
      <c r="AG332" s="203">
        <v>0.8</v>
      </c>
      <c r="AH332" s="35"/>
      <c r="AI332" s="96"/>
    </row>
    <row r="333" spans="1:35" x14ac:dyDescent="0.15">
      <c r="A333" s="1861"/>
      <c r="B333" s="366">
        <v>44580</v>
      </c>
      <c r="C333" s="1607" t="str">
        <f t="shared" si="36"/>
        <v>(水)</v>
      </c>
      <c r="D333" s="627" t="s">
        <v>566</v>
      </c>
      <c r="E333" s="1493" t="s">
        <v>35</v>
      </c>
      <c r="F333" s="58">
        <v>5.8</v>
      </c>
      <c r="G333" s="22">
        <v>10.1</v>
      </c>
      <c r="H333" s="61">
        <v>11.9</v>
      </c>
      <c r="I333" s="22">
        <v>16.7</v>
      </c>
      <c r="J333" s="61">
        <v>5</v>
      </c>
      <c r="K333" s="22">
        <v>8.08</v>
      </c>
      <c r="L333" s="61">
        <v>8.1</v>
      </c>
      <c r="M333" s="22">
        <v>33.200000000000003</v>
      </c>
      <c r="N333" s="61">
        <v>34.700000000000003</v>
      </c>
      <c r="O333" s="49" t="s">
        <v>35</v>
      </c>
      <c r="P333" s="1199">
        <v>140</v>
      </c>
      <c r="Q333" s="49" t="s">
        <v>35</v>
      </c>
      <c r="R333" s="1199">
        <v>102</v>
      </c>
      <c r="S333" s="49" t="s">
        <v>35</v>
      </c>
      <c r="T333" s="1199" t="s">
        <v>35</v>
      </c>
      <c r="U333" s="49" t="s">
        <v>35</v>
      </c>
      <c r="V333" s="1199" t="s">
        <v>35</v>
      </c>
      <c r="W333" s="62" t="s">
        <v>35</v>
      </c>
      <c r="X333" s="63">
        <v>15</v>
      </c>
      <c r="Y333" s="67" t="s">
        <v>35</v>
      </c>
      <c r="Z333" s="68">
        <v>252</v>
      </c>
      <c r="AA333" s="23" t="s">
        <v>35</v>
      </c>
      <c r="AB333" s="66">
        <v>0.42</v>
      </c>
      <c r="AC333" s="608">
        <v>1103</v>
      </c>
      <c r="AD333" s="6" t="s">
        <v>506</v>
      </c>
      <c r="AE333" s="17" t="s">
        <v>23</v>
      </c>
      <c r="AF333" s="23">
        <v>1.26</v>
      </c>
      <c r="AG333" s="203">
        <v>1.1000000000000001</v>
      </c>
      <c r="AH333" s="35"/>
      <c r="AI333" s="96"/>
    </row>
    <row r="334" spans="1:35" x14ac:dyDescent="0.15">
      <c r="A334" s="1861"/>
      <c r="B334" s="366">
        <v>44581</v>
      </c>
      <c r="C334" s="1607" t="str">
        <f t="shared" si="36"/>
        <v>(木)</v>
      </c>
      <c r="D334" s="627" t="s">
        <v>566</v>
      </c>
      <c r="E334" s="1493" t="s">
        <v>35</v>
      </c>
      <c r="F334" s="58">
        <v>4.9000000000000004</v>
      </c>
      <c r="G334" s="22">
        <v>10.7</v>
      </c>
      <c r="H334" s="61">
        <v>12.6</v>
      </c>
      <c r="I334" s="22">
        <v>42</v>
      </c>
      <c r="J334" s="61">
        <v>6.1</v>
      </c>
      <c r="K334" s="22">
        <v>8.01</v>
      </c>
      <c r="L334" s="61">
        <v>7.98</v>
      </c>
      <c r="M334" s="22">
        <v>32.5</v>
      </c>
      <c r="N334" s="61">
        <v>32.9</v>
      </c>
      <c r="O334" s="49" t="s">
        <v>35</v>
      </c>
      <c r="P334" s="1199">
        <v>140</v>
      </c>
      <c r="Q334" s="49" t="s">
        <v>35</v>
      </c>
      <c r="R334" s="1199">
        <v>100</v>
      </c>
      <c r="S334" s="49" t="s">
        <v>35</v>
      </c>
      <c r="T334" s="1199" t="s">
        <v>35</v>
      </c>
      <c r="U334" s="49" t="s">
        <v>35</v>
      </c>
      <c r="V334" s="1199" t="s">
        <v>35</v>
      </c>
      <c r="W334" s="62" t="s">
        <v>35</v>
      </c>
      <c r="X334" s="63">
        <v>15</v>
      </c>
      <c r="Y334" s="67" t="s">
        <v>35</v>
      </c>
      <c r="Z334" s="68">
        <v>240</v>
      </c>
      <c r="AA334" s="23" t="s">
        <v>35</v>
      </c>
      <c r="AB334" s="66">
        <v>0.5</v>
      </c>
      <c r="AC334" s="608">
        <v>1128</v>
      </c>
      <c r="AD334" s="6" t="s">
        <v>507</v>
      </c>
      <c r="AE334" s="17" t="s">
        <v>23</v>
      </c>
      <c r="AF334" s="23">
        <v>0.218</v>
      </c>
      <c r="AG334" s="203">
        <v>9.4E-2</v>
      </c>
      <c r="AH334" s="42"/>
      <c r="AI334" s="98"/>
    </row>
    <row r="335" spans="1:35" x14ac:dyDescent="0.15">
      <c r="A335" s="1861"/>
      <c r="B335" s="366">
        <v>44582</v>
      </c>
      <c r="C335" s="1607" t="str">
        <f t="shared" si="36"/>
        <v>(金)</v>
      </c>
      <c r="D335" s="627" t="s">
        <v>566</v>
      </c>
      <c r="E335" s="1493" t="s">
        <v>35</v>
      </c>
      <c r="F335" s="58">
        <v>4.8</v>
      </c>
      <c r="G335" s="22">
        <v>9.6</v>
      </c>
      <c r="H335" s="61">
        <v>11.5</v>
      </c>
      <c r="I335" s="22">
        <v>5.9</v>
      </c>
      <c r="J335" s="61">
        <v>3.4</v>
      </c>
      <c r="K335" s="22">
        <v>8.1</v>
      </c>
      <c r="L335" s="61">
        <v>7.75</v>
      </c>
      <c r="M335" s="22">
        <v>32.9</v>
      </c>
      <c r="N335" s="61">
        <v>32.200000000000003</v>
      </c>
      <c r="O335" s="49" t="s">
        <v>35</v>
      </c>
      <c r="P335" s="1199">
        <v>130</v>
      </c>
      <c r="Q335" s="49" t="s">
        <v>35</v>
      </c>
      <c r="R335" s="1199">
        <v>96</v>
      </c>
      <c r="S335" s="49" t="s">
        <v>35</v>
      </c>
      <c r="T335" s="1199" t="s">
        <v>35</v>
      </c>
      <c r="U335" s="49" t="s">
        <v>35</v>
      </c>
      <c r="V335" s="1199" t="s">
        <v>35</v>
      </c>
      <c r="W335" s="62" t="s">
        <v>35</v>
      </c>
      <c r="X335" s="63">
        <v>18</v>
      </c>
      <c r="Y335" s="67" t="s">
        <v>35</v>
      </c>
      <c r="Z335" s="68">
        <v>246</v>
      </c>
      <c r="AA335" s="23" t="s">
        <v>35</v>
      </c>
      <c r="AB335" s="66">
        <v>0.24</v>
      </c>
      <c r="AC335" s="608">
        <v>3702</v>
      </c>
      <c r="AD335" s="6" t="s">
        <v>508</v>
      </c>
      <c r="AE335" s="17" t="s">
        <v>23</v>
      </c>
      <c r="AF335" s="450" t="s">
        <v>523</v>
      </c>
      <c r="AG335" s="203" t="s">
        <v>523</v>
      </c>
      <c r="AH335" s="42"/>
      <c r="AI335" s="98"/>
    </row>
    <row r="336" spans="1:35" x14ac:dyDescent="0.15">
      <c r="A336" s="1861"/>
      <c r="B336" s="366">
        <v>44583</v>
      </c>
      <c r="C336" s="1607" t="str">
        <f t="shared" si="36"/>
        <v>(土)</v>
      </c>
      <c r="D336" s="627" t="s">
        <v>566</v>
      </c>
      <c r="E336" s="1493" t="s">
        <v>35</v>
      </c>
      <c r="F336" s="58">
        <v>7.5</v>
      </c>
      <c r="G336" s="22">
        <v>6.2</v>
      </c>
      <c r="H336" s="61">
        <v>7.5</v>
      </c>
      <c r="I336" s="22">
        <v>2.7</v>
      </c>
      <c r="J336" s="61">
        <v>3.2</v>
      </c>
      <c r="K336" s="22">
        <v>7.95</v>
      </c>
      <c r="L336" s="61">
        <v>7.9</v>
      </c>
      <c r="M336" s="22" t="s">
        <v>35</v>
      </c>
      <c r="N336" s="61" t="s">
        <v>35</v>
      </c>
      <c r="O336" s="49" t="s">
        <v>35</v>
      </c>
      <c r="P336" s="1199" t="s">
        <v>35</v>
      </c>
      <c r="Q336" s="49" t="s">
        <v>35</v>
      </c>
      <c r="R336" s="1199" t="s">
        <v>35</v>
      </c>
      <c r="S336" s="49" t="s">
        <v>35</v>
      </c>
      <c r="T336" s="1199" t="s">
        <v>35</v>
      </c>
      <c r="U336" s="49" t="s">
        <v>35</v>
      </c>
      <c r="V336" s="1199" t="s">
        <v>35</v>
      </c>
      <c r="W336" s="62" t="s">
        <v>35</v>
      </c>
      <c r="X336" s="63" t="s">
        <v>35</v>
      </c>
      <c r="Y336" s="67" t="s">
        <v>35</v>
      </c>
      <c r="Z336" s="68" t="s">
        <v>35</v>
      </c>
      <c r="AA336" s="23" t="s">
        <v>35</v>
      </c>
      <c r="AB336" s="66" t="s">
        <v>35</v>
      </c>
      <c r="AC336" s="608">
        <v>5991</v>
      </c>
      <c r="AD336" s="6" t="s">
        <v>281</v>
      </c>
      <c r="AE336" s="17" t="s">
        <v>23</v>
      </c>
      <c r="AF336" s="22">
        <v>18</v>
      </c>
      <c r="AG336" s="46">
        <v>17.3</v>
      </c>
      <c r="AH336" s="7"/>
      <c r="AI336" s="8"/>
    </row>
    <row r="337" spans="1:35" x14ac:dyDescent="0.15">
      <c r="A337" s="1861"/>
      <c r="B337" s="366">
        <v>44584</v>
      </c>
      <c r="C337" s="1607" t="str">
        <f t="shared" si="36"/>
        <v>(日)</v>
      </c>
      <c r="D337" s="627" t="s">
        <v>566</v>
      </c>
      <c r="E337" s="1493" t="s">
        <v>35</v>
      </c>
      <c r="F337" s="58">
        <v>5.0999999999999996</v>
      </c>
      <c r="G337" s="22">
        <v>7.8</v>
      </c>
      <c r="H337" s="61">
        <v>9.1</v>
      </c>
      <c r="I337" s="22">
        <v>9.1</v>
      </c>
      <c r="J337" s="61">
        <v>4.7</v>
      </c>
      <c r="K337" s="22">
        <v>7.86</v>
      </c>
      <c r="L337" s="61">
        <v>7.75</v>
      </c>
      <c r="M337" s="22" t="s">
        <v>35</v>
      </c>
      <c r="N337" s="61" t="s">
        <v>35</v>
      </c>
      <c r="O337" s="49" t="s">
        <v>35</v>
      </c>
      <c r="P337" s="1199" t="s">
        <v>35</v>
      </c>
      <c r="Q337" s="49" t="s">
        <v>35</v>
      </c>
      <c r="R337" s="1199" t="s">
        <v>35</v>
      </c>
      <c r="S337" s="49" t="s">
        <v>35</v>
      </c>
      <c r="T337" s="1199" t="s">
        <v>35</v>
      </c>
      <c r="U337" s="49" t="s">
        <v>35</v>
      </c>
      <c r="V337" s="1199" t="s">
        <v>35</v>
      </c>
      <c r="W337" s="62" t="s">
        <v>35</v>
      </c>
      <c r="X337" s="63" t="s">
        <v>35</v>
      </c>
      <c r="Y337" s="67" t="s">
        <v>35</v>
      </c>
      <c r="Z337" s="68" t="s">
        <v>35</v>
      </c>
      <c r="AA337" s="23" t="s">
        <v>35</v>
      </c>
      <c r="AB337" s="66" t="s">
        <v>35</v>
      </c>
      <c r="AC337" s="608">
        <v>906</v>
      </c>
      <c r="AD337" s="6" t="s">
        <v>27</v>
      </c>
      <c r="AE337" s="17" t="s">
        <v>23</v>
      </c>
      <c r="AF337" s="22">
        <v>36.4</v>
      </c>
      <c r="AG337" s="46">
        <v>32.6</v>
      </c>
      <c r="AH337" s="7"/>
      <c r="AI337" s="8"/>
    </row>
    <row r="338" spans="1:35" x14ac:dyDescent="0.15">
      <c r="A338" s="1861"/>
      <c r="B338" s="366">
        <v>44585</v>
      </c>
      <c r="C338" s="1607" t="str">
        <f t="shared" si="36"/>
        <v>(月)</v>
      </c>
      <c r="D338" s="627" t="s">
        <v>522</v>
      </c>
      <c r="E338" s="1493" t="s">
        <v>35</v>
      </c>
      <c r="F338" s="58">
        <v>7.7</v>
      </c>
      <c r="G338" s="22">
        <v>12.5</v>
      </c>
      <c r="H338" s="61">
        <v>13.9</v>
      </c>
      <c r="I338" s="22">
        <v>5.9</v>
      </c>
      <c r="J338" s="61">
        <v>5.6</v>
      </c>
      <c r="K338" s="22">
        <v>7.98</v>
      </c>
      <c r="L338" s="61">
        <v>8.0500000000000007</v>
      </c>
      <c r="M338" s="22">
        <v>35.700000000000003</v>
      </c>
      <c r="N338" s="61">
        <v>34</v>
      </c>
      <c r="O338" s="49" t="s">
        <v>35</v>
      </c>
      <c r="P338" s="1199">
        <v>150</v>
      </c>
      <c r="Q338" s="49" t="s">
        <v>35</v>
      </c>
      <c r="R338" s="1199">
        <v>100</v>
      </c>
      <c r="S338" s="49" t="s">
        <v>35</v>
      </c>
      <c r="T338" s="1199" t="s">
        <v>35</v>
      </c>
      <c r="U338" s="49" t="s">
        <v>35</v>
      </c>
      <c r="V338" s="1199" t="s">
        <v>35</v>
      </c>
      <c r="W338" s="62" t="s">
        <v>35</v>
      </c>
      <c r="X338" s="63">
        <v>15</v>
      </c>
      <c r="Y338" s="67" t="s">
        <v>35</v>
      </c>
      <c r="Z338" s="68">
        <v>276</v>
      </c>
      <c r="AA338" s="23" t="s">
        <v>35</v>
      </c>
      <c r="AB338" s="66">
        <v>0.76</v>
      </c>
      <c r="AC338" s="608">
        <v>171</v>
      </c>
      <c r="AD338" s="6" t="s">
        <v>282</v>
      </c>
      <c r="AE338" s="17" t="s">
        <v>267</v>
      </c>
      <c r="AF338" s="49">
        <v>24</v>
      </c>
      <c r="AG338" s="50">
        <v>8</v>
      </c>
      <c r="AH338" s="572"/>
      <c r="AI338" s="571"/>
    </row>
    <row r="339" spans="1:35" x14ac:dyDescent="0.15">
      <c r="A339" s="1861"/>
      <c r="B339" s="366">
        <v>44586</v>
      </c>
      <c r="C339" s="1607" t="str">
        <f t="shared" si="36"/>
        <v>(火)</v>
      </c>
      <c r="D339" s="627" t="s">
        <v>522</v>
      </c>
      <c r="E339" s="1493" t="s">
        <v>35</v>
      </c>
      <c r="F339" s="58">
        <v>5.6</v>
      </c>
      <c r="G339" s="22">
        <v>11.5</v>
      </c>
      <c r="H339" s="61">
        <v>13.3</v>
      </c>
      <c r="I339" s="22">
        <v>4.7</v>
      </c>
      <c r="J339" s="61">
        <v>5.7</v>
      </c>
      <c r="K339" s="22">
        <v>8.01</v>
      </c>
      <c r="L339" s="61">
        <v>8.07</v>
      </c>
      <c r="M339" s="22">
        <v>35.4</v>
      </c>
      <c r="N339" s="61">
        <v>32.200000000000003</v>
      </c>
      <c r="O339" s="49" t="s">
        <v>35</v>
      </c>
      <c r="P339" s="1199">
        <v>140</v>
      </c>
      <c r="Q339" s="49" t="s">
        <v>35</v>
      </c>
      <c r="R339" s="1199">
        <v>96</v>
      </c>
      <c r="S339" s="49" t="s">
        <v>35</v>
      </c>
      <c r="T339" s="1199" t="s">
        <v>35</v>
      </c>
      <c r="U339" s="49" t="s">
        <v>35</v>
      </c>
      <c r="V339" s="1199" t="s">
        <v>35</v>
      </c>
      <c r="W339" s="62" t="s">
        <v>35</v>
      </c>
      <c r="X339" s="63">
        <v>16</v>
      </c>
      <c r="Y339" s="67" t="s">
        <v>35</v>
      </c>
      <c r="Z339" s="68">
        <v>272</v>
      </c>
      <c r="AA339" s="23" t="s">
        <v>35</v>
      </c>
      <c r="AB339" s="66">
        <v>0.5</v>
      </c>
      <c r="AC339" s="608">
        <v>85</v>
      </c>
      <c r="AD339" s="6" t="s">
        <v>283</v>
      </c>
      <c r="AE339" s="17" t="s">
        <v>23</v>
      </c>
      <c r="AF339" s="49">
        <v>16</v>
      </c>
      <c r="AG339" s="50">
        <v>9</v>
      </c>
      <c r="AH339" s="7"/>
      <c r="AI339" s="8"/>
    </row>
    <row r="340" spans="1:35" x14ac:dyDescent="0.15">
      <c r="A340" s="1861"/>
      <c r="B340" s="366">
        <v>44587</v>
      </c>
      <c r="C340" s="1607" t="str">
        <f t="shared" si="36"/>
        <v>(水)</v>
      </c>
      <c r="D340" s="627" t="s">
        <v>522</v>
      </c>
      <c r="E340" s="1493">
        <v>1</v>
      </c>
      <c r="F340" s="58">
        <v>5.5</v>
      </c>
      <c r="G340" s="22">
        <v>12.5</v>
      </c>
      <c r="H340" s="61">
        <v>13.8</v>
      </c>
      <c r="I340" s="22">
        <v>3</v>
      </c>
      <c r="J340" s="61">
        <v>2.9</v>
      </c>
      <c r="K340" s="22">
        <v>8.01</v>
      </c>
      <c r="L340" s="61">
        <v>8.0399999999999991</v>
      </c>
      <c r="M340" s="22">
        <v>32.700000000000003</v>
      </c>
      <c r="N340" s="61">
        <v>32.799999999999997</v>
      </c>
      <c r="O340" s="49" t="s">
        <v>35</v>
      </c>
      <c r="P340" s="1199">
        <v>140</v>
      </c>
      <c r="Q340" s="49" t="s">
        <v>35</v>
      </c>
      <c r="R340" s="1199">
        <v>96</v>
      </c>
      <c r="S340" s="49" t="s">
        <v>35</v>
      </c>
      <c r="T340" s="1199" t="s">
        <v>35</v>
      </c>
      <c r="U340" s="49" t="s">
        <v>35</v>
      </c>
      <c r="V340" s="1199" t="s">
        <v>35</v>
      </c>
      <c r="W340" s="62" t="s">
        <v>35</v>
      </c>
      <c r="X340" s="63">
        <v>15</v>
      </c>
      <c r="Y340" s="67" t="s">
        <v>35</v>
      </c>
      <c r="Z340" s="68">
        <v>256</v>
      </c>
      <c r="AA340" s="23" t="s">
        <v>35</v>
      </c>
      <c r="AB340" s="66">
        <v>0.36</v>
      </c>
      <c r="AC340" s="608" t="s">
        <v>35</v>
      </c>
      <c r="AD340" s="18"/>
      <c r="AE340" s="8"/>
      <c r="AF340" s="19"/>
      <c r="AG340" s="500"/>
      <c r="AH340" s="7"/>
      <c r="AI340" s="8"/>
    </row>
    <row r="341" spans="1:35" s="1" customFormat="1" ht="13.5" customHeight="1" x14ac:dyDescent="0.15">
      <c r="A341" s="1861"/>
      <c r="B341" s="366">
        <v>44588</v>
      </c>
      <c r="C341" s="1607" t="str">
        <f t="shared" si="36"/>
        <v>(木)</v>
      </c>
      <c r="D341" s="627" t="s">
        <v>566</v>
      </c>
      <c r="E341" s="1493" t="s">
        <v>35</v>
      </c>
      <c r="F341" s="58">
        <v>4.7</v>
      </c>
      <c r="G341" s="22">
        <v>12</v>
      </c>
      <c r="H341" s="61">
        <v>13.8</v>
      </c>
      <c r="I341" s="22">
        <v>2.7</v>
      </c>
      <c r="J341" s="61">
        <v>3</v>
      </c>
      <c r="K341" s="22">
        <v>8.0500000000000007</v>
      </c>
      <c r="L341" s="61">
        <v>8.1</v>
      </c>
      <c r="M341" s="22">
        <v>33</v>
      </c>
      <c r="N341" s="61">
        <v>33.200000000000003</v>
      </c>
      <c r="O341" s="49" t="s">
        <v>35</v>
      </c>
      <c r="P341" s="1199">
        <v>140</v>
      </c>
      <c r="Q341" s="49" t="s">
        <v>35</v>
      </c>
      <c r="R341" s="1199">
        <v>98</v>
      </c>
      <c r="S341" s="49" t="s">
        <v>35</v>
      </c>
      <c r="T341" s="1199" t="s">
        <v>35</v>
      </c>
      <c r="U341" s="49" t="s">
        <v>35</v>
      </c>
      <c r="V341" s="1199" t="s">
        <v>35</v>
      </c>
      <c r="W341" s="62" t="s">
        <v>35</v>
      </c>
      <c r="X341" s="63">
        <v>15</v>
      </c>
      <c r="Y341" s="67" t="s">
        <v>35</v>
      </c>
      <c r="Z341" s="68">
        <v>258</v>
      </c>
      <c r="AA341" s="23" t="s">
        <v>35</v>
      </c>
      <c r="AB341" s="66">
        <v>0.34</v>
      </c>
      <c r="AC341" s="608" t="s">
        <v>35</v>
      </c>
      <c r="AD341" s="18"/>
      <c r="AE341" s="8"/>
      <c r="AF341" s="19"/>
      <c r="AG341" s="7"/>
      <c r="AH341" s="7"/>
      <c r="AI341" s="8"/>
    </row>
    <row r="342" spans="1:35" s="1" customFormat="1" ht="13.5" customHeight="1" x14ac:dyDescent="0.15">
      <c r="A342" s="1861"/>
      <c r="B342" s="366">
        <v>44589</v>
      </c>
      <c r="C342" s="1607" t="str">
        <f t="shared" si="36"/>
        <v>(金)</v>
      </c>
      <c r="D342" s="752" t="s">
        <v>522</v>
      </c>
      <c r="E342" s="1500" t="s">
        <v>35</v>
      </c>
      <c r="F342" s="321">
        <v>6.1</v>
      </c>
      <c r="G342" s="279">
        <v>12.1</v>
      </c>
      <c r="H342" s="280">
        <v>13.8</v>
      </c>
      <c r="I342" s="279">
        <v>2.2000000000000002</v>
      </c>
      <c r="J342" s="280">
        <v>2.7</v>
      </c>
      <c r="K342" s="279">
        <v>8.08</v>
      </c>
      <c r="L342" s="280">
        <v>8.1300000000000008</v>
      </c>
      <c r="M342" s="279">
        <v>33.799999999999997</v>
      </c>
      <c r="N342" s="280">
        <v>33</v>
      </c>
      <c r="O342" s="1214" t="s">
        <v>35</v>
      </c>
      <c r="P342" s="1215">
        <v>140</v>
      </c>
      <c r="Q342" s="1214" t="s">
        <v>35</v>
      </c>
      <c r="R342" s="1215">
        <v>94</v>
      </c>
      <c r="S342" s="1214" t="s">
        <v>35</v>
      </c>
      <c r="T342" s="1215" t="s">
        <v>35</v>
      </c>
      <c r="U342" s="1214" t="s">
        <v>35</v>
      </c>
      <c r="V342" s="1215" t="s">
        <v>35</v>
      </c>
      <c r="W342" s="281" t="s">
        <v>35</v>
      </c>
      <c r="X342" s="282">
        <v>15</v>
      </c>
      <c r="Y342" s="322" t="s">
        <v>35</v>
      </c>
      <c r="Z342" s="323">
        <v>262</v>
      </c>
      <c r="AA342" s="283" t="s">
        <v>35</v>
      </c>
      <c r="AB342" s="284">
        <v>0.35</v>
      </c>
      <c r="AC342" s="745" t="s">
        <v>35</v>
      </c>
      <c r="AD342" s="570"/>
      <c r="AE342" s="571"/>
      <c r="AF342" s="682"/>
      <c r="AG342" s="683"/>
      <c r="AH342" s="684"/>
      <c r="AI342" s="685"/>
    </row>
    <row r="343" spans="1:35" s="1" customFormat="1" ht="13.5" customHeight="1" x14ac:dyDescent="0.15">
      <c r="A343" s="1861"/>
      <c r="B343" s="366">
        <v>44590</v>
      </c>
      <c r="C343" s="1607" t="str">
        <f t="shared" si="36"/>
        <v>(土)</v>
      </c>
      <c r="D343" s="627" t="s">
        <v>522</v>
      </c>
      <c r="E343" s="1493" t="s">
        <v>35</v>
      </c>
      <c r="F343" s="58">
        <v>5.5</v>
      </c>
      <c r="G343" s="22">
        <v>8.5</v>
      </c>
      <c r="H343" s="61">
        <v>10.1</v>
      </c>
      <c r="I343" s="22">
        <v>3.4</v>
      </c>
      <c r="J343" s="61">
        <v>3.5</v>
      </c>
      <c r="K343" s="22">
        <v>7.91</v>
      </c>
      <c r="L343" s="61">
        <v>7.93</v>
      </c>
      <c r="M343" s="22" t="s">
        <v>35</v>
      </c>
      <c r="N343" s="61" t="s">
        <v>35</v>
      </c>
      <c r="O343" s="49" t="s">
        <v>35</v>
      </c>
      <c r="P343" s="1199" t="s">
        <v>35</v>
      </c>
      <c r="Q343" s="49" t="s">
        <v>35</v>
      </c>
      <c r="R343" s="1199" t="s">
        <v>35</v>
      </c>
      <c r="S343" s="49" t="s">
        <v>35</v>
      </c>
      <c r="T343" s="1199" t="s">
        <v>35</v>
      </c>
      <c r="U343" s="49" t="s">
        <v>35</v>
      </c>
      <c r="V343" s="1199" t="s">
        <v>35</v>
      </c>
      <c r="W343" s="62" t="s">
        <v>35</v>
      </c>
      <c r="X343" s="63" t="s">
        <v>35</v>
      </c>
      <c r="Y343" s="67" t="s">
        <v>35</v>
      </c>
      <c r="Z343" s="68" t="s">
        <v>35</v>
      </c>
      <c r="AA343" s="23" t="s">
        <v>35</v>
      </c>
      <c r="AB343" s="66" t="s">
        <v>35</v>
      </c>
      <c r="AC343" s="608">
        <v>22</v>
      </c>
      <c r="AD343" s="384" t="s">
        <v>376</v>
      </c>
      <c r="AE343" s="678"/>
      <c r="AF343" s="678"/>
      <c r="AG343" s="678"/>
      <c r="AH343" s="678"/>
      <c r="AI343" s="679"/>
    </row>
    <row r="344" spans="1:35" s="1" customFormat="1" ht="13.5" customHeight="1" x14ac:dyDescent="0.15">
      <c r="A344" s="1861"/>
      <c r="B344" s="366">
        <v>44591</v>
      </c>
      <c r="C344" s="1607" t="str">
        <f t="shared" si="36"/>
        <v>(日)</v>
      </c>
      <c r="D344" s="627" t="s">
        <v>566</v>
      </c>
      <c r="E344" s="1493" t="s">
        <v>35</v>
      </c>
      <c r="F344" s="58">
        <v>5.9</v>
      </c>
      <c r="G344" s="22">
        <v>8.3000000000000007</v>
      </c>
      <c r="H344" s="61">
        <v>9.9</v>
      </c>
      <c r="I344" s="22">
        <v>3.8</v>
      </c>
      <c r="J344" s="61">
        <v>4</v>
      </c>
      <c r="K344" s="22">
        <v>7.92</v>
      </c>
      <c r="L344" s="61">
        <v>7.92</v>
      </c>
      <c r="M344" s="22" t="s">
        <v>35</v>
      </c>
      <c r="N344" s="61" t="s">
        <v>35</v>
      </c>
      <c r="O344" s="49" t="s">
        <v>35</v>
      </c>
      <c r="P344" s="1199" t="s">
        <v>35</v>
      </c>
      <c r="Q344" s="49" t="s">
        <v>35</v>
      </c>
      <c r="R344" s="1199" t="s">
        <v>35</v>
      </c>
      <c r="S344" s="49" t="s">
        <v>35</v>
      </c>
      <c r="T344" s="1199" t="s">
        <v>35</v>
      </c>
      <c r="U344" s="49" t="s">
        <v>35</v>
      </c>
      <c r="V344" s="1199" t="s">
        <v>35</v>
      </c>
      <c r="W344" s="62" t="s">
        <v>35</v>
      </c>
      <c r="X344" s="63" t="s">
        <v>35</v>
      </c>
      <c r="Y344" s="67" t="s">
        <v>35</v>
      </c>
      <c r="Z344" s="68" t="s">
        <v>35</v>
      </c>
      <c r="AA344" s="23" t="s">
        <v>35</v>
      </c>
      <c r="AB344" s="66" t="s">
        <v>35</v>
      </c>
      <c r="AC344" s="608">
        <v>132</v>
      </c>
      <c r="AD344" s="634"/>
      <c r="AE344" s="633"/>
      <c r="AF344" s="633"/>
      <c r="AG344" s="633"/>
      <c r="AH344" s="633"/>
      <c r="AI344" s="680"/>
    </row>
    <row r="345" spans="1:35" s="1" customFormat="1" ht="13.5" customHeight="1" x14ac:dyDescent="0.15">
      <c r="A345" s="1861"/>
      <c r="B345" s="366">
        <v>44592</v>
      </c>
      <c r="C345" s="1607" t="str">
        <f t="shared" si="36"/>
        <v>(月)</v>
      </c>
      <c r="D345" s="70" t="s">
        <v>566</v>
      </c>
      <c r="E345" s="1493" t="s">
        <v>35</v>
      </c>
      <c r="F345" s="58">
        <v>5.7</v>
      </c>
      <c r="G345" s="22">
        <v>11.1</v>
      </c>
      <c r="H345" s="61">
        <v>12.9</v>
      </c>
      <c r="I345" s="22">
        <v>2.7</v>
      </c>
      <c r="J345" s="61">
        <v>3.1</v>
      </c>
      <c r="K345" s="22">
        <v>8.1</v>
      </c>
      <c r="L345" s="61">
        <v>8.14</v>
      </c>
      <c r="M345" s="22">
        <v>33.4</v>
      </c>
      <c r="N345" s="61">
        <v>33.200000000000003</v>
      </c>
      <c r="O345" s="49" t="s">
        <v>35</v>
      </c>
      <c r="P345" s="1199">
        <v>140</v>
      </c>
      <c r="Q345" s="49" t="s">
        <v>35</v>
      </c>
      <c r="R345" s="1199">
        <v>96</v>
      </c>
      <c r="S345" s="49" t="s">
        <v>35</v>
      </c>
      <c r="T345" s="1199" t="s">
        <v>35</v>
      </c>
      <c r="U345" s="49" t="s">
        <v>35</v>
      </c>
      <c r="V345" s="1199" t="s">
        <v>35</v>
      </c>
      <c r="W345" s="62" t="s">
        <v>35</v>
      </c>
      <c r="X345" s="63">
        <v>15</v>
      </c>
      <c r="Y345" s="67" t="s">
        <v>35</v>
      </c>
      <c r="Z345" s="68">
        <v>254</v>
      </c>
      <c r="AA345" s="23" t="s">
        <v>35</v>
      </c>
      <c r="AB345" s="66">
        <v>0.36</v>
      </c>
      <c r="AC345" s="746">
        <v>88</v>
      </c>
      <c r="AD345" s="634"/>
      <c r="AE345" s="633"/>
      <c r="AF345" s="633"/>
      <c r="AG345" s="633"/>
      <c r="AH345" s="633"/>
      <c r="AI345" s="680"/>
    </row>
    <row r="346" spans="1:35" s="1" customFormat="1" ht="13.5" customHeight="1" x14ac:dyDescent="0.15">
      <c r="A346" s="1861"/>
      <c r="B346" s="1748" t="s">
        <v>388</v>
      </c>
      <c r="C346" s="1744"/>
      <c r="D346" s="374"/>
      <c r="E346" s="1494">
        <f>MAX(E315:E345)</f>
        <v>7</v>
      </c>
      <c r="F346" s="335">
        <f t="shared" ref="F346:AC346" si="37">IF(COUNT(F315:F345)=0,"",MAX(F315:F345))</f>
        <v>12.5</v>
      </c>
      <c r="G346" s="336">
        <f t="shared" si="37"/>
        <v>13.3</v>
      </c>
      <c r="H346" s="337">
        <f t="shared" si="37"/>
        <v>14.9</v>
      </c>
      <c r="I346" s="336">
        <f t="shared" si="37"/>
        <v>42</v>
      </c>
      <c r="J346" s="337">
        <f t="shared" si="37"/>
        <v>6.8</v>
      </c>
      <c r="K346" s="336">
        <f t="shared" si="37"/>
        <v>8.3699999999999992</v>
      </c>
      <c r="L346" s="337">
        <f t="shared" si="37"/>
        <v>8.3000000000000007</v>
      </c>
      <c r="M346" s="336">
        <f t="shared" si="37"/>
        <v>35.700000000000003</v>
      </c>
      <c r="N346" s="337">
        <f t="shared" si="37"/>
        <v>34.700000000000003</v>
      </c>
      <c r="O346" s="1200">
        <f t="shared" si="37"/>
        <v>130</v>
      </c>
      <c r="P346" s="1208">
        <f t="shared" si="37"/>
        <v>150</v>
      </c>
      <c r="Q346" s="1200">
        <f t="shared" si="37"/>
        <v>88</v>
      </c>
      <c r="R346" s="1208">
        <f t="shared" si="37"/>
        <v>102</v>
      </c>
      <c r="S346" s="1200">
        <f t="shared" si="37"/>
        <v>60</v>
      </c>
      <c r="T346" s="1208">
        <f t="shared" si="37"/>
        <v>58</v>
      </c>
      <c r="U346" s="1200">
        <f t="shared" si="37"/>
        <v>28</v>
      </c>
      <c r="V346" s="1208">
        <f t="shared" si="37"/>
        <v>20</v>
      </c>
      <c r="W346" s="338">
        <f t="shared" si="37"/>
        <v>20</v>
      </c>
      <c r="X346" s="540">
        <f t="shared" si="37"/>
        <v>23</v>
      </c>
      <c r="Y346" s="1356">
        <f t="shared" si="37"/>
        <v>252</v>
      </c>
      <c r="Z346" s="1357">
        <f t="shared" si="37"/>
        <v>276</v>
      </c>
      <c r="AA346" s="650">
        <f t="shared" si="37"/>
        <v>0.85</v>
      </c>
      <c r="AB346" s="1398">
        <f t="shared" si="37"/>
        <v>0.76</v>
      </c>
      <c r="AC346" s="651">
        <f t="shared" si="37"/>
        <v>5991</v>
      </c>
      <c r="AD346" s="634"/>
      <c r="AE346" s="633"/>
      <c r="AF346" s="633"/>
      <c r="AG346" s="633"/>
      <c r="AH346" s="633"/>
      <c r="AI346" s="680"/>
    </row>
    <row r="347" spans="1:35" s="1" customFormat="1" ht="13.5" customHeight="1" x14ac:dyDescent="0.15">
      <c r="A347" s="1861"/>
      <c r="B347" s="1749" t="s">
        <v>389</v>
      </c>
      <c r="C347" s="1736"/>
      <c r="D347" s="376"/>
      <c r="E347" s="1503"/>
      <c r="F347" s="340">
        <f t="shared" ref="F347:AB347" si="38">IF(COUNT(F315:F345)=0,"",MIN(F315:F345))</f>
        <v>3.2</v>
      </c>
      <c r="G347" s="341">
        <f t="shared" si="38"/>
        <v>6.2</v>
      </c>
      <c r="H347" s="342">
        <f t="shared" si="38"/>
        <v>7.5</v>
      </c>
      <c r="I347" s="341">
        <f t="shared" si="38"/>
        <v>2.2000000000000002</v>
      </c>
      <c r="J347" s="342">
        <f t="shared" si="38"/>
        <v>2.7</v>
      </c>
      <c r="K347" s="341">
        <f t="shared" si="38"/>
        <v>7.78</v>
      </c>
      <c r="L347" s="342">
        <f t="shared" si="38"/>
        <v>7.68</v>
      </c>
      <c r="M347" s="341">
        <f t="shared" si="38"/>
        <v>28.1</v>
      </c>
      <c r="N347" s="342">
        <f t="shared" si="38"/>
        <v>29.2</v>
      </c>
      <c r="O347" s="1202">
        <f t="shared" si="38"/>
        <v>130</v>
      </c>
      <c r="P347" s="1209">
        <f t="shared" si="38"/>
        <v>110</v>
      </c>
      <c r="Q347" s="1202">
        <f t="shared" si="38"/>
        <v>88</v>
      </c>
      <c r="R347" s="1209">
        <f t="shared" si="38"/>
        <v>78</v>
      </c>
      <c r="S347" s="1202">
        <f t="shared" si="38"/>
        <v>60</v>
      </c>
      <c r="T347" s="1209">
        <f t="shared" si="38"/>
        <v>58</v>
      </c>
      <c r="U347" s="1202">
        <f t="shared" si="38"/>
        <v>28</v>
      </c>
      <c r="V347" s="1209">
        <f t="shared" si="38"/>
        <v>20</v>
      </c>
      <c r="W347" s="343">
        <f t="shared" si="38"/>
        <v>20</v>
      </c>
      <c r="X347" s="653">
        <f t="shared" si="38"/>
        <v>14</v>
      </c>
      <c r="Y347" s="1362">
        <f t="shared" si="38"/>
        <v>252</v>
      </c>
      <c r="Z347" s="1363">
        <f t="shared" si="38"/>
        <v>224</v>
      </c>
      <c r="AA347" s="654">
        <f t="shared" si="38"/>
        <v>0.85</v>
      </c>
      <c r="AB347" s="666">
        <f t="shared" si="38"/>
        <v>0.24</v>
      </c>
      <c r="AC347" s="1623"/>
      <c r="AD347" s="634"/>
      <c r="AE347" s="633"/>
      <c r="AF347" s="633"/>
      <c r="AG347" s="633"/>
      <c r="AH347" s="633"/>
      <c r="AI347" s="680"/>
    </row>
    <row r="348" spans="1:35" s="1" customFormat="1" ht="13.5" customHeight="1" x14ac:dyDescent="0.15">
      <c r="A348" s="1861"/>
      <c r="B348" s="1749" t="s">
        <v>390</v>
      </c>
      <c r="C348" s="1736"/>
      <c r="D348" s="378"/>
      <c r="E348" s="1496"/>
      <c r="F348" s="541">
        <f t="shared" ref="F348:AB348" si="39">IF(COUNT(F315:F345)=0,"",AVERAGE(F315:F345))</f>
        <v>6.1451612903225801</v>
      </c>
      <c r="G348" s="542">
        <f t="shared" si="39"/>
        <v>9.9096774193548409</v>
      </c>
      <c r="H348" s="543">
        <f t="shared" si="39"/>
        <v>11.487096774193549</v>
      </c>
      <c r="I348" s="542">
        <f t="shared" si="39"/>
        <v>5.9225806451612888</v>
      </c>
      <c r="J348" s="543">
        <f t="shared" si="39"/>
        <v>4.1064516129032258</v>
      </c>
      <c r="K348" s="542">
        <f t="shared" si="39"/>
        <v>7.9664516129032252</v>
      </c>
      <c r="L348" s="543">
        <f t="shared" si="39"/>
        <v>7.9551612903225815</v>
      </c>
      <c r="M348" s="542">
        <f t="shared" si="39"/>
        <v>32.552631578947363</v>
      </c>
      <c r="N348" s="543">
        <f t="shared" si="39"/>
        <v>31.878947368421056</v>
      </c>
      <c r="O348" s="1210">
        <f t="shared" si="39"/>
        <v>130</v>
      </c>
      <c r="P348" s="1211">
        <f t="shared" si="39"/>
        <v>135.78947368421052</v>
      </c>
      <c r="Q348" s="1210">
        <f t="shared" si="39"/>
        <v>88</v>
      </c>
      <c r="R348" s="1211">
        <f t="shared" si="39"/>
        <v>93.684210526315795</v>
      </c>
      <c r="S348" s="1210">
        <f t="shared" si="39"/>
        <v>60</v>
      </c>
      <c r="T348" s="1211">
        <f t="shared" si="39"/>
        <v>58</v>
      </c>
      <c r="U348" s="1210">
        <f t="shared" si="39"/>
        <v>28</v>
      </c>
      <c r="V348" s="1211">
        <f t="shared" si="39"/>
        <v>20</v>
      </c>
      <c r="W348" s="1255">
        <f t="shared" si="39"/>
        <v>20</v>
      </c>
      <c r="X348" s="658">
        <f t="shared" si="39"/>
        <v>15.631578947368421</v>
      </c>
      <c r="Y348" s="1364">
        <f t="shared" si="39"/>
        <v>252</v>
      </c>
      <c r="Z348" s="1365">
        <f t="shared" si="39"/>
        <v>254.42105263157896</v>
      </c>
      <c r="AA348" s="645">
        <f t="shared" si="39"/>
        <v>0.85</v>
      </c>
      <c r="AB348" s="696">
        <f t="shared" si="39"/>
        <v>0.43157894736842101</v>
      </c>
      <c r="AC348" s="1624"/>
      <c r="AD348" s="634"/>
      <c r="AE348" s="633"/>
      <c r="AF348" s="633"/>
      <c r="AG348" s="633"/>
      <c r="AH348" s="633"/>
      <c r="AI348" s="680"/>
    </row>
    <row r="349" spans="1:35" s="1" customFormat="1" ht="13.5" customHeight="1" x14ac:dyDescent="0.15">
      <c r="A349" s="1862"/>
      <c r="B349" s="1737" t="s">
        <v>391</v>
      </c>
      <c r="C349" s="1738"/>
      <c r="D349" s="558"/>
      <c r="E349" s="1497">
        <f>SUM(E315:E345)</f>
        <v>20</v>
      </c>
      <c r="F349" s="563"/>
      <c r="G349" s="1341"/>
      <c r="H349" s="1342"/>
      <c r="I349" s="1341"/>
      <c r="J349" s="1342"/>
      <c r="K349" s="1241"/>
      <c r="L349" s="1242"/>
      <c r="M349" s="1341"/>
      <c r="N349" s="1342"/>
      <c r="O349" s="1205"/>
      <c r="P349" s="1212"/>
      <c r="Q349" s="1223"/>
      <c r="R349" s="1212"/>
      <c r="S349" s="1204"/>
      <c r="T349" s="1205"/>
      <c r="U349" s="1204"/>
      <c r="V349" s="1222"/>
      <c r="W349" s="1256"/>
      <c r="X349" s="1257"/>
      <c r="Y349" s="1361"/>
      <c r="Z349" s="1366"/>
      <c r="AA349" s="1405"/>
      <c r="AB349" s="1400"/>
      <c r="AC349" s="648">
        <f>SUM(AC315:AC345)</f>
        <v>17124</v>
      </c>
      <c r="AD349" s="637"/>
      <c r="AE349" s="686"/>
      <c r="AF349" s="686"/>
      <c r="AG349" s="686"/>
      <c r="AH349" s="686"/>
      <c r="AI349" s="687"/>
    </row>
    <row r="350" spans="1:35" s="1" customFormat="1" ht="13.5" customHeight="1" x14ac:dyDescent="0.15">
      <c r="A350" s="1860" t="s">
        <v>517</v>
      </c>
      <c r="B350" s="1610">
        <v>44593</v>
      </c>
      <c r="C350" s="856" t="str">
        <f>IF(B350="","",IF(WEEKDAY(B350)=1,"(日)",IF(WEEKDAY(B350)=2,"(月)",IF(WEEKDAY(B350)=3,"(火)",IF(WEEKDAY(B350)=4,"(水)",IF(WEEKDAY(B350)=5,"(木)",IF(WEEKDAY(B350)=6,"(金)","(土)")))))))</f>
        <v>(火)</v>
      </c>
      <c r="D350" s="627" t="s">
        <v>566</v>
      </c>
      <c r="E350" s="1493" t="s">
        <v>35</v>
      </c>
      <c r="F350" s="58">
        <v>5.8</v>
      </c>
      <c r="G350" s="22">
        <v>13.1</v>
      </c>
      <c r="H350" s="133">
        <v>11</v>
      </c>
      <c r="I350" s="22">
        <v>3</v>
      </c>
      <c r="J350" s="133">
        <v>3.6</v>
      </c>
      <c r="K350" s="22">
        <v>7.95</v>
      </c>
      <c r="L350" s="133">
        <v>8.0500000000000007</v>
      </c>
      <c r="M350" s="22">
        <v>34.200000000000003</v>
      </c>
      <c r="N350" s="133">
        <v>34.200000000000003</v>
      </c>
      <c r="O350" s="49" t="s">
        <v>35</v>
      </c>
      <c r="P350" s="1217">
        <v>140</v>
      </c>
      <c r="Q350" s="49" t="s">
        <v>35</v>
      </c>
      <c r="R350" s="1217">
        <v>94</v>
      </c>
      <c r="S350" s="49" t="s">
        <v>35</v>
      </c>
      <c r="T350" s="1217" t="s">
        <v>35</v>
      </c>
      <c r="U350" s="49" t="s">
        <v>35</v>
      </c>
      <c r="V350" s="1217" t="s">
        <v>35</v>
      </c>
      <c r="W350" s="62" t="s">
        <v>35</v>
      </c>
      <c r="X350" s="661">
        <v>15</v>
      </c>
      <c r="Y350" s="67" t="s">
        <v>35</v>
      </c>
      <c r="Z350" s="660">
        <v>256</v>
      </c>
      <c r="AA350" s="23" t="s">
        <v>35</v>
      </c>
      <c r="AB350" s="659">
        <v>0.39</v>
      </c>
      <c r="AC350" s="608">
        <v>44</v>
      </c>
      <c r="AD350" s="165">
        <v>44601</v>
      </c>
      <c r="AE350" s="128" t="s">
        <v>3</v>
      </c>
      <c r="AF350" s="129">
        <v>5.3</v>
      </c>
      <c r="AG350" s="130" t="s">
        <v>20</v>
      </c>
      <c r="AH350" s="131"/>
      <c r="AI350" s="132"/>
    </row>
    <row r="351" spans="1:35" s="1" customFormat="1" ht="13.5" customHeight="1" x14ac:dyDescent="0.15">
      <c r="A351" s="1911"/>
      <c r="B351" s="1610">
        <v>44594</v>
      </c>
      <c r="C351" s="1607" t="str">
        <f>IF(B351="","",IF(WEEKDAY(B351)=1,"(日)",IF(WEEKDAY(B351)=2,"(月)",IF(WEEKDAY(B351)=3,"(火)",IF(WEEKDAY(B351)=4,"(水)",IF(WEEKDAY(B351)=5,"(木)",IF(WEEKDAY(B351)=6,"(金)","(土)")))))))</f>
        <v>(水)</v>
      </c>
      <c r="D351" s="627" t="s">
        <v>566</v>
      </c>
      <c r="E351" s="1493" t="s">
        <v>35</v>
      </c>
      <c r="F351" s="58">
        <v>8.1999999999999993</v>
      </c>
      <c r="G351" s="22">
        <v>11.1</v>
      </c>
      <c r="H351" s="133">
        <v>13.2</v>
      </c>
      <c r="I351" s="22">
        <v>3.6</v>
      </c>
      <c r="J351" s="133">
        <v>3.1</v>
      </c>
      <c r="K351" s="22">
        <v>7.9</v>
      </c>
      <c r="L351" s="133">
        <v>8.01</v>
      </c>
      <c r="M351" s="22">
        <v>33.799999999999997</v>
      </c>
      <c r="N351" s="133">
        <v>32.9</v>
      </c>
      <c r="O351" s="49" t="s">
        <v>35</v>
      </c>
      <c r="P351" s="1217">
        <v>140</v>
      </c>
      <c r="Q351" s="49" t="s">
        <v>35</v>
      </c>
      <c r="R351" s="1217">
        <v>96</v>
      </c>
      <c r="S351" s="49" t="s">
        <v>35</v>
      </c>
      <c r="T351" s="1217" t="s">
        <v>35</v>
      </c>
      <c r="U351" s="49" t="s">
        <v>35</v>
      </c>
      <c r="V351" s="1217" t="s">
        <v>35</v>
      </c>
      <c r="W351" s="62" t="s">
        <v>35</v>
      </c>
      <c r="X351" s="661">
        <v>15</v>
      </c>
      <c r="Y351" s="67" t="s">
        <v>35</v>
      </c>
      <c r="Z351" s="660">
        <v>242</v>
      </c>
      <c r="AA351" s="23" t="s">
        <v>35</v>
      </c>
      <c r="AB351" s="659">
        <v>0.39</v>
      </c>
      <c r="AC351" s="608">
        <v>22</v>
      </c>
      <c r="AD351" s="11" t="s">
        <v>87</v>
      </c>
      <c r="AE351" s="12" t="s">
        <v>377</v>
      </c>
      <c r="AF351" s="13" t="s">
        <v>5</v>
      </c>
      <c r="AG351" s="14" t="s">
        <v>6</v>
      </c>
      <c r="AH351" s="15" t="s">
        <v>35</v>
      </c>
      <c r="AI351" s="92"/>
    </row>
    <row r="352" spans="1:35" s="1" customFormat="1" ht="13.5" customHeight="1" x14ac:dyDescent="0.15">
      <c r="A352" s="1911"/>
      <c r="B352" s="1610">
        <v>44595</v>
      </c>
      <c r="C352" s="1607" t="str">
        <f t="shared" ref="C352:C377" si="40">IF(B352="","",IF(WEEKDAY(B352)=1,"(日)",IF(WEEKDAY(B352)=2,"(月)",IF(WEEKDAY(B352)=3,"(火)",IF(WEEKDAY(B352)=4,"(水)",IF(WEEKDAY(B352)=5,"(木)",IF(WEEKDAY(B352)=6,"(金)","(土)")))))))</f>
        <v>(木)</v>
      </c>
      <c r="D352" s="627" t="s">
        <v>522</v>
      </c>
      <c r="E352" s="1493" t="s">
        <v>35</v>
      </c>
      <c r="F352" s="58">
        <v>8.9</v>
      </c>
      <c r="G352" s="22">
        <v>11.3</v>
      </c>
      <c r="H352" s="133">
        <v>12.9</v>
      </c>
      <c r="I352" s="22">
        <v>3.1</v>
      </c>
      <c r="J352" s="133">
        <v>3.4</v>
      </c>
      <c r="K352" s="22">
        <v>7.89</v>
      </c>
      <c r="L352" s="133">
        <v>7.96</v>
      </c>
      <c r="M352" s="22">
        <v>33.9</v>
      </c>
      <c r="N352" s="61">
        <v>32.9</v>
      </c>
      <c r="O352" s="49" t="s">
        <v>35</v>
      </c>
      <c r="P352" s="1217">
        <v>140</v>
      </c>
      <c r="Q352" s="49" t="s">
        <v>35</v>
      </c>
      <c r="R352" s="1217">
        <v>100</v>
      </c>
      <c r="S352" s="49" t="s">
        <v>35</v>
      </c>
      <c r="T352" s="1217" t="s">
        <v>35</v>
      </c>
      <c r="U352" s="49" t="s">
        <v>35</v>
      </c>
      <c r="V352" s="1217" t="s">
        <v>35</v>
      </c>
      <c r="W352" s="62" t="s">
        <v>35</v>
      </c>
      <c r="X352" s="661">
        <v>15</v>
      </c>
      <c r="Y352" s="67" t="s">
        <v>35</v>
      </c>
      <c r="Z352" s="660">
        <v>250</v>
      </c>
      <c r="AA352" s="23" t="s">
        <v>35</v>
      </c>
      <c r="AB352" s="659">
        <v>0.37</v>
      </c>
      <c r="AC352" s="608">
        <v>803</v>
      </c>
      <c r="AD352" s="5" t="s">
        <v>88</v>
      </c>
      <c r="AE352" s="16" t="s">
        <v>20</v>
      </c>
      <c r="AF352" s="479">
        <v>12.2</v>
      </c>
      <c r="AG352" s="480">
        <v>13.7</v>
      </c>
      <c r="AH352" s="32" t="s">
        <v>35</v>
      </c>
      <c r="AI352" s="93"/>
    </row>
    <row r="353" spans="1:35" s="1" customFormat="1" ht="13.5" customHeight="1" x14ac:dyDescent="0.15">
      <c r="A353" s="1911"/>
      <c r="B353" s="1610">
        <v>44596</v>
      </c>
      <c r="C353" s="1607" t="str">
        <f t="shared" si="40"/>
        <v>(金)</v>
      </c>
      <c r="D353" s="627" t="s">
        <v>522</v>
      </c>
      <c r="E353" s="1493" t="s">
        <v>35</v>
      </c>
      <c r="F353" s="58">
        <v>5</v>
      </c>
      <c r="G353" s="22">
        <v>11.4</v>
      </c>
      <c r="H353" s="61">
        <v>13.2</v>
      </c>
      <c r="I353" s="22">
        <v>7.6</v>
      </c>
      <c r="J353" s="133">
        <v>3.2</v>
      </c>
      <c r="K353" s="22">
        <v>8.06</v>
      </c>
      <c r="L353" s="133">
        <v>7.8</v>
      </c>
      <c r="M353" s="22">
        <v>34.1</v>
      </c>
      <c r="N353" s="61">
        <v>32.5</v>
      </c>
      <c r="O353" s="49" t="s">
        <v>35</v>
      </c>
      <c r="P353" s="1199">
        <v>140</v>
      </c>
      <c r="Q353" s="49" t="s">
        <v>35</v>
      </c>
      <c r="R353" s="1217">
        <v>94</v>
      </c>
      <c r="S353" s="49" t="s">
        <v>35</v>
      </c>
      <c r="T353" s="1217" t="s">
        <v>35</v>
      </c>
      <c r="U353" s="49" t="s">
        <v>35</v>
      </c>
      <c r="V353" s="1217" t="s">
        <v>35</v>
      </c>
      <c r="W353" s="62" t="s">
        <v>35</v>
      </c>
      <c r="X353" s="661">
        <v>19</v>
      </c>
      <c r="Y353" s="67" t="s">
        <v>35</v>
      </c>
      <c r="Z353" s="660">
        <v>258</v>
      </c>
      <c r="AA353" s="23" t="s">
        <v>35</v>
      </c>
      <c r="AB353" s="66">
        <v>0.22</v>
      </c>
      <c r="AC353" s="608">
        <v>2613</v>
      </c>
      <c r="AD353" s="6" t="s">
        <v>378</v>
      </c>
      <c r="AE353" s="17" t="s">
        <v>379</v>
      </c>
      <c r="AF353" s="488">
        <v>3</v>
      </c>
      <c r="AG353" s="489">
        <v>3.3</v>
      </c>
      <c r="AH353" s="38" t="s">
        <v>35</v>
      </c>
      <c r="AI353" s="94"/>
    </row>
    <row r="354" spans="1:35" s="1" customFormat="1" ht="13.5" customHeight="1" x14ac:dyDescent="0.15">
      <c r="A354" s="1911"/>
      <c r="B354" s="1610">
        <v>44597</v>
      </c>
      <c r="C354" s="1607" t="str">
        <f t="shared" si="40"/>
        <v>(土)</v>
      </c>
      <c r="D354" s="627" t="s">
        <v>566</v>
      </c>
      <c r="E354" s="1493" t="s">
        <v>35</v>
      </c>
      <c r="F354" s="58">
        <v>6.3</v>
      </c>
      <c r="G354" s="22">
        <v>8.1</v>
      </c>
      <c r="H354" s="61">
        <v>9.6</v>
      </c>
      <c r="I354" s="22">
        <v>4.2</v>
      </c>
      <c r="J354" s="61">
        <v>3.9</v>
      </c>
      <c r="K354" s="22">
        <v>7.82</v>
      </c>
      <c r="L354" s="61">
        <v>7.91</v>
      </c>
      <c r="M354" s="22" t="s">
        <v>35</v>
      </c>
      <c r="N354" s="61" t="s">
        <v>35</v>
      </c>
      <c r="O354" s="49" t="s">
        <v>35</v>
      </c>
      <c r="P354" s="1199" t="s">
        <v>35</v>
      </c>
      <c r="Q354" s="49" t="s">
        <v>35</v>
      </c>
      <c r="R354" s="1199" t="s">
        <v>35</v>
      </c>
      <c r="S354" s="49" t="s">
        <v>35</v>
      </c>
      <c r="T354" s="1217" t="s">
        <v>35</v>
      </c>
      <c r="U354" s="49" t="s">
        <v>35</v>
      </c>
      <c r="V354" s="1217" t="s">
        <v>35</v>
      </c>
      <c r="W354" s="62" t="s">
        <v>35</v>
      </c>
      <c r="X354" s="661" t="s">
        <v>35</v>
      </c>
      <c r="Y354" s="67" t="s">
        <v>35</v>
      </c>
      <c r="Z354" s="660" t="s">
        <v>35</v>
      </c>
      <c r="AA354" s="23" t="s">
        <v>35</v>
      </c>
      <c r="AB354" s="66" t="s">
        <v>35</v>
      </c>
      <c r="AC354" s="608">
        <v>4445</v>
      </c>
      <c r="AD354" s="6" t="s">
        <v>21</v>
      </c>
      <c r="AE354" s="17"/>
      <c r="AF354" s="488">
        <v>8.1</v>
      </c>
      <c r="AG354" s="489">
        <v>8.1999999999999993</v>
      </c>
      <c r="AH354" s="41" t="s">
        <v>35</v>
      </c>
      <c r="AI354" s="95"/>
    </row>
    <row r="355" spans="1:35" s="1" customFormat="1" ht="13.5" customHeight="1" x14ac:dyDescent="0.15">
      <c r="A355" s="1911"/>
      <c r="B355" s="1610">
        <v>44598</v>
      </c>
      <c r="C355" s="1607" t="str">
        <f t="shared" si="40"/>
        <v>(日)</v>
      </c>
      <c r="D355" s="627" t="s">
        <v>566</v>
      </c>
      <c r="E355" s="1493" t="s">
        <v>35</v>
      </c>
      <c r="F355" s="58">
        <v>4.8</v>
      </c>
      <c r="G355" s="22">
        <v>7</v>
      </c>
      <c r="H355" s="61">
        <v>8.5</v>
      </c>
      <c r="I355" s="22">
        <v>3.9</v>
      </c>
      <c r="J355" s="61">
        <v>4.7</v>
      </c>
      <c r="K355" s="22">
        <v>7.85</v>
      </c>
      <c r="L355" s="61">
        <v>7.77</v>
      </c>
      <c r="M355" s="22" t="s">
        <v>35</v>
      </c>
      <c r="N355" s="61" t="s">
        <v>35</v>
      </c>
      <c r="O355" s="49" t="s">
        <v>35</v>
      </c>
      <c r="P355" s="1199" t="s">
        <v>35</v>
      </c>
      <c r="Q355" s="49" t="s">
        <v>35</v>
      </c>
      <c r="R355" s="1199" t="s">
        <v>35</v>
      </c>
      <c r="S355" s="49" t="s">
        <v>35</v>
      </c>
      <c r="T355" s="1199" t="s">
        <v>35</v>
      </c>
      <c r="U355" s="49" t="s">
        <v>35</v>
      </c>
      <c r="V355" s="1217" t="s">
        <v>35</v>
      </c>
      <c r="W355" s="62" t="s">
        <v>35</v>
      </c>
      <c r="X355" s="661" t="s">
        <v>35</v>
      </c>
      <c r="Y355" s="67" t="s">
        <v>35</v>
      </c>
      <c r="Z355" s="68" t="s">
        <v>35</v>
      </c>
      <c r="AA355" s="23" t="s">
        <v>35</v>
      </c>
      <c r="AB355" s="66" t="s">
        <v>35</v>
      </c>
      <c r="AC355" s="608">
        <v>650</v>
      </c>
      <c r="AD355" s="6" t="s">
        <v>356</v>
      </c>
      <c r="AE355" s="17" t="s">
        <v>22</v>
      </c>
      <c r="AF355" s="488">
        <v>34.700000000000003</v>
      </c>
      <c r="AG355" s="489">
        <v>35.700000000000003</v>
      </c>
      <c r="AH355" s="35" t="s">
        <v>35</v>
      </c>
      <c r="AI355" s="96"/>
    </row>
    <row r="356" spans="1:35" s="1" customFormat="1" ht="13.5" customHeight="1" x14ac:dyDescent="0.15">
      <c r="A356" s="1911"/>
      <c r="B356" s="1610">
        <v>44599</v>
      </c>
      <c r="C356" s="1607" t="str">
        <f t="shared" si="40"/>
        <v>(月)</v>
      </c>
      <c r="D356" s="627" t="s">
        <v>566</v>
      </c>
      <c r="E356" s="1493" t="s">
        <v>35</v>
      </c>
      <c r="F356" s="58">
        <v>6</v>
      </c>
      <c r="G356" s="22">
        <v>10.3</v>
      </c>
      <c r="H356" s="61">
        <v>12.1</v>
      </c>
      <c r="I356" s="22">
        <v>2.8</v>
      </c>
      <c r="J356" s="61">
        <v>5.0999999999999996</v>
      </c>
      <c r="K356" s="22">
        <v>8.1199999999999992</v>
      </c>
      <c r="L356" s="61">
        <v>8.25</v>
      </c>
      <c r="M356" s="22">
        <v>33.799999999999997</v>
      </c>
      <c r="N356" s="61">
        <v>32</v>
      </c>
      <c r="O356" s="49" t="s">
        <v>35</v>
      </c>
      <c r="P356" s="1199">
        <v>130</v>
      </c>
      <c r="Q356" s="49" t="s">
        <v>35</v>
      </c>
      <c r="R356" s="1199">
        <v>94</v>
      </c>
      <c r="S356" s="49" t="s">
        <v>35</v>
      </c>
      <c r="T356" s="1199" t="s">
        <v>35</v>
      </c>
      <c r="U356" s="49" t="s">
        <v>35</v>
      </c>
      <c r="V356" s="1217" t="s">
        <v>35</v>
      </c>
      <c r="W356" s="62" t="s">
        <v>35</v>
      </c>
      <c r="X356" s="63">
        <v>14</v>
      </c>
      <c r="Y356" s="67" t="s">
        <v>35</v>
      </c>
      <c r="Z356" s="68">
        <v>268</v>
      </c>
      <c r="AA356" s="23" t="s">
        <v>35</v>
      </c>
      <c r="AB356" s="66">
        <v>0.41</v>
      </c>
      <c r="AC356" s="608" t="s">
        <v>35</v>
      </c>
      <c r="AD356" s="6" t="s">
        <v>380</v>
      </c>
      <c r="AE356" s="17" t="s">
        <v>23</v>
      </c>
      <c r="AF356" s="1233">
        <v>150</v>
      </c>
      <c r="AG356" s="1234">
        <v>140</v>
      </c>
      <c r="AH356" s="35" t="s">
        <v>35</v>
      </c>
      <c r="AI356" s="96"/>
    </row>
    <row r="357" spans="1:35" s="1" customFormat="1" ht="13.5" customHeight="1" x14ac:dyDescent="0.15">
      <c r="A357" s="1911"/>
      <c r="B357" s="1610">
        <v>44600</v>
      </c>
      <c r="C357" s="1607" t="str">
        <f t="shared" si="40"/>
        <v>(火)</v>
      </c>
      <c r="D357" s="627" t="s">
        <v>522</v>
      </c>
      <c r="E357" s="1493" t="s">
        <v>35</v>
      </c>
      <c r="F357" s="58">
        <v>4.8</v>
      </c>
      <c r="G357" s="22">
        <v>11.2</v>
      </c>
      <c r="H357" s="61">
        <v>12.8</v>
      </c>
      <c r="I357" s="22">
        <v>3</v>
      </c>
      <c r="J357" s="61">
        <v>4.5999999999999996</v>
      </c>
      <c r="K357" s="22">
        <v>8.26</v>
      </c>
      <c r="L357" s="61">
        <v>8.2200000000000006</v>
      </c>
      <c r="M357" s="22">
        <v>31.6</v>
      </c>
      <c r="N357" s="61">
        <v>31.7</v>
      </c>
      <c r="O357" s="49" t="s">
        <v>35</v>
      </c>
      <c r="P357" s="1199">
        <v>140</v>
      </c>
      <c r="Q357" s="49" t="s">
        <v>35</v>
      </c>
      <c r="R357" s="1199">
        <v>98</v>
      </c>
      <c r="S357" s="49" t="s">
        <v>35</v>
      </c>
      <c r="T357" s="1199" t="s">
        <v>35</v>
      </c>
      <c r="U357" s="49" t="s">
        <v>35</v>
      </c>
      <c r="V357" s="1217" t="s">
        <v>35</v>
      </c>
      <c r="W357" s="62" t="s">
        <v>35</v>
      </c>
      <c r="X357" s="63">
        <v>14</v>
      </c>
      <c r="Y357" s="67" t="s">
        <v>35</v>
      </c>
      <c r="Z357" s="68">
        <v>266</v>
      </c>
      <c r="AA357" s="23" t="s">
        <v>35</v>
      </c>
      <c r="AB357" s="66">
        <v>0.39</v>
      </c>
      <c r="AC357" s="608">
        <v>381</v>
      </c>
      <c r="AD357" s="6" t="s">
        <v>360</v>
      </c>
      <c r="AE357" s="17" t="s">
        <v>23</v>
      </c>
      <c r="AF357" s="1233">
        <v>96</v>
      </c>
      <c r="AG357" s="1234">
        <v>96</v>
      </c>
      <c r="AH357" s="35" t="s">
        <v>35</v>
      </c>
      <c r="AI357" s="96"/>
    </row>
    <row r="358" spans="1:35" s="1" customFormat="1" ht="13.5" customHeight="1" x14ac:dyDescent="0.15">
      <c r="A358" s="1911"/>
      <c r="B358" s="1610">
        <v>44601</v>
      </c>
      <c r="C358" s="1607" t="str">
        <f t="shared" si="40"/>
        <v>(水)</v>
      </c>
      <c r="D358" s="627" t="s">
        <v>566</v>
      </c>
      <c r="E358" s="1493" t="s">
        <v>35</v>
      </c>
      <c r="F358" s="58">
        <v>5.3</v>
      </c>
      <c r="G358" s="22">
        <v>12.2</v>
      </c>
      <c r="H358" s="61">
        <v>13.7</v>
      </c>
      <c r="I358" s="22">
        <v>3</v>
      </c>
      <c r="J358" s="61">
        <v>3.3</v>
      </c>
      <c r="K358" s="22">
        <v>8.1</v>
      </c>
      <c r="L358" s="61">
        <v>8.1999999999999993</v>
      </c>
      <c r="M358" s="22">
        <v>34.700000000000003</v>
      </c>
      <c r="N358" s="61">
        <v>35.700000000000003</v>
      </c>
      <c r="O358" s="49">
        <v>150</v>
      </c>
      <c r="P358" s="1199">
        <v>140</v>
      </c>
      <c r="Q358" s="49">
        <v>96</v>
      </c>
      <c r="R358" s="1199">
        <v>96</v>
      </c>
      <c r="S358" s="49">
        <v>68</v>
      </c>
      <c r="T358" s="1199">
        <v>70</v>
      </c>
      <c r="U358" s="49">
        <v>28</v>
      </c>
      <c r="V358" s="1199">
        <v>26</v>
      </c>
      <c r="W358" s="62">
        <v>14</v>
      </c>
      <c r="X358" s="63">
        <v>14</v>
      </c>
      <c r="Y358" s="67">
        <v>264</v>
      </c>
      <c r="Z358" s="68">
        <v>266</v>
      </c>
      <c r="AA358" s="23">
        <v>0.36</v>
      </c>
      <c r="AB358" s="66">
        <v>0.39</v>
      </c>
      <c r="AC358" s="608" t="s">
        <v>35</v>
      </c>
      <c r="AD358" s="6" t="s">
        <v>361</v>
      </c>
      <c r="AE358" s="17" t="s">
        <v>23</v>
      </c>
      <c r="AF358" s="1233">
        <v>68</v>
      </c>
      <c r="AG358" s="1234">
        <v>70</v>
      </c>
      <c r="AH358" s="35" t="s">
        <v>35</v>
      </c>
      <c r="AI358" s="96"/>
    </row>
    <row r="359" spans="1:35" s="1" customFormat="1" ht="13.5" customHeight="1" x14ac:dyDescent="0.15">
      <c r="A359" s="1911"/>
      <c r="B359" s="1610">
        <v>44602</v>
      </c>
      <c r="C359" s="1607" t="str">
        <f t="shared" si="40"/>
        <v>(木)</v>
      </c>
      <c r="D359" s="627" t="s">
        <v>579</v>
      </c>
      <c r="E359" s="1493">
        <v>26</v>
      </c>
      <c r="F359" s="58">
        <v>5.0999999999999996</v>
      </c>
      <c r="G359" s="22">
        <v>12.5</v>
      </c>
      <c r="H359" s="61">
        <v>14</v>
      </c>
      <c r="I359" s="22">
        <v>2.7</v>
      </c>
      <c r="J359" s="61">
        <v>3.6</v>
      </c>
      <c r="K359" s="22">
        <v>8.11</v>
      </c>
      <c r="L359" s="61">
        <v>8.18</v>
      </c>
      <c r="M359" s="22">
        <v>36.799999999999997</v>
      </c>
      <c r="N359" s="61">
        <v>34</v>
      </c>
      <c r="O359" s="49" t="s">
        <v>35</v>
      </c>
      <c r="P359" s="1199">
        <v>140</v>
      </c>
      <c r="Q359" s="49" t="s">
        <v>35</v>
      </c>
      <c r="R359" s="1199">
        <v>100</v>
      </c>
      <c r="S359" s="49" t="s">
        <v>35</v>
      </c>
      <c r="T359" s="1199" t="s">
        <v>35</v>
      </c>
      <c r="U359" s="49" t="s">
        <v>35</v>
      </c>
      <c r="V359" s="1199" t="s">
        <v>35</v>
      </c>
      <c r="W359" s="62" t="s">
        <v>35</v>
      </c>
      <c r="X359" s="63">
        <v>25</v>
      </c>
      <c r="Y359" s="67" t="s">
        <v>35</v>
      </c>
      <c r="Z359" s="68">
        <v>268</v>
      </c>
      <c r="AA359" s="23" t="s">
        <v>35</v>
      </c>
      <c r="AB359" s="66">
        <v>0.05</v>
      </c>
      <c r="AC359" s="608" t="s">
        <v>35</v>
      </c>
      <c r="AD359" s="6" t="s">
        <v>362</v>
      </c>
      <c r="AE359" s="17" t="s">
        <v>23</v>
      </c>
      <c r="AF359" s="1233">
        <v>28</v>
      </c>
      <c r="AG359" s="1234">
        <v>26</v>
      </c>
      <c r="AH359" s="35" t="s">
        <v>35</v>
      </c>
      <c r="AI359" s="96"/>
    </row>
    <row r="360" spans="1:35" s="1" customFormat="1" ht="13.5" customHeight="1" x14ac:dyDescent="0.15">
      <c r="A360" s="1911"/>
      <c r="B360" s="1610">
        <v>44603</v>
      </c>
      <c r="C360" s="1607" t="str">
        <f t="shared" si="40"/>
        <v>(金)</v>
      </c>
      <c r="D360" s="627" t="s">
        <v>566</v>
      </c>
      <c r="E360" s="1493">
        <v>4</v>
      </c>
      <c r="F360" s="58">
        <v>3.7</v>
      </c>
      <c r="G360" s="22">
        <v>6.2</v>
      </c>
      <c r="H360" s="61">
        <v>7.6</v>
      </c>
      <c r="I360" s="22">
        <v>12.5</v>
      </c>
      <c r="J360" s="61">
        <v>11.4</v>
      </c>
      <c r="K360" s="22">
        <v>7.74</v>
      </c>
      <c r="L360" s="61">
        <v>7.68</v>
      </c>
      <c r="M360" s="22" t="s">
        <v>35</v>
      </c>
      <c r="N360" s="61" t="s">
        <v>35</v>
      </c>
      <c r="O360" s="49" t="s">
        <v>35</v>
      </c>
      <c r="P360" s="1199" t="s">
        <v>35</v>
      </c>
      <c r="Q360" s="49" t="s">
        <v>35</v>
      </c>
      <c r="R360" s="1199" t="s">
        <v>35</v>
      </c>
      <c r="S360" s="49" t="s">
        <v>35</v>
      </c>
      <c r="T360" s="1199" t="s">
        <v>35</v>
      </c>
      <c r="U360" s="49" t="s">
        <v>35</v>
      </c>
      <c r="V360" s="1199" t="s">
        <v>35</v>
      </c>
      <c r="W360" s="62" t="s">
        <v>35</v>
      </c>
      <c r="X360" s="63" t="s">
        <v>35</v>
      </c>
      <c r="Y360" s="67" t="s">
        <v>35</v>
      </c>
      <c r="Z360" s="68" t="s">
        <v>35</v>
      </c>
      <c r="AA360" s="23" t="s">
        <v>35</v>
      </c>
      <c r="AB360" s="66" t="s">
        <v>35</v>
      </c>
      <c r="AC360" s="608" t="s">
        <v>35</v>
      </c>
      <c r="AD360" s="6" t="s">
        <v>381</v>
      </c>
      <c r="AE360" s="17" t="s">
        <v>23</v>
      </c>
      <c r="AF360" s="482">
        <v>14</v>
      </c>
      <c r="AG360" s="483">
        <v>14</v>
      </c>
      <c r="AH360" s="38" t="s">
        <v>35</v>
      </c>
      <c r="AI360" s="94"/>
    </row>
    <row r="361" spans="1:35" s="1" customFormat="1" ht="13.5" customHeight="1" x14ac:dyDescent="0.15">
      <c r="A361" s="1911"/>
      <c r="B361" s="1610">
        <v>44604</v>
      </c>
      <c r="C361" s="1607" t="str">
        <f t="shared" si="40"/>
        <v>(土)</v>
      </c>
      <c r="D361" s="627" t="s">
        <v>566</v>
      </c>
      <c r="E361" s="1493" t="s">
        <v>35</v>
      </c>
      <c r="F361" s="58">
        <v>6.5</v>
      </c>
      <c r="G361" s="22">
        <v>7.5</v>
      </c>
      <c r="H361" s="61">
        <v>8.9</v>
      </c>
      <c r="I361" s="22">
        <v>7.5</v>
      </c>
      <c r="J361" s="61">
        <v>8.6999999999999993</v>
      </c>
      <c r="K361" s="22">
        <v>7.75</v>
      </c>
      <c r="L361" s="61">
        <v>7.72</v>
      </c>
      <c r="M361" s="22" t="s">
        <v>35</v>
      </c>
      <c r="N361" s="61" t="s">
        <v>35</v>
      </c>
      <c r="O361" s="49" t="s">
        <v>35</v>
      </c>
      <c r="P361" s="1199" t="s">
        <v>35</v>
      </c>
      <c r="Q361" s="49" t="s">
        <v>35</v>
      </c>
      <c r="R361" s="1199" t="s">
        <v>35</v>
      </c>
      <c r="S361" s="49" t="s">
        <v>35</v>
      </c>
      <c r="T361" s="1199" t="s">
        <v>35</v>
      </c>
      <c r="U361" s="49" t="s">
        <v>35</v>
      </c>
      <c r="V361" s="1199" t="s">
        <v>35</v>
      </c>
      <c r="W361" s="62" t="s">
        <v>35</v>
      </c>
      <c r="X361" s="63" t="s">
        <v>35</v>
      </c>
      <c r="Y361" s="67" t="s">
        <v>35</v>
      </c>
      <c r="Z361" s="68" t="s">
        <v>35</v>
      </c>
      <c r="AA361" s="23" t="s">
        <v>35</v>
      </c>
      <c r="AB361" s="66" t="s">
        <v>35</v>
      </c>
      <c r="AC361" s="608" t="s">
        <v>35</v>
      </c>
      <c r="AD361" s="6" t="s">
        <v>382</v>
      </c>
      <c r="AE361" s="17" t="s">
        <v>23</v>
      </c>
      <c r="AF361" s="491">
        <v>264</v>
      </c>
      <c r="AG361" s="492">
        <v>266</v>
      </c>
      <c r="AH361" s="24" t="s">
        <v>35</v>
      </c>
      <c r="AI361" s="25"/>
    </row>
    <row r="362" spans="1:35" s="1" customFormat="1" ht="13.5" customHeight="1" x14ac:dyDescent="0.15">
      <c r="A362" s="1911"/>
      <c r="B362" s="1610">
        <v>44605</v>
      </c>
      <c r="C362" s="1607" t="str">
        <f t="shared" si="40"/>
        <v>(日)</v>
      </c>
      <c r="D362" s="627" t="s">
        <v>522</v>
      </c>
      <c r="E362" s="1493">
        <v>29</v>
      </c>
      <c r="F362" s="58">
        <v>4.5</v>
      </c>
      <c r="G362" s="22">
        <v>8.1</v>
      </c>
      <c r="H362" s="61">
        <v>9.6999999999999993</v>
      </c>
      <c r="I362" s="22">
        <v>5</v>
      </c>
      <c r="J362" s="61">
        <v>5.3</v>
      </c>
      <c r="K362" s="22">
        <v>7.8</v>
      </c>
      <c r="L362" s="61">
        <v>7.78</v>
      </c>
      <c r="M362" s="22" t="s">
        <v>35</v>
      </c>
      <c r="N362" s="61" t="s">
        <v>35</v>
      </c>
      <c r="O362" s="49" t="s">
        <v>35</v>
      </c>
      <c r="P362" s="1199" t="s">
        <v>35</v>
      </c>
      <c r="Q362" s="49" t="s">
        <v>35</v>
      </c>
      <c r="R362" s="1199" t="s">
        <v>35</v>
      </c>
      <c r="S362" s="49" t="s">
        <v>35</v>
      </c>
      <c r="T362" s="1199" t="s">
        <v>35</v>
      </c>
      <c r="U362" s="49" t="s">
        <v>35</v>
      </c>
      <c r="V362" s="1199" t="s">
        <v>35</v>
      </c>
      <c r="W362" s="62" t="s">
        <v>35</v>
      </c>
      <c r="X362" s="63" t="s">
        <v>35</v>
      </c>
      <c r="Y362" s="67" t="s">
        <v>35</v>
      </c>
      <c r="Z362" s="68" t="s">
        <v>35</v>
      </c>
      <c r="AA362" s="23" t="s">
        <v>35</v>
      </c>
      <c r="AB362" s="66" t="s">
        <v>35</v>
      </c>
      <c r="AC362" s="608" t="s">
        <v>35</v>
      </c>
      <c r="AD362" s="6" t="s">
        <v>383</v>
      </c>
      <c r="AE362" s="17" t="s">
        <v>23</v>
      </c>
      <c r="AF362" s="485">
        <v>0.36</v>
      </c>
      <c r="AG362" s="486">
        <v>0.39</v>
      </c>
      <c r="AH362" s="41" t="s">
        <v>35</v>
      </c>
      <c r="AI362" s="95"/>
    </row>
    <row r="363" spans="1:35" s="1" customFormat="1" ht="13.5" customHeight="1" x14ac:dyDescent="0.15">
      <c r="A363" s="1911"/>
      <c r="B363" s="1610">
        <v>44606</v>
      </c>
      <c r="C363" s="1607" t="str">
        <f t="shared" si="40"/>
        <v>(月)</v>
      </c>
      <c r="D363" s="627" t="s">
        <v>579</v>
      </c>
      <c r="E363" s="1493">
        <v>9</v>
      </c>
      <c r="F363" s="58">
        <v>4</v>
      </c>
      <c r="G363" s="22">
        <v>9.3000000000000007</v>
      </c>
      <c r="H363" s="61">
        <v>10.8</v>
      </c>
      <c r="I363" s="22">
        <v>68.8</v>
      </c>
      <c r="J363" s="61">
        <v>1.9</v>
      </c>
      <c r="K363" s="22">
        <v>7.74</v>
      </c>
      <c r="L363" s="61">
        <v>7.18</v>
      </c>
      <c r="M363" s="22">
        <v>18.3</v>
      </c>
      <c r="N363" s="61">
        <v>17.8</v>
      </c>
      <c r="O363" s="49" t="s">
        <v>35</v>
      </c>
      <c r="P363" s="1199">
        <v>87</v>
      </c>
      <c r="Q363" s="49" t="s">
        <v>35</v>
      </c>
      <c r="R363" s="1199">
        <v>50</v>
      </c>
      <c r="S363" s="49" t="s">
        <v>35</v>
      </c>
      <c r="T363" s="1199" t="s">
        <v>35</v>
      </c>
      <c r="U363" s="49" t="s">
        <v>35</v>
      </c>
      <c r="V363" s="1199" t="s">
        <v>35</v>
      </c>
      <c r="W363" s="62" t="s">
        <v>35</v>
      </c>
      <c r="X363" s="63">
        <v>16</v>
      </c>
      <c r="Y363" s="67" t="s">
        <v>35</v>
      </c>
      <c r="Z363" s="68">
        <v>140</v>
      </c>
      <c r="AA363" s="23" t="s">
        <v>35</v>
      </c>
      <c r="AB363" s="66">
        <v>0.09</v>
      </c>
      <c r="AC363" s="608">
        <v>11790</v>
      </c>
      <c r="AD363" s="6" t="s">
        <v>24</v>
      </c>
      <c r="AE363" s="17" t="s">
        <v>23</v>
      </c>
      <c r="AF363" s="446">
        <v>3.8</v>
      </c>
      <c r="AG363" s="494">
        <v>3.8</v>
      </c>
      <c r="AH363" s="134" t="s">
        <v>35</v>
      </c>
      <c r="AI363" s="95"/>
    </row>
    <row r="364" spans="1:35" s="1" customFormat="1" ht="13.5" customHeight="1" x14ac:dyDescent="0.15">
      <c r="A364" s="1911"/>
      <c r="B364" s="1610">
        <v>44607</v>
      </c>
      <c r="C364" s="1607" t="str">
        <f t="shared" si="40"/>
        <v>(火)</v>
      </c>
      <c r="D364" s="627" t="s">
        <v>566</v>
      </c>
      <c r="E364" s="1493" t="s">
        <v>35</v>
      </c>
      <c r="F364" s="58">
        <v>5.4</v>
      </c>
      <c r="G364" s="22">
        <v>9.6999999999999993</v>
      </c>
      <c r="H364" s="61">
        <v>10.9</v>
      </c>
      <c r="I364" s="22">
        <v>11.2</v>
      </c>
      <c r="J364" s="61">
        <v>3.8</v>
      </c>
      <c r="K364" s="22">
        <v>7.82</v>
      </c>
      <c r="L364" s="61">
        <v>7.45</v>
      </c>
      <c r="M364" s="22">
        <v>23.8</v>
      </c>
      <c r="N364" s="61">
        <v>22.2</v>
      </c>
      <c r="O364" s="49" t="s">
        <v>35</v>
      </c>
      <c r="P364" s="1199">
        <v>74</v>
      </c>
      <c r="Q364" s="49" t="s">
        <v>35</v>
      </c>
      <c r="R364" s="1199">
        <v>64</v>
      </c>
      <c r="S364" s="49" t="s">
        <v>35</v>
      </c>
      <c r="T364" s="1199" t="s">
        <v>35</v>
      </c>
      <c r="U364" s="49" t="s">
        <v>35</v>
      </c>
      <c r="V364" s="1199" t="s">
        <v>35</v>
      </c>
      <c r="W364" s="62" t="s">
        <v>35</v>
      </c>
      <c r="X364" s="63">
        <v>16</v>
      </c>
      <c r="Y364" s="67" t="s">
        <v>35</v>
      </c>
      <c r="Z364" s="68">
        <v>192</v>
      </c>
      <c r="AA364" s="23" t="s">
        <v>35</v>
      </c>
      <c r="AB364" s="66">
        <v>0.24</v>
      </c>
      <c r="AC364" s="608">
        <v>2881</v>
      </c>
      <c r="AD364" s="6" t="s">
        <v>25</v>
      </c>
      <c r="AE364" s="17" t="s">
        <v>23</v>
      </c>
      <c r="AF364" s="446">
        <v>2.8</v>
      </c>
      <c r="AG364" s="494">
        <v>3.3</v>
      </c>
      <c r="AH364" s="35" t="s">
        <v>35</v>
      </c>
      <c r="AI364" s="95"/>
    </row>
    <row r="365" spans="1:35" s="1" customFormat="1" ht="13.5" customHeight="1" x14ac:dyDescent="0.15">
      <c r="A365" s="1911"/>
      <c r="B365" s="1610">
        <v>44608</v>
      </c>
      <c r="C365" s="1607" t="str">
        <f t="shared" si="40"/>
        <v>(水)</v>
      </c>
      <c r="D365" s="627" t="s">
        <v>566</v>
      </c>
      <c r="E365" s="1493" t="s">
        <v>35</v>
      </c>
      <c r="F365" s="58">
        <v>8.3000000000000007</v>
      </c>
      <c r="G365" s="22">
        <v>11.2</v>
      </c>
      <c r="H365" s="61">
        <v>12.3</v>
      </c>
      <c r="I365" s="22">
        <v>6.4</v>
      </c>
      <c r="J365" s="61">
        <v>7.6</v>
      </c>
      <c r="K365" s="22">
        <v>7.85</v>
      </c>
      <c r="L365" s="61">
        <v>7.8</v>
      </c>
      <c r="M365" s="22">
        <v>25.7</v>
      </c>
      <c r="N365" s="61">
        <v>26</v>
      </c>
      <c r="O365" s="49" t="s">
        <v>35</v>
      </c>
      <c r="P365" s="1199">
        <v>100</v>
      </c>
      <c r="Q365" s="49" t="s">
        <v>35</v>
      </c>
      <c r="R365" s="1199">
        <v>80</v>
      </c>
      <c r="S365" s="49" t="s">
        <v>35</v>
      </c>
      <c r="T365" s="1199" t="s">
        <v>35</v>
      </c>
      <c r="U365" s="49" t="s">
        <v>35</v>
      </c>
      <c r="V365" s="1199" t="s">
        <v>35</v>
      </c>
      <c r="W365" s="62" t="s">
        <v>35</v>
      </c>
      <c r="X365" s="63">
        <v>19</v>
      </c>
      <c r="Y365" s="67" t="s">
        <v>35</v>
      </c>
      <c r="Z365" s="68">
        <v>222</v>
      </c>
      <c r="AA365" s="23" t="s">
        <v>35</v>
      </c>
      <c r="AB365" s="66">
        <v>0.65</v>
      </c>
      <c r="AC365" s="608" t="s">
        <v>35</v>
      </c>
      <c r="AD365" s="6" t="s">
        <v>384</v>
      </c>
      <c r="AE365" s="17" t="s">
        <v>23</v>
      </c>
      <c r="AF365" s="446">
        <v>8.5</v>
      </c>
      <c r="AG365" s="494">
        <v>8.5</v>
      </c>
      <c r="AH365" s="35" t="s">
        <v>35</v>
      </c>
      <c r="AI365" s="95"/>
    </row>
    <row r="366" spans="1:35" s="1" customFormat="1" ht="13.5" customHeight="1" x14ac:dyDescent="0.15">
      <c r="A366" s="1911"/>
      <c r="B366" s="1610">
        <v>44609</v>
      </c>
      <c r="C366" s="1607" t="str">
        <f t="shared" si="40"/>
        <v>(木)</v>
      </c>
      <c r="D366" s="627" t="s">
        <v>566</v>
      </c>
      <c r="E366" s="1493" t="s">
        <v>35</v>
      </c>
      <c r="F366" s="58">
        <v>5.6</v>
      </c>
      <c r="G366" s="22">
        <v>7.6</v>
      </c>
      <c r="H366" s="61">
        <v>8.1</v>
      </c>
      <c r="I366" s="22">
        <v>6.2</v>
      </c>
      <c r="J366" s="61">
        <v>9.1</v>
      </c>
      <c r="K366" s="22">
        <v>7.86</v>
      </c>
      <c r="L366" s="61">
        <v>7.92</v>
      </c>
      <c r="M366" s="22">
        <v>29.7</v>
      </c>
      <c r="N366" s="61">
        <v>28.7</v>
      </c>
      <c r="O366" s="49" t="s">
        <v>35</v>
      </c>
      <c r="P366" s="1199">
        <v>100</v>
      </c>
      <c r="Q366" s="49" t="s">
        <v>35</v>
      </c>
      <c r="R366" s="1199">
        <v>82</v>
      </c>
      <c r="S366" s="49" t="s">
        <v>35</v>
      </c>
      <c r="T366" s="1199" t="s">
        <v>35</v>
      </c>
      <c r="U366" s="49" t="s">
        <v>35</v>
      </c>
      <c r="V366" s="1199" t="s">
        <v>35</v>
      </c>
      <c r="W366" s="62" t="s">
        <v>35</v>
      </c>
      <c r="X366" s="63">
        <v>19</v>
      </c>
      <c r="Y366" s="67" t="s">
        <v>35</v>
      </c>
      <c r="Z366" s="68">
        <v>246</v>
      </c>
      <c r="AA366" s="23" t="s">
        <v>35</v>
      </c>
      <c r="AB366" s="66">
        <v>0.63</v>
      </c>
      <c r="AC366" s="608" t="s">
        <v>35</v>
      </c>
      <c r="AD366" s="6" t="s">
        <v>385</v>
      </c>
      <c r="AE366" s="17" t="s">
        <v>23</v>
      </c>
      <c r="AF366" s="450">
        <v>4.2000000000000003E-2</v>
      </c>
      <c r="AG366" s="203">
        <v>4.2999999999999997E-2</v>
      </c>
      <c r="AH366" s="45" t="s">
        <v>35</v>
      </c>
      <c r="AI366" s="97"/>
    </row>
    <row r="367" spans="1:35" s="1" customFormat="1" ht="13.5" customHeight="1" x14ac:dyDescent="0.15">
      <c r="A367" s="1911"/>
      <c r="B367" s="1610">
        <v>44610</v>
      </c>
      <c r="C367" s="1607" t="str">
        <f t="shared" si="40"/>
        <v>(金)</v>
      </c>
      <c r="D367" s="627" t="s">
        <v>566</v>
      </c>
      <c r="E367" s="1493" t="s">
        <v>35</v>
      </c>
      <c r="F367" s="58">
        <v>7.3</v>
      </c>
      <c r="G367" s="22">
        <v>10.1</v>
      </c>
      <c r="H367" s="61">
        <v>11.4</v>
      </c>
      <c r="I367" s="22">
        <v>4.5</v>
      </c>
      <c r="J367" s="61">
        <v>5.5</v>
      </c>
      <c r="K367" s="22">
        <v>7.95</v>
      </c>
      <c r="L367" s="61">
        <v>7.96</v>
      </c>
      <c r="M367" s="22">
        <v>29.6</v>
      </c>
      <c r="N367" s="61">
        <v>25.8</v>
      </c>
      <c r="O367" s="49" t="s">
        <v>35</v>
      </c>
      <c r="P367" s="1199">
        <v>100</v>
      </c>
      <c r="Q367" s="49" t="s">
        <v>35</v>
      </c>
      <c r="R367" s="1199">
        <v>84</v>
      </c>
      <c r="S367" s="49" t="s">
        <v>35</v>
      </c>
      <c r="T367" s="1199" t="s">
        <v>35</v>
      </c>
      <c r="U367" s="49" t="s">
        <v>35</v>
      </c>
      <c r="V367" s="1199" t="s">
        <v>35</v>
      </c>
      <c r="W367" s="62" t="s">
        <v>35</v>
      </c>
      <c r="X367" s="63">
        <v>20</v>
      </c>
      <c r="Y367" s="67" t="s">
        <v>35</v>
      </c>
      <c r="Z367" s="68">
        <v>214</v>
      </c>
      <c r="AA367" s="23" t="s">
        <v>35</v>
      </c>
      <c r="AB367" s="66">
        <v>0.52</v>
      </c>
      <c r="AC367" s="608" t="s">
        <v>35</v>
      </c>
      <c r="AD367" s="6" t="s">
        <v>26</v>
      </c>
      <c r="AE367" s="17" t="s">
        <v>23</v>
      </c>
      <c r="AF367" s="450">
        <v>0.38</v>
      </c>
      <c r="AG367" s="203">
        <v>0.38</v>
      </c>
      <c r="AH367" s="41" t="s">
        <v>35</v>
      </c>
      <c r="AI367" s="95"/>
    </row>
    <row r="368" spans="1:35" s="1" customFormat="1" ht="13.5" customHeight="1" x14ac:dyDescent="0.15">
      <c r="A368" s="1911"/>
      <c r="B368" s="1610">
        <v>44611</v>
      </c>
      <c r="C368" s="1607" t="str">
        <f t="shared" si="40"/>
        <v>(土)</v>
      </c>
      <c r="D368" s="627" t="s">
        <v>522</v>
      </c>
      <c r="E368" s="1493">
        <v>13</v>
      </c>
      <c r="F368" s="58">
        <v>5.8</v>
      </c>
      <c r="G368" s="22">
        <v>7.5</v>
      </c>
      <c r="H368" s="61">
        <v>9</v>
      </c>
      <c r="I368" s="22">
        <v>5.8</v>
      </c>
      <c r="J368" s="61">
        <v>4.8</v>
      </c>
      <c r="K368" s="22">
        <v>7.77</v>
      </c>
      <c r="L368" s="61">
        <v>7.74</v>
      </c>
      <c r="M368" s="22" t="s">
        <v>35</v>
      </c>
      <c r="N368" s="61" t="s">
        <v>35</v>
      </c>
      <c r="O368" s="49" t="s">
        <v>35</v>
      </c>
      <c r="P368" s="1199" t="s">
        <v>35</v>
      </c>
      <c r="Q368" s="49" t="s">
        <v>35</v>
      </c>
      <c r="R368" s="1199" t="s">
        <v>35</v>
      </c>
      <c r="S368" s="49" t="s">
        <v>35</v>
      </c>
      <c r="T368" s="1199" t="s">
        <v>35</v>
      </c>
      <c r="U368" s="49" t="s">
        <v>35</v>
      </c>
      <c r="V368" s="1199" t="s">
        <v>35</v>
      </c>
      <c r="W368" s="62" t="s">
        <v>35</v>
      </c>
      <c r="X368" s="63" t="s">
        <v>35</v>
      </c>
      <c r="Y368" s="67" t="s">
        <v>35</v>
      </c>
      <c r="Z368" s="68" t="s">
        <v>35</v>
      </c>
      <c r="AA368" s="23" t="s">
        <v>35</v>
      </c>
      <c r="AB368" s="66" t="s">
        <v>35</v>
      </c>
      <c r="AC368" s="608" t="s">
        <v>35</v>
      </c>
      <c r="AD368" s="6" t="s">
        <v>91</v>
      </c>
      <c r="AE368" s="17" t="s">
        <v>23</v>
      </c>
      <c r="AF368" s="450">
        <v>1.22</v>
      </c>
      <c r="AG368" s="203">
        <v>1.17</v>
      </c>
      <c r="AH368" s="41" t="s">
        <v>35</v>
      </c>
      <c r="AI368" s="95"/>
    </row>
    <row r="369" spans="1:35" s="1" customFormat="1" ht="13.5" customHeight="1" x14ac:dyDescent="0.15">
      <c r="A369" s="1911"/>
      <c r="B369" s="1610">
        <v>44612</v>
      </c>
      <c r="C369" s="1607" t="str">
        <f t="shared" si="40"/>
        <v>(日)</v>
      </c>
      <c r="D369" s="754" t="s">
        <v>579</v>
      </c>
      <c r="E369" s="1498">
        <v>19</v>
      </c>
      <c r="F369" s="169">
        <v>6.9</v>
      </c>
      <c r="G369" s="170">
        <v>8.1</v>
      </c>
      <c r="H369" s="167">
        <v>9.8000000000000007</v>
      </c>
      <c r="I369" s="170">
        <v>86.4</v>
      </c>
      <c r="J369" s="167">
        <v>4</v>
      </c>
      <c r="K369" s="170">
        <v>7.56</v>
      </c>
      <c r="L369" s="167">
        <v>7.38</v>
      </c>
      <c r="M369" s="170" t="s">
        <v>35</v>
      </c>
      <c r="N369" s="167" t="s">
        <v>35</v>
      </c>
      <c r="O369" s="1206" t="s">
        <v>35</v>
      </c>
      <c r="P369" s="1207" t="s">
        <v>35</v>
      </c>
      <c r="Q369" s="1206" t="s">
        <v>35</v>
      </c>
      <c r="R369" s="1207" t="s">
        <v>35</v>
      </c>
      <c r="S369" s="1206" t="s">
        <v>35</v>
      </c>
      <c r="T369" s="1207" t="s">
        <v>35</v>
      </c>
      <c r="U369" s="1206" t="s">
        <v>35</v>
      </c>
      <c r="V369" s="1207" t="s">
        <v>35</v>
      </c>
      <c r="W369" s="171" t="s">
        <v>35</v>
      </c>
      <c r="X369" s="172" t="s">
        <v>35</v>
      </c>
      <c r="Y369" s="175" t="s">
        <v>35</v>
      </c>
      <c r="Z369" s="176" t="s">
        <v>35</v>
      </c>
      <c r="AA369" s="173" t="s">
        <v>35</v>
      </c>
      <c r="AB369" s="174" t="s">
        <v>35</v>
      </c>
      <c r="AC369" s="755">
        <v>8933</v>
      </c>
      <c r="AD369" s="6" t="s">
        <v>371</v>
      </c>
      <c r="AE369" s="17" t="s">
        <v>23</v>
      </c>
      <c r="AF369" s="450">
        <v>0.219</v>
      </c>
      <c r="AG369" s="203">
        <v>0.224</v>
      </c>
      <c r="AH369" s="45" t="s">
        <v>35</v>
      </c>
      <c r="AI369" s="97"/>
    </row>
    <row r="370" spans="1:35" ht="13.5" customHeight="1" x14ac:dyDescent="0.15">
      <c r="A370" s="1911"/>
      <c r="B370" s="1610">
        <v>44613</v>
      </c>
      <c r="C370" s="1607" t="str">
        <f t="shared" si="40"/>
        <v>(月)</v>
      </c>
      <c r="D370" s="754" t="s">
        <v>566</v>
      </c>
      <c r="E370" s="1498" t="s">
        <v>35</v>
      </c>
      <c r="F370" s="169">
        <v>5.3</v>
      </c>
      <c r="G370" s="170">
        <v>10.199999999999999</v>
      </c>
      <c r="H370" s="167">
        <v>11.3</v>
      </c>
      <c r="I370" s="170">
        <v>18.399999999999999</v>
      </c>
      <c r="J370" s="167">
        <v>5.0999999999999996</v>
      </c>
      <c r="K370" s="170">
        <v>7.96</v>
      </c>
      <c r="L370" s="167">
        <v>7.45</v>
      </c>
      <c r="M370" s="170">
        <v>21.7</v>
      </c>
      <c r="N370" s="167">
        <v>12.3</v>
      </c>
      <c r="O370" s="1206" t="s">
        <v>35</v>
      </c>
      <c r="P370" s="1207">
        <v>64</v>
      </c>
      <c r="Q370" s="1206" t="s">
        <v>35</v>
      </c>
      <c r="R370" s="1207">
        <v>60</v>
      </c>
      <c r="S370" s="1206" t="s">
        <v>35</v>
      </c>
      <c r="T370" s="1207" t="s">
        <v>35</v>
      </c>
      <c r="U370" s="1206" t="s">
        <v>35</v>
      </c>
      <c r="V370" s="1207" t="s">
        <v>35</v>
      </c>
      <c r="W370" s="171" t="s">
        <v>35</v>
      </c>
      <c r="X370" s="172">
        <v>16</v>
      </c>
      <c r="Y370" s="175" t="s">
        <v>35</v>
      </c>
      <c r="Z370" s="176">
        <v>164</v>
      </c>
      <c r="AA370" s="173" t="s">
        <v>35</v>
      </c>
      <c r="AB370" s="174">
        <v>0.3</v>
      </c>
      <c r="AC370" s="755">
        <v>6632</v>
      </c>
      <c r="AD370" s="6" t="s">
        <v>386</v>
      </c>
      <c r="AE370" s="17" t="s">
        <v>23</v>
      </c>
      <c r="AF370" s="450" t="s">
        <v>665</v>
      </c>
      <c r="AG370" s="203" t="s">
        <v>665</v>
      </c>
      <c r="AH370" s="41" t="s">
        <v>35</v>
      </c>
      <c r="AI370" s="95"/>
    </row>
    <row r="371" spans="1:35" x14ac:dyDescent="0.15">
      <c r="A371" s="1911"/>
      <c r="B371" s="1610">
        <v>44614</v>
      </c>
      <c r="C371" s="1607" t="str">
        <f t="shared" si="40"/>
        <v>(火)</v>
      </c>
      <c r="D371" s="627" t="s">
        <v>566</v>
      </c>
      <c r="E371" s="1493" t="s">
        <v>35</v>
      </c>
      <c r="F371" s="58">
        <v>7.9</v>
      </c>
      <c r="G371" s="22">
        <v>10.5</v>
      </c>
      <c r="H371" s="61">
        <v>11.8</v>
      </c>
      <c r="I371" s="22">
        <v>7</v>
      </c>
      <c r="J371" s="61">
        <v>5.2</v>
      </c>
      <c r="K371" s="22">
        <v>8.17</v>
      </c>
      <c r="L371" s="61">
        <v>7.87</v>
      </c>
      <c r="M371" s="22">
        <v>28</v>
      </c>
      <c r="N371" s="61">
        <v>28.1</v>
      </c>
      <c r="O371" s="49" t="s">
        <v>35</v>
      </c>
      <c r="P371" s="1199">
        <v>97</v>
      </c>
      <c r="Q371" s="49" t="s">
        <v>35</v>
      </c>
      <c r="R371" s="1199">
        <v>80</v>
      </c>
      <c r="S371" s="49" t="s">
        <v>35</v>
      </c>
      <c r="T371" s="1199" t="s">
        <v>35</v>
      </c>
      <c r="U371" s="49" t="s">
        <v>35</v>
      </c>
      <c r="V371" s="1199" t="s">
        <v>35</v>
      </c>
      <c r="W371" s="62" t="s">
        <v>35</v>
      </c>
      <c r="X371" s="63">
        <v>17</v>
      </c>
      <c r="Y371" s="67" t="s">
        <v>35</v>
      </c>
      <c r="Z371" s="68">
        <v>208</v>
      </c>
      <c r="AA371" s="23" t="s">
        <v>35</v>
      </c>
      <c r="AB371" s="66">
        <v>0.34</v>
      </c>
      <c r="AC371" s="756">
        <v>1546</v>
      </c>
      <c r="AD371" s="6" t="s">
        <v>92</v>
      </c>
      <c r="AE371" s="17" t="s">
        <v>23</v>
      </c>
      <c r="AF371" s="446">
        <v>18.399999999999999</v>
      </c>
      <c r="AG371" s="494">
        <v>18.3</v>
      </c>
      <c r="AH371" s="35" t="s">
        <v>35</v>
      </c>
      <c r="AI371" s="96"/>
    </row>
    <row r="372" spans="1:35" x14ac:dyDescent="0.15">
      <c r="A372" s="1911"/>
      <c r="B372" s="1610">
        <v>44615</v>
      </c>
      <c r="C372" s="1607" t="str">
        <f t="shared" si="40"/>
        <v>(水)</v>
      </c>
      <c r="D372" s="627" t="s">
        <v>566</v>
      </c>
      <c r="E372" s="1493" t="s">
        <v>35</v>
      </c>
      <c r="F372" s="58">
        <v>4.3</v>
      </c>
      <c r="G372" s="22">
        <v>7.5</v>
      </c>
      <c r="H372" s="61">
        <v>8.8000000000000007</v>
      </c>
      <c r="I372" s="22">
        <v>7</v>
      </c>
      <c r="J372" s="61">
        <v>7.1</v>
      </c>
      <c r="K372" s="22">
        <v>7.16</v>
      </c>
      <c r="L372" s="61">
        <v>7.68</v>
      </c>
      <c r="M372" s="22" t="s">
        <v>35</v>
      </c>
      <c r="N372" s="61" t="s">
        <v>35</v>
      </c>
      <c r="O372" s="49" t="s">
        <v>35</v>
      </c>
      <c r="P372" s="1199" t="s">
        <v>35</v>
      </c>
      <c r="Q372" s="49" t="s">
        <v>35</v>
      </c>
      <c r="R372" s="1199" t="s">
        <v>35</v>
      </c>
      <c r="S372" s="49" t="s">
        <v>35</v>
      </c>
      <c r="T372" s="1199" t="s">
        <v>35</v>
      </c>
      <c r="U372" s="49" t="s">
        <v>35</v>
      </c>
      <c r="V372" s="1199" t="s">
        <v>35</v>
      </c>
      <c r="W372" s="62" t="s">
        <v>35</v>
      </c>
      <c r="X372" s="63" t="s">
        <v>35</v>
      </c>
      <c r="Y372" s="67" t="s">
        <v>35</v>
      </c>
      <c r="Z372" s="68" t="s">
        <v>35</v>
      </c>
      <c r="AA372" s="23" t="s">
        <v>35</v>
      </c>
      <c r="AB372" s="66" t="s">
        <v>35</v>
      </c>
      <c r="AC372" s="756" t="s">
        <v>35</v>
      </c>
      <c r="AD372" s="6" t="s">
        <v>27</v>
      </c>
      <c r="AE372" s="17" t="s">
        <v>23</v>
      </c>
      <c r="AF372" s="446">
        <v>40.6</v>
      </c>
      <c r="AG372" s="494">
        <v>40.6</v>
      </c>
      <c r="AH372" s="35" t="s">
        <v>35</v>
      </c>
      <c r="AI372" s="96"/>
    </row>
    <row r="373" spans="1:35" x14ac:dyDescent="0.15">
      <c r="A373" s="1911"/>
      <c r="B373" s="1610">
        <v>44616</v>
      </c>
      <c r="C373" s="1607" t="str">
        <f t="shared" si="40"/>
        <v>(木)</v>
      </c>
      <c r="D373" s="627" t="s">
        <v>566</v>
      </c>
      <c r="E373" s="1493" t="s">
        <v>35</v>
      </c>
      <c r="F373" s="58">
        <v>5.3</v>
      </c>
      <c r="G373" s="22">
        <v>11.2</v>
      </c>
      <c r="H373" s="61">
        <v>12.1</v>
      </c>
      <c r="I373" s="22">
        <v>5</v>
      </c>
      <c r="J373" s="61">
        <v>6.1</v>
      </c>
      <c r="K373" s="22">
        <v>8.0399999999999991</v>
      </c>
      <c r="L373" s="61">
        <v>8.08</v>
      </c>
      <c r="M373" s="22">
        <v>31.2</v>
      </c>
      <c r="N373" s="61">
        <v>29.4</v>
      </c>
      <c r="O373" s="49" t="s">
        <v>35</v>
      </c>
      <c r="P373" s="1199">
        <v>110</v>
      </c>
      <c r="Q373" s="49" t="s">
        <v>35</v>
      </c>
      <c r="R373" s="1199">
        <v>88</v>
      </c>
      <c r="S373" s="49" t="s">
        <v>35</v>
      </c>
      <c r="T373" s="1199" t="s">
        <v>35</v>
      </c>
      <c r="U373" s="49" t="s">
        <v>35</v>
      </c>
      <c r="V373" s="1199" t="s">
        <v>35</v>
      </c>
      <c r="W373" s="62" t="s">
        <v>35</v>
      </c>
      <c r="X373" s="63">
        <v>16</v>
      </c>
      <c r="Y373" s="67" t="s">
        <v>35</v>
      </c>
      <c r="Z373" s="68">
        <v>240</v>
      </c>
      <c r="AA373" s="23" t="s">
        <v>35</v>
      </c>
      <c r="AB373" s="66">
        <v>0.56999999999999995</v>
      </c>
      <c r="AC373" s="756" t="s">
        <v>35</v>
      </c>
      <c r="AD373" s="6" t="s">
        <v>374</v>
      </c>
      <c r="AE373" s="17" t="s">
        <v>379</v>
      </c>
      <c r="AF373" s="496">
        <v>13</v>
      </c>
      <c r="AG373" s="497">
        <v>13</v>
      </c>
      <c r="AH373" s="42" t="s">
        <v>35</v>
      </c>
      <c r="AI373" s="98"/>
    </row>
    <row r="374" spans="1:35" x14ac:dyDescent="0.15">
      <c r="A374" s="1911"/>
      <c r="B374" s="1610">
        <v>44617</v>
      </c>
      <c r="C374" s="1607" t="str">
        <f t="shared" si="40"/>
        <v>(金)</v>
      </c>
      <c r="D374" s="627" t="s">
        <v>566</v>
      </c>
      <c r="E374" s="1493" t="s">
        <v>35</v>
      </c>
      <c r="F374" s="58">
        <v>7.4</v>
      </c>
      <c r="G374" s="22">
        <v>10.8</v>
      </c>
      <c r="H374" s="61">
        <v>12.1</v>
      </c>
      <c r="I374" s="22">
        <v>4.9000000000000004</v>
      </c>
      <c r="J374" s="61">
        <v>6.3</v>
      </c>
      <c r="K374" s="22">
        <v>8.01</v>
      </c>
      <c r="L374" s="61">
        <v>7.99</v>
      </c>
      <c r="M374" s="22">
        <v>30.4</v>
      </c>
      <c r="N374" s="61">
        <v>29.5</v>
      </c>
      <c r="O374" s="49" t="s">
        <v>35</v>
      </c>
      <c r="P374" s="1199">
        <v>120</v>
      </c>
      <c r="Q374" s="49" t="s">
        <v>35</v>
      </c>
      <c r="R374" s="1199">
        <v>86</v>
      </c>
      <c r="S374" s="49" t="s">
        <v>35</v>
      </c>
      <c r="T374" s="1199" t="s">
        <v>35</v>
      </c>
      <c r="U374" s="49" t="s">
        <v>35</v>
      </c>
      <c r="V374" s="1199" t="s">
        <v>35</v>
      </c>
      <c r="W374" s="62" t="s">
        <v>35</v>
      </c>
      <c r="X374" s="63">
        <v>16</v>
      </c>
      <c r="Y374" s="67" t="s">
        <v>35</v>
      </c>
      <c r="Z374" s="68">
        <v>236</v>
      </c>
      <c r="AA374" s="23" t="s">
        <v>35</v>
      </c>
      <c r="AB374" s="66">
        <v>0.56999999999999995</v>
      </c>
      <c r="AC374" s="756" t="s">
        <v>35</v>
      </c>
      <c r="AD374" s="6" t="s">
        <v>387</v>
      </c>
      <c r="AE374" s="17" t="s">
        <v>23</v>
      </c>
      <c r="AF374" s="496">
        <v>5</v>
      </c>
      <c r="AG374" s="497">
        <v>7</v>
      </c>
      <c r="AH374" s="42" t="s">
        <v>35</v>
      </c>
      <c r="AI374" s="98"/>
    </row>
    <row r="375" spans="1:35" x14ac:dyDescent="0.15">
      <c r="A375" s="1911"/>
      <c r="B375" s="1610">
        <v>44618</v>
      </c>
      <c r="C375" s="1607" t="str">
        <f t="shared" si="40"/>
        <v>(土)</v>
      </c>
      <c r="D375" s="627" t="s">
        <v>566</v>
      </c>
      <c r="E375" s="1493" t="s">
        <v>35</v>
      </c>
      <c r="F375" s="58">
        <v>9.8000000000000007</v>
      </c>
      <c r="G375" s="22">
        <v>8.1999999999999993</v>
      </c>
      <c r="H375" s="61">
        <v>9.8000000000000007</v>
      </c>
      <c r="I375" s="22">
        <v>5</v>
      </c>
      <c r="J375" s="61">
        <v>4.0999999999999996</v>
      </c>
      <c r="K375" s="22">
        <v>7.73</v>
      </c>
      <c r="L375" s="61">
        <v>7.69</v>
      </c>
      <c r="M375" s="22" t="s">
        <v>35</v>
      </c>
      <c r="N375" s="61" t="s">
        <v>35</v>
      </c>
      <c r="O375" s="49" t="s">
        <v>35</v>
      </c>
      <c r="P375" s="1199" t="s">
        <v>35</v>
      </c>
      <c r="Q375" s="49" t="s">
        <v>35</v>
      </c>
      <c r="R375" s="1199" t="s">
        <v>35</v>
      </c>
      <c r="S375" s="49" t="s">
        <v>35</v>
      </c>
      <c r="T375" s="1199" t="s">
        <v>35</v>
      </c>
      <c r="U375" s="49" t="s">
        <v>35</v>
      </c>
      <c r="V375" s="1199" t="s">
        <v>35</v>
      </c>
      <c r="W375" s="62" t="s">
        <v>35</v>
      </c>
      <c r="X375" s="63" t="s">
        <v>35</v>
      </c>
      <c r="Y375" s="67" t="s">
        <v>35</v>
      </c>
      <c r="Z375" s="68" t="s">
        <v>35</v>
      </c>
      <c r="AA375" s="23" t="s">
        <v>35</v>
      </c>
      <c r="AB375" s="66" t="s">
        <v>35</v>
      </c>
      <c r="AC375" s="756" t="s">
        <v>35</v>
      </c>
      <c r="AD375" s="18"/>
      <c r="AE375" s="8"/>
      <c r="AF375" s="19"/>
      <c r="AG375" s="7"/>
      <c r="AH375" s="7"/>
      <c r="AI375" s="8"/>
    </row>
    <row r="376" spans="1:35" x14ac:dyDescent="0.15">
      <c r="A376" s="1911"/>
      <c r="B376" s="1610">
        <v>44619</v>
      </c>
      <c r="C376" s="1607" t="str">
        <f t="shared" si="40"/>
        <v>(日)</v>
      </c>
      <c r="D376" s="627" t="s">
        <v>566</v>
      </c>
      <c r="E376" s="1493" t="s">
        <v>35</v>
      </c>
      <c r="F376" s="58">
        <v>12.8</v>
      </c>
      <c r="G376" s="22">
        <v>9.6999999999999993</v>
      </c>
      <c r="H376" s="61">
        <v>10.8</v>
      </c>
      <c r="I376" s="22">
        <v>5.8</v>
      </c>
      <c r="J376" s="61">
        <v>4.9000000000000004</v>
      </c>
      <c r="K376" s="22">
        <v>7.8</v>
      </c>
      <c r="L376" s="61">
        <v>7.72</v>
      </c>
      <c r="M376" s="22" t="s">
        <v>35</v>
      </c>
      <c r="N376" s="61" t="s">
        <v>35</v>
      </c>
      <c r="O376" s="49" t="s">
        <v>35</v>
      </c>
      <c r="P376" s="1199" t="s">
        <v>35</v>
      </c>
      <c r="Q376" s="49" t="s">
        <v>35</v>
      </c>
      <c r="R376" s="1199" t="s">
        <v>35</v>
      </c>
      <c r="S376" s="49" t="s">
        <v>35</v>
      </c>
      <c r="T376" s="1199" t="s">
        <v>35</v>
      </c>
      <c r="U376" s="49" t="s">
        <v>35</v>
      </c>
      <c r="V376" s="1199" t="s">
        <v>35</v>
      </c>
      <c r="W376" s="62" t="s">
        <v>35</v>
      </c>
      <c r="X376" s="63" t="s">
        <v>35</v>
      </c>
      <c r="Y376" s="67" t="s">
        <v>35</v>
      </c>
      <c r="Z376" s="68" t="s">
        <v>35</v>
      </c>
      <c r="AA376" s="23" t="s">
        <v>35</v>
      </c>
      <c r="AB376" s="66" t="s">
        <v>35</v>
      </c>
      <c r="AC376" s="756" t="s">
        <v>35</v>
      </c>
      <c r="AD376" s="18"/>
      <c r="AE376" s="8"/>
      <c r="AF376" s="19"/>
      <c r="AG376" s="7"/>
      <c r="AH376" s="7"/>
      <c r="AI376" s="8"/>
    </row>
    <row r="377" spans="1:35" x14ac:dyDescent="0.15">
      <c r="A377" s="1911"/>
      <c r="B377" s="1610">
        <v>44620</v>
      </c>
      <c r="C377" s="1607" t="str">
        <f t="shared" si="40"/>
        <v>(月)</v>
      </c>
      <c r="D377" s="627" t="s">
        <v>566</v>
      </c>
      <c r="E377" s="1493" t="s">
        <v>35</v>
      </c>
      <c r="F377" s="58">
        <v>10.7</v>
      </c>
      <c r="G377" s="22">
        <v>13.2</v>
      </c>
      <c r="H377" s="61">
        <v>14.7</v>
      </c>
      <c r="I377" s="22">
        <v>4.5999999999999996</v>
      </c>
      <c r="J377" s="61">
        <v>6</v>
      </c>
      <c r="K377" s="22">
        <v>7.95</v>
      </c>
      <c r="L377" s="61">
        <v>7.88</v>
      </c>
      <c r="M377" s="22">
        <v>31.9</v>
      </c>
      <c r="N377" s="61">
        <v>32.1</v>
      </c>
      <c r="O377" s="49" t="s">
        <v>35</v>
      </c>
      <c r="P377" s="1199">
        <v>130</v>
      </c>
      <c r="Q377" s="49" t="s">
        <v>35</v>
      </c>
      <c r="R377" s="1199">
        <v>96</v>
      </c>
      <c r="S377" s="49" t="s">
        <v>35</v>
      </c>
      <c r="T377" s="1199" t="s">
        <v>35</v>
      </c>
      <c r="U377" s="49" t="s">
        <v>35</v>
      </c>
      <c r="V377" s="1199" t="s">
        <v>35</v>
      </c>
      <c r="W377" s="62" t="s">
        <v>35</v>
      </c>
      <c r="X377" s="63">
        <v>14</v>
      </c>
      <c r="Y377" s="67" t="s">
        <v>35</v>
      </c>
      <c r="Z377" s="68">
        <v>244</v>
      </c>
      <c r="AA377" s="23" t="s">
        <v>35</v>
      </c>
      <c r="AB377" s="66">
        <v>0.5</v>
      </c>
      <c r="AC377" s="789" t="s">
        <v>35</v>
      </c>
      <c r="AD377" s="570"/>
      <c r="AE377" s="571"/>
      <c r="AF377" s="580"/>
      <c r="AG377" s="572"/>
      <c r="AH377" s="572"/>
      <c r="AI377" s="571"/>
    </row>
    <row r="378" spans="1:35" x14ac:dyDescent="0.15">
      <c r="A378" s="1911"/>
      <c r="B378" s="1748" t="s">
        <v>388</v>
      </c>
      <c r="C378" s="1744"/>
      <c r="D378" s="374"/>
      <c r="E378" s="1494">
        <f>MAX(E347:E377)</f>
        <v>29</v>
      </c>
      <c r="F378" s="335">
        <f t="shared" ref="F378:AC378" si="41">IF(COUNT(F347:F377)=0,"",MAX(F347:F377))</f>
        <v>12.8</v>
      </c>
      <c r="G378" s="336">
        <f t="shared" si="41"/>
        <v>13.2</v>
      </c>
      <c r="H378" s="337">
        <f t="shared" si="41"/>
        <v>14.7</v>
      </c>
      <c r="I378" s="336">
        <f t="shared" si="41"/>
        <v>86.4</v>
      </c>
      <c r="J378" s="337">
        <f t="shared" si="41"/>
        <v>11.4</v>
      </c>
      <c r="K378" s="336">
        <f t="shared" si="41"/>
        <v>8.26</v>
      </c>
      <c r="L378" s="337">
        <f t="shared" si="41"/>
        <v>8.25</v>
      </c>
      <c r="M378" s="336">
        <f t="shared" si="41"/>
        <v>36.799999999999997</v>
      </c>
      <c r="N378" s="337">
        <f t="shared" si="41"/>
        <v>35.700000000000003</v>
      </c>
      <c r="O378" s="1200">
        <f t="shared" si="41"/>
        <v>150</v>
      </c>
      <c r="P378" s="1208">
        <f t="shared" si="41"/>
        <v>140</v>
      </c>
      <c r="Q378" s="1200">
        <f t="shared" si="41"/>
        <v>96</v>
      </c>
      <c r="R378" s="1208">
        <f t="shared" si="41"/>
        <v>100</v>
      </c>
      <c r="S378" s="1200">
        <f t="shared" si="41"/>
        <v>68</v>
      </c>
      <c r="T378" s="1208">
        <f t="shared" si="41"/>
        <v>70</v>
      </c>
      <c r="U378" s="1200">
        <f t="shared" si="41"/>
        <v>28</v>
      </c>
      <c r="V378" s="1208">
        <f t="shared" si="41"/>
        <v>26</v>
      </c>
      <c r="W378" s="338">
        <f t="shared" si="41"/>
        <v>20</v>
      </c>
      <c r="X378" s="540">
        <f t="shared" si="41"/>
        <v>25</v>
      </c>
      <c r="Y378" s="1356">
        <f t="shared" si="41"/>
        <v>264</v>
      </c>
      <c r="Z378" s="1357">
        <f t="shared" si="41"/>
        <v>268</v>
      </c>
      <c r="AA378" s="650">
        <f t="shared" si="41"/>
        <v>0.85</v>
      </c>
      <c r="AB378" s="1398">
        <f t="shared" si="41"/>
        <v>0.65</v>
      </c>
      <c r="AC378" s="651">
        <f t="shared" si="41"/>
        <v>17124</v>
      </c>
      <c r="AD378" s="384" t="s">
        <v>376</v>
      </c>
      <c r="AE378" s="1461" t="s">
        <v>35</v>
      </c>
      <c r="AF378" s="1461" t="s">
        <v>35</v>
      </c>
      <c r="AG378" s="1461" t="s">
        <v>35</v>
      </c>
      <c r="AH378" s="1461" t="s">
        <v>35</v>
      </c>
      <c r="AI378" s="1462" t="s">
        <v>35</v>
      </c>
    </row>
    <row r="379" spans="1:35" x14ac:dyDescent="0.15">
      <c r="A379" s="1911"/>
      <c r="B379" s="1749" t="s">
        <v>389</v>
      </c>
      <c r="C379" s="1736"/>
      <c r="D379" s="376"/>
      <c r="E379" s="1503"/>
      <c r="F379" s="340">
        <f t="shared" ref="F379:AB379" si="42">IF(COUNT(F350:F377)=0,"",MIN(F350:F377))</f>
        <v>3.7</v>
      </c>
      <c r="G379" s="341">
        <f t="shared" si="42"/>
        <v>6.2</v>
      </c>
      <c r="H379" s="342">
        <f t="shared" si="42"/>
        <v>7.6</v>
      </c>
      <c r="I379" s="341">
        <f t="shared" si="42"/>
        <v>2.7</v>
      </c>
      <c r="J379" s="342">
        <f t="shared" si="42"/>
        <v>1.9</v>
      </c>
      <c r="K379" s="341">
        <f t="shared" si="42"/>
        <v>7.16</v>
      </c>
      <c r="L379" s="342">
        <f t="shared" si="42"/>
        <v>7.18</v>
      </c>
      <c r="M379" s="341">
        <f t="shared" si="42"/>
        <v>18.3</v>
      </c>
      <c r="N379" s="342">
        <f t="shared" si="42"/>
        <v>12.3</v>
      </c>
      <c r="O379" s="1202">
        <f t="shared" si="42"/>
        <v>150</v>
      </c>
      <c r="P379" s="1209">
        <f t="shared" si="42"/>
        <v>64</v>
      </c>
      <c r="Q379" s="1202">
        <f t="shared" si="42"/>
        <v>96</v>
      </c>
      <c r="R379" s="1209">
        <f t="shared" si="42"/>
        <v>50</v>
      </c>
      <c r="S379" s="1202">
        <f t="shared" si="42"/>
        <v>68</v>
      </c>
      <c r="T379" s="1209">
        <f t="shared" si="42"/>
        <v>70</v>
      </c>
      <c r="U379" s="1202">
        <f t="shared" si="42"/>
        <v>28</v>
      </c>
      <c r="V379" s="1209">
        <f t="shared" si="42"/>
        <v>26</v>
      </c>
      <c r="W379" s="343">
        <f t="shared" si="42"/>
        <v>14</v>
      </c>
      <c r="X379" s="653">
        <f t="shared" si="42"/>
        <v>14</v>
      </c>
      <c r="Y379" s="1362">
        <f t="shared" si="42"/>
        <v>264</v>
      </c>
      <c r="Z379" s="1363">
        <f t="shared" si="42"/>
        <v>140</v>
      </c>
      <c r="AA379" s="654">
        <f t="shared" si="42"/>
        <v>0.36</v>
      </c>
      <c r="AB379" s="666">
        <f t="shared" si="42"/>
        <v>0.05</v>
      </c>
      <c r="AC379" s="1653"/>
      <c r="AD379" s="10" t="s">
        <v>35</v>
      </c>
      <c r="AE379" s="2" t="s">
        <v>35</v>
      </c>
      <c r="AF379" s="2" t="s">
        <v>35</v>
      </c>
      <c r="AG379" s="2" t="s">
        <v>35</v>
      </c>
      <c r="AH379" s="2" t="s">
        <v>35</v>
      </c>
      <c r="AI379" s="99" t="s">
        <v>35</v>
      </c>
    </row>
    <row r="380" spans="1:35" x14ac:dyDescent="0.15">
      <c r="A380" s="1911"/>
      <c r="B380" s="1749" t="s">
        <v>390</v>
      </c>
      <c r="C380" s="1736"/>
      <c r="D380" s="378"/>
      <c r="E380" s="1496"/>
      <c r="F380" s="541">
        <f t="shared" ref="F380:AB380" si="43">IF(COUNT(F350:F377)=0,"",AVERAGE(F350:F377))</f>
        <v>6.4892857142857148</v>
      </c>
      <c r="G380" s="542">
        <f t="shared" si="43"/>
        <v>9.8142857142857132</v>
      </c>
      <c r="H380" s="543">
        <f t="shared" si="43"/>
        <v>11.103571428571431</v>
      </c>
      <c r="I380" s="542">
        <f t="shared" si="43"/>
        <v>11.032142857142857</v>
      </c>
      <c r="J380" s="543">
        <f t="shared" si="43"/>
        <v>5.1928571428571422</v>
      </c>
      <c r="K380" s="542">
        <f t="shared" si="43"/>
        <v>7.8828571428571417</v>
      </c>
      <c r="L380" s="543">
        <f t="shared" si="43"/>
        <v>7.8328571428571436</v>
      </c>
      <c r="M380" s="542">
        <f t="shared" si="43"/>
        <v>30.177777777777781</v>
      </c>
      <c r="N380" s="543">
        <f t="shared" si="43"/>
        <v>28.766666666666666</v>
      </c>
      <c r="O380" s="1210">
        <f t="shared" si="43"/>
        <v>150</v>
      </c>
      <c r="P380" s="1211">
        <f t="shared" si="43"/>
        <v>116.22222222222223</v>
      </c>
      <c r="Q380" s="1210">
        <f t="shared" si="43"/>
        <v>96</v>
      </c>
      <c r="R380" s="1211">
        <f t="shared" si="43"/>
        <v>85.666666666666671</v>
      </c>
      <c r="S380" s="1210">
        <f t="shared" si="43"/>
        <v>68</v>
      </c>
      <c r="T380" s="1211">
        <f t="shared" si="43"/>
        <v>70</v>
      </c>
      <c r="U380" s="1210">
        <f t="shared" si="43"/>
        <v>28</v>
      </c>
      <c r="V380" s="1211">
        <f t="shared" si="43"/>
        <v>26</v>
      </c>
      <c r="W380" s="1252">
        <f t="shared" si="43"/>
        <v>14</v>
      </c>
      <c r="X380" s="653">
        <f t="shared" si="43"/>
        <v>16.666666666666668</v>
      </c>
      <c r="Y380" s="1362">
        <f t="shared" si="43"/>
        <v>264</v>
      </c>
      <c r="Z380" s="1363">
        <f t="shared" si="43"/>
        <v>232.22222222222223</v>
      </c>
      <c r="AA380" s="654">
        <f t="shared" si="43"/>
        <v>0.36</v>
      </c>
      <c r="AB380" s="666">
        <f t="shared" si="43"/>
        <v>0.39</v>
      </c>
      <c r="AC380" s="1654"/>
      <c r="AD380" s="10" t="s">
        <v>35</v>
      </c>
      <c r="AE380" s="2" t="s">
        <v>35</v>
      </c>
      <c r="AF380" s="2" t="s">
        <v>35</v>
      </c>
      <c r="AG380" s="2" t="s">
        <v>35</v>
      </c>
      <c r="AH380" s="2" t="s">
        <v>35</v>
      </c>
      <c r="AI380" s="99" t="s">
        <v>35</v>
      </c>
    </row>
    <row r="381" spans="1:35" x14ac:dyDescent="0.15">
      <c r="A381" s="1912"/>
      <c r="B381" s="1737" t="s">
        <v>391</v>
      </c>
      <c r="C381" s="1738"/>
      <c r="D381" s="558"/>
      <c r="E381" s="1497">
        <f>SUM(E350:E377)</f>
        <v>100</v>
      </c>
      <c r="F381" s="563"/>
      <c r="G381" s="1341"/>
      <c r="H381" s="1342"/>
      <c r="I381" s="1341"/>
      <c r="J381" s="1342"/>
      <c r="K381" s="1242"/>
      <c r="L381" s="1342"/>
      <c r="M381" s="1341"/>
      <c r="N381" s="1342"/>
      <c r="O381" s="1205"/>
      <c r="P381" s="1212"/>
      <c r="Q381" s="1223"/>
      <c r="R381" s="1212"/>
      <c r="S381" s="1205"/>
      <c r="T381" s="1212"/>
      <c r="U381" s="1223"/>
      <c r="V381" s="1212"/>
      <c r="W381" s="1258"/>
      <c r="X381" s="1452"/>
      <c r="Y381" s="1361"/>
      <c r="Z381" s="1366"/>
      <c r="AA381" s="1405"/>
      <c r="AB381" s="1400"/>
      <c r="AC381" s="595">
        <f>SUM(AC350:AC377)</f>
        <v>40740</v>
      </c>
      <c r="AD381" s="637"/>
      <c r="AE381" s="686"/>
      <c r="AF381" s="686"/>
      <c r="AG381" s="686"/>
      <c r="AH381" s="686"/>
      <c r="AI381" s="687"/>
    </row>
    <row r="382" spans="1:35" x14ac:dyDescent="0.15">
      <c r="A382" s="1860" t="s">
        <v>521</v>
      </c>
      <c r="B382" s="1610">
        <v>44621</v>
      </c>
      <c r="C382" s="856" t="str">
        <f>IF(B382="","",IF(WEEKDAY(B382)=1,"(日)",IF(WEEKDAY(B382)=2,"(月)",IF(WEEKDAY(B382)=3,"(火)",IF(WEEKDAY(B382)=4,"(水)",IF(WEEKDAY(B382)=5,"(木)",IF(WEEKDAY(B382)=6,"(金)","(土)")))))))</f>
        <v>(火)</v>
      </c>
      <c r="D382" s="70" t="s">
        <v>566</v>
      </c>
      <c r="E382" s="1493">
        <v>0</v>
      </c>
      <c r="F382" s="58">
        <v>12</v>
      </c>
      <c r="G382" s="22">
        <v>13.5</v>
      </c>
      <c r="H382" s="61">
        <v>14.9</v>
      </c>
      <c r="I382" s="22">
        <v>4.5</v>
      </c>
      <c r="J382" s="61">
        <v>5.4</v>
      </c>
      <c r="K382" s="22">
        <v>7.92</v>
      </c>
      <c r="L382" s="61">
        <v>8.0399999999999991</v>
      </c>
      <c r="M382" s="22">
        <v>34.6</v>
      </c>
      <c r="N382" s="61">
        <v>29.8</v>
      </c>
      <c r="O382" s="49" t="s">
        <v>35</v>
      </c>
      <c r="P382" s="1199">
        <v>140</v>
      </c>
      <c r="Q382" s="49" t="s">
        <v>35</v>
      </c>
      <c r="R382" s="1199">
        <v>92</v>
      </c>
      <c r="S382" s="49" t="s">
        <v>35</v>
      </c>
      <c r="T382" s="1199" t="s">
        <v>35</v>
      </c>
      <c r="U382" s="49" t="s">
        <v>35</v>
      </c>
      <c r="V382" s="1199" t="s">
        <v>35</v>
      </c>
      <c r="W382" s="62" t="s">
        <v>35</v>
      </c>
      <c r="X382" s="63">
        <v>15</v>
      </c>
      <c r="Y382" s="67" t="s">
        <v>35</v>
      </c>
      <c r="Z382" s="68">
        <v>254</v>
      </c>
      <c r="AA382" s="23" t="s">
        <v>35</v>
      </c>
      <c r="AB382" s="66">
        <v>0.47</v>
      </c>
      <c r="AC382" s="304" t="s">
        <v>35</v>
      </c>
      <c r="AD382" s="165">
        <v>44629</v>
      </c>
      <c r="AE382" s="128" t="s">
        <v>551</v>
      </c>
      <c r="AF382" s="129">
        <v>5.3</v>
      </c>
      <c r="AG382" s="130" t="s">
        <v>20</v>
      </c>
      <c r="AH382" s="131"/>
      <c r="AI382" s="132"/>
    </row>
    <row r="383" spans="1:35" x14ac:dyDescent="0.15">
      <c r="A383" s="1861"/>
      <c r="B383" s="1610">
        <v>44622</v>
      </c>
      <c r="C383" s="1607" t="str">
        <f>IF(B383="","",IF(WEEKDAY(B383)=1,"(日)",IF(WEEKDAY(B383)=2,"(月)",IF(WEEKDAY(B383)=3,"(火)",IF(WEEKDAY(B383)=4,"(水)",IF(WEEKDAY(B383)=5,"(木)",IF(WEEKDAY(B383)=6,"(金)","(土)")))))))</f>
        <v>(水)</v>
      </c>
      <c r="D383" s="70" t="s">
        <v>566</v>
      </c>
      <c r="E383" s="1493">
        <v>0</v>
      </c>
      <c r="F383" s="58">
        <v>13.2</v>
      </c>
      <c r="G383" s="22">
        <v>15.2</v>
      </c>
      <c r="H383" s="61">
        <v>16.100000000000001</v>
      </c>
      <c r="I383" s="22">
        <v>4.4000000000000004</v>
      </c>
      <c r="J383" s="61">
        <v>4.8</v>
      </c>
      <c r="K383" s="22">
        <v>7.91</v>
      </c>
      <c r="L383" s="61">
        <v>7.94</v>
      </c>
      <c r="M383" s="22">
        <v>33.200000000000003</v>
      </c>
      <c r="N383" s="61">
        <v>31.7</v>
      </c>
      <c r="O383" s="49" t="s">
        <v>35</v>
      </c>
      <c r="P383" s="1199">
        <v>130</v>
      </c>
      <c r="Q383" s="49" t="s">
        <v>35</v>
      </c>
      <c r="R383" s="1199">
        <v>92</v>
      </c>
      <c r="S383" s="49" t="s">
        <v>35</v>
      </c>
      <c r="T383" s="1199" t="s">
        <v>35</v>
      </c>
      <c r="U383" s="49" t="s">
        <v>35</v>
      </c>
      <c r="V383" s="1199" t="s">
        <v>35</v>
      </c>
      <c r="W383" s="62" t="s">
        <v>35</v>
      </c>
      <c r="X383" s="63">
        <v>14</v>
      </c>
      <c r="Y383" s="67" t="s">
        <v>35</v>
      </c>
      <c r="Z383" s="68">
        <v>248</v>
      </c>
      <c r="AA383" s="23" t="s">
        <v>35</v>
      </c>
      <c r="AB383" s="66">
        <v>0.47</v>
      </c>
      <c r="AC383" s="304" t="s">
        <v>35</v>
      </c>
      <c r="AD383" s="11" t="s">
        <v>35</v>
      </c>
      <c r="AE383" s="12" t="s">
        <v>35</v>
      </c>
      <c r="AF383" s="13" t="s">
        <v>5</v>
      </c>
      <c r="AG383" s="14" t="s">
        <v>6</v>
      </c>
      <c r="AH383" s="15" t="s">
        <v>35</v>
      </c>
      <c r="AI383" s="92"/>
    </row>
    <row r="384" spans="1:35" x14ac:dyDescent="0.15">
      <c r="A384" s="1861"/>
      <c r="B384" s="1610">
        <v>44623</v>
      </c>
      <c r="C384" s="1607" t="str">
        <f t="shared" ref="C384:C412" si="44">IF(B384="","",IF(WEEKDAY(B384)=1,"(日)",IF(WEEKDAY(B384)=2,"(月)",IF(WEEKDAY(B384)=3,"(火)",IF(WEEKDAY(B384)=4,"(水)",IF(WEEKDAY(B384)=5,"(木)",IF(WEEKDAY(B384)=6,"(金)","(土)")))))))</f>
        <v>(木)</v>
      </c>
      <c r="D384" s="70" t="s">
        <v>566</v>
      </c>
      <c r="E384" s="1493">
        <v>0</v>
      </c>
      <c r="F384" s="58">
        <v>12.2</v>
      </c>
      <c r="G384" s="22">
        <v>15.8</v>
      </c>
      <c r="H384" s="61">
        <v>16.3</v>
      </c>
      <c r="I384" s="22">
        <v>11.3</v>
      </c>
      <c r="J384" s="61">
        <v>7.7</v>
      </c>
      <c r="K384" s="22">
        <v>7.79</v>
      </c>
      <c r="L384" s="61">
        <v>7.98</v>
      </c>
      <c r="M384" s="22">
        <v>33.9</v>
      </c>
      <c r="N384" s="61">
        <v>30.7</v>
      </c>
      <c r="O384" s="49" t="s">
        <v>35</v>
      </c>
      <c r="P384" s="1199">
        <v>140</v>
      </c>
      <c r="Q384" s="49" t="s">
        <v>35</v>
      </c>
      <c r="R384" s="1199">
        <v>94</v>
      </c>
      <c r="S384" s="49" t="s">
        <v>35</v>
      </c>
      <c r="T384" s="1199" t="s">
        <v>35</v>
      </c>
      <c r="U384" s="49" t="s">
        <v>35</v>
      </c>
      <c r="V384" s="1199" t="s">
        <v>35</v>
      </c>
      <c r="W384" s="62" t="s">
        <v>35</v>
      </c>
      <c r="X384" s="63">
        <v>13</v>
      </c>
      <c r="Y384" s="67" t="s">
        <v>35</v>
      </c>
      <c r="Z384" s="68">
        <v>258</v>
      </c>
      <c r="AA384" s="23" t="s">
        <v>35</v>
      </c>
      <c r="AB384" s="66">
        <v>0.59</v>
      </c>
      <c r="AC384" s="304" t="s">
        <v>35</v>
      </c>
      <c r="AD384" s="5" t="s">
        <v>493</v>
      </c>
      <c r="AE384" s="16" t="s">
        <v>20</v>
      </c>
      <c r="AF384" s="30">
        <v>13.7</v>
      </c>
      <c r="AG384" s="31">
        <v>14.6</v>
      </c>
      <c r="AH384" s="32" t="s">
        <v>35</v>
      </c>
      <c r="AI384" s="93"/>
    </row>
    <row r="385" spans="1:35" x14ac:dyDescent="0.15">
      <c r="A385" s="1861"/>
      <c r="B385" s="1610">
        <v>44624</v>
      </c>
      <c r="C385" s="1607" t="str">
        <f t="shared" si="44"/>
        <v>(金)</v>
      </c>
      <c r="D385" s="70" t="s">
        <v>566</v>
      </c>
      <c r="E385" s="1493">
        <v>0</v>
      </c>
      <c r="F385" s="58">
        <v>8.8000000000000007</v>
      </c>
      <c r="G385" s="22">
        <v>14.4</v>
      </c>
      <c r="H385" s="61">
        <v>16.3</v>
      </c>
      <c r="I385" s="22">
        <v>6.5</v>
      </c>
      <c r="J385" s="61">
        <v>8.5</v>
      </c>
      <c r="K385" s="22">
        <v>8.06</v>
      </c>
      <c r="L385" s="61">
        <v>8.01</v>
      </c>
      <c r="M385" s="22">
        <v>33.6</v>
      </c>
      <c r="N385" s="61">
        <v>31.3</v>
      </c>
      <c r="O385" s="49" t="s">
        <v>35</v>
      </c>
      <c r="P385" s="1199">
        <v>140</v>
      </c>
      <c r="Q385" s="49" t="s">
        <v>35</v>
      </c>
      <c r="R385" s="1199">
        <v>98</v>
      </c>
      <c r="S385" s="49" t="s">
        <v>35</v>
      </c>
      <c r="T385" s="1199" t="s">
        <v>35</v>
      </c>
      <c r="U385" s="49" t="s">
        <v>35</v>
      </c>
      <c r="V385" s="1199" t="s">
        <v>35</v>
      </c>
      <c r="W385" s="62" t="s">
        <v>35</v>
      </c>
      <c r="X385" s="63">
        <v>13</v>
      </c>
      <c r="Y385" s="67" t="s">
        <v>35</v>
      </c>
      <c r="Z385" s="68">
        <v>256</v>
      </c>
      <c r="AA385" s="23" t="s">
        <v>35</v>
      </c>
      <c r="AB385" s="66">
        <v>0.63</v>
      </c>
      <c r="AC385" s="304" t="s">
        <v>35</v>
      </c>
      <c r="AD385" s="6" t="s">
        <v>494</v>
      </c>
      <c r="AE385" s="17" t="s">
        <v>495</v>
      </c>
      <c r="AF385" s="33">
        <v>5.8</v>
      </c>
      <c r="AG385" s="34">
        <v>5.3</v>
      </c>
      <c r="AH385" s="38" t="s">
        <v>35</v>
      </c>
      <c r="AI385" s="94"/>
    </row>
    <row r="386" spans="1:35" x14ac:dyDescent="0.15">
      <c r="A386" s="1861"/>
      <c r="B386" s="1610">
        <v>44625</v>
      </c>
      <c r="C386" s="1607" t="str">
        <f t="shared" si="44"/>
        <v>(土)</v>
      </c>
      <c r="D386" s="70" t="s">
        <v>566</v>
      </c>
      <c r="E386" s="1493">
        <v>0</v>
      </c>
      <c r="F386" s="58">
        <v>10.7</v>
      </c>
      <c r="G386" s="22">
        <v>11.5</v>
      </c>
      <c r="H386" s="61">
        <v>13</v>
      </c>
      <c r="I386" s="22">
        <v>6</v>
      </c>
      <c r="J386" s="61">
        <v>5.0999999999999996</v>
      </c>
      <c r="K386" s="22">
        <v>7.81</v>
      </c>
      <c r="L386" s="61">
        <v>7.81</v>
      </c>
      <c r="M386" s="22" t="s">
        <v>35</v>
      </c>
      <c r="N386" s="61" t="s">
        <v>35</v>
      </c>
      <c r="O386" s="49" t="s">
        <v>35</v>
      </c>
      <c r="P386" s="1199" t="s">
        <v>35</v>
      </c>
      <c r="Q386" s="49" t="s">
        <v>35</v>
      </c>
      <c r="R386" s="1199" t="s">
        <v>35</v>
      </c>
      <c r="S386" s="49" t="s">
        <v>35</v>
      </c>
      <c r="T386" s="1199" t="s">
        <v>35</v>
      </c>
      <c r="U386" s="49" t="s">
        <v>35</v>
      </c>
      <c r="V386" s="1199" t="s">
        <v>35</v>
      </c>
      <c r="W386" s="62" t="s">
        <v>35</v>
      </c>
      <c r="X386" s="63" t="s">
        <v>35</v>
      </c>
      <c r="Y386" s="67" t="s">
        <v>35</v>
      </c>
      <c r="Z386" s="68" t="s">
        <v>35</v>
      </c>
      <c r="AA386" s="23" t="s">
        <v>35</v>
      </c>
      <c r="AB386" s="66" t="s">
        <v>35</v>
      </c>
      <c r="AC386" s="304" t="s">
        <v>35</v>
      </c>
      <c r="AD386" s="6" t="s">
        <v>21</v>
      </c>
      <c r="AE386" s="17"/>
      <c r="AF386" s="33">
        <v>8.01</v>
      </c>
      <c r="AG386" s="34">
        <v>8.02</v>
      </c>
      <c r="AH386" s="41" t="s">
        <v>35</v>
      </c>
      <c r="AI386" s="95"/>
    </row>
    <row r="387" spans="1:35" x14ac:dyDescent="0.15">
      <c r="A387" s="1861"/>
      <c r="B387" s="1610">
        <v>44626</v>
      </c>
      <c r="C387" s="1607" t="str">
        <f t="shared" si="44"/>
        <v>(日)</v>
      </c>
      <c r="D387" s="70" t="s">
        <v>566</v>
      </c>
      <c r="E387" s="1493">
        <v>0</v>
      </c>
      <c r="F387" s="58">
        <v>9.6999999999999993</v>
      </c>
      <c r="G387" s="22">
        <v>11.2</v>
      </c>
      <c r="H387" s="61">
        <v>13</v>
      </c>
      <c r="I387" s="22">
        <v>6.9</v>
      </c>
      <c r="J387" s="61">
        <v>5.9</v>
      </c>
      <c r="K387" s="22">
        <v>7.83</v>
      </c>
      <c r="L387" s="61">
        <v>7.86</v>
      </c>
      <c r="M387" s="22" t="s">
        <v>35</v>
      </c>
      <c r="N387" s="61" t="s">
        <v>35</v>
      </c>
      <c r="O387" s="49" t="s">
        <v>35</v>
      </c>
      <c r="P387" s="1199" t="s">
        <v>35</v>
      </c>
      <c r="Q387" s="49" t="s">
        <v>35</v>
      </c>
      <c r="R387" s="1199" t="s">
        <v>35</v>
      </c>
      <c r="S387" s="49" t="s">
        <v>35</v>
      </c>
      <c r="T387" s="1199" t="s">
        <v>35</v>
      </c>
      <c r="U387" s="49" t="s">
        <v>35</v>
      </c>
      <c r="V387" s="1199" t="s">
        <v>35</v>
      </c>
      <c r="W387" s="62" t="s">
        <v>35</v>
      </c>
      <c r="X387" s="63" t="s">
        <v>35</v>
      </c>
      <c r="Y387" s="67" t="s">
        <v>35</v>
      </c>
      <c r="Z387" s="68" t="s">
        <v>35</v>
      </c>
      <c r="AA387" s="23" t="s">
        <v>35</v>
      </c>
      <c r="AB387" s="66" t="s">
        <v>35</v>
      </c>
      <c r="AC387" s="304" t="s">
        <v>35</v>
      </c>
      <c r="AD387" s="6" t="s">
        <v>496</v>
      </c>
      <c r="AE387" s="17" t="s">
        <v>22</v>
      </c>
      <c r="AF387" s="33">
        <v>31</v>
      </c>
      <c r="AG387" s="34">
        <v>31.2</v>
      </c>
      <c r="AH387" s="35" t="s">
        <v>35</v>
      </c>
      <c r="AI387" s="96"/>
    </row>
    <row r="388" spans="1:35" x14ac:dyDescent="0.15">
      <c r="A388" s="1861"/>
      <c r="B388" s="1610">
        <v>44627</v>
      </c>
      <c r="C388" s="1607" t="str">
        <f t="shared" si="44"/>
        <v>(月)</v>
      </c>
      <c r="D388" s="70" t="s">
        <v>566</v>
      </c>
      <c r="E388" s="1493">
        <v>0</v>
      </c>
      <c r="F388" s="58">
        <v>9.3000000000000007</v>
      </c>
      <c r="G388" s="22">
        <v>13.2</v>
      </c>
      <c r="H388" s="61">
        <v>14.8</v>
      </c>
      <c r="I388" s="22">
        <v>5.9</v>
      </c>
      <c r="J388" s="61">
        <v>7.2</v>
      </c>
      <c r="K388" s="22">
        <v>8.09</v>
      </c>
      <c r="L388" s="61">
        <v>8.14</v>
      </c>
      <c r="M388" s="22">
        <v>35.700000000000003</v>
      </c>
      <c r="N388" s="61">
        <v>31.9</v>
      </c>
      <c r="O388" s="49" t="s">
        <v>35</v>
      </c>
      <c r="P388" s="1199">
        <v>150</v>
      </c>
      <c r="Q388" s="49" t="s">
        <v>35</v>
      </c>
      <c r="R388" s="1199">
        <v>100</v>
      </c>
      <c r="S388" s="49" t="s">
        <v>35</v>
      </c>
      <c r="T388" s="1199" t="s">
        <v>35</v>
      </c>
      <c r="U388" s="49" t="s">
        <v>35</v>
      </c>
      <c r="V388" s="1199" t="s">
        <v>35</v>
      </c>
      <c r="W388" s="62" t="s">
        <v>35</v>
      </c>
      <c r="X388" s="63">
        <v>13</v>
      </c>
      <c r="Y388" s="67" t="s">
        <v>35</v>
      </c>
      <c r="Z388" s="68">
        <v>266</v>
      </c>
      <c r="AA388" s="23" t="s">
        <v>35</v>
      </c>
      <c r="AB388" s="66">
        <v>0.51</v>
      </c>
      <c r="AC388" s="304" t="s">
        <v>35</v>
      </c>
      <c r="AD388" s="6" t="s">
        <v>497</v>
      </c>
      <c r="AE388" s="17" t="s">
        <v>23</v>
      </c>
      <c r="AF388" s="612">
        <v>150</v>
      </c>
      <c r="AG388" s="613">
        <v>140</v>
      </c>
      <c r="AH388" s="35" t="s">
        <v>35</v>
      </c>
      <c r="AI388" s="96"/>
    </row>
    <row r="389" spans="1:35" x14ac:dyDescent="0.15">
      <c r="A389" s="1861"/>
      <c r="B389" s="1610">
        <v>44628</v>
      </c>
      <c r="C389" s="1607" t="str">
        <f t="shared" si="44"/>
        <v>(火)</v>
      </c>
      <c r="D389" s="70" t="s">
        <v>579</v>
      </c>
      <c r="E389" s="1493">
        <v>1</v>
      </c>
      <c r="F389" s="58">
        <v>5.9</v>
      </c>
      <c r="G389" s="22">
        <v>14</v>
      </c>
      <c r="H389" s="61">
        <v>5.5</v>
      </c>
      <c r="I389" s="22">
        <v>5.0999999999999996</v>
      </c>
      <c r="J389" s="61">
        <v>6.1</v>
      </c>
      <c r="K389" s="22">
        <v>8.07</v>
      </c>
      <c r="L389" s="61">
        <v>8.18</v>
      </c>
      <c r="M389" s="22">
        <v>35.4</v>
      </c>
      <c r="N389" s="61">
        <v>32.6</v>
      </c>
      <c r="O389" s="49" t="s">
        <v>35</v>
      </c>
      <c r="P389" s="1199">
        <v>150</v>
      </c>
      <c r="Q389" s="49" t="s">
        <v>35</v>
      </c>
      <c r="R389" s="1199">
        <v>98</v>
      </c>
      <c r="S389" s="49" t="s">
        <v>35</v>
      </c>
      <c r="T389" s="1199" t="s">
        <v>35</v>
      </c>
      <c r="U389" s="49" t="s">
        <v>35</v>
      </c>
      <c r="V389" s="1199" t="s">
        <v>35</v>
      </c>
      <c r="W389" s="62" t="s">
        <v>35</v>
      </c>
      <c r="X389" s="63">
        <v>13</v>
      </c>
      <c r="Y389" s="67" t="s">
        <v>35</v>
      </c>
      <c r="Z389" s="68">
        <v>262</v>
      </c>
      <c r="AA389" s="23" t="s">
        <v>35</v>
      </c>
      <c r="AB389" s="66">
        <v>0.46</v>
      </c>
      <c r="AC389" s="304" t="s">
        <v>35</v>
      </c>
      <c r="AD389" s="6" t="s">
        <v>498</v>
      </c>
      <c r="AE389" s="17" t="s">
        <v>23</v>
      </c>
      <c r="AF389" s="612">
        <v>100</v>
      </c>
      <c r="AG389" s="613">
        <v>96</v>
      </c>
      <c r="AH389" s="35" t="s">
        <v>35</v>
      </c>
      <c r="AI389" s="96"/>
    </row>
    <row r="390" spans="1:35" x14ac:dyDescent="0.15">
      <c r="A390" s="1861"/>
      <c r="B390" s="1610">
        <v>44629</v>
      </c>
      <c r="C390" s="1607" t="str">
        <f t="shared" si="44"/>
        <v>(水)</v>
      </c>
      <c r="D390" s="70" t="s">
        <v>566</v>
      </c>
      <c r="E390" s="1493">
        <v>0</v>
      </c>
      <c r="F390" s="58">
        <v>7.8</v>
      </c>
      <c r="G390" s="22">
        <v>13.7</v>
      </c>
      <c r="H390" s="61">
        <v>14.6</v>
      </c>
      <c r="I390" s="22">
        <v>5.8</v>
      </c>
      <c r="J390" s="61">
        <v>5.3</v>
      </c>
      <c r="K390" s="22">
        <v>8.01</v>
      </c>
      <c r="L390" s="61">
        <v>8.02</v>
      </c>
      <c r="M390" s="22">
        <v>31</v>
      </c>
      <c r="N390" s="61">
        <v>31.2</v>
      </c>
      <c r="O390" s="49">
        <v>150</v>
      </c>
      <c r="P390" s="1199">
        <v>140</v>
      </c>
      <c r="Q390" s="49">
        <v>100</v>
      </c>
      <c r="R390" s="1199">
        <v>96</v>
      </c>
      <c r="S390" s="49">
        <v>64</v>
      </c>
      <c r="T390" s="1199">
        <v>68</v>
      </c>
      <c r="U390" s="49">
        <v>36</v>
      </c>
      <c r="V390" s="1199">
        <v>28</v>
      </c>
      <c r="W390" s="62">
        <v>13</v>
      </c>
      <c r="X390" s="63">
        <v>13</v>
      </c>
      <c r="Y390" s="67">
        <v>252</v>
      </c>
      <c r="Z390" s="68">
        <v>248</v>
      </c>
      <c r="AA390" s="23">
        <v>0.56999999999999995</v>
      </c>
      <c r="AB390" s="66">
        <v>0.47</v>
      </c>
      <c r="AC390" s="304" t="s">
        <v>35</v>
      </c>
      <c r="AD390" s="6" t="s">
        <v>499</v>
      </c>
      <c r="AE390" s="17" t="s">
        <v>23</v>
      </c>
      <c r="AF390" s="612">
        <v>64</v>
      </c>
      <c r="AG390" s="613">
        <v>68</v>
      </c>
      <c r="AH390" s="35" t="s">
        <v>35</v>
      </c>
      <c r="AI390" s="96"/>
    </row>
    <row r="391" spans="1:35" x14ac:dyDescent="0.15">
      <c r="A391" s="1861"/>
      <c r="B391" s="1610">
        <v>44630</v>
      </c>
      <c r="C391" s="1607" t="str">
        <f t="shared" si="44"/>
        <v>(木)</v>
      </c>
      <c r="D391" s="70" t="s">
        <v>566</v>
      </c>
      <c r="E391" s="1493">
        <v>0</v>
      </c>
      <c r="F391" s="58">
        <v>9.8000000000000007</v>
      </c>
      <c r="G391" s="22">
        <v>15.8</v>
      </c>
      <c r="H391" s="61">
        <v>14.4</v>
      </c>
      <c r="I391" s="22">
        <v>3.8</v>
      </c>
      <c r="J391" s="61">
        <v>4.5</v>
      </c>
      <c r="K391" s="22">
        <v>8.07</v>
      </c>
      <c r="L391" s="61">
        <v>8.15</v>
      </c>
      <c r="M391" s="22">
        <v>33.200000000000003</v>
      </c>
      <c r="N391" s="61">
        <v>30.7</v>
      </c>
      <c r="O391" s="49" t="s">
        <v>35</v>
      </c>
      <c r="P391" s="1199">
        <v>150</v>
      </c>
      <c r="Q391" s="49" t="s">
        <v>35</v>
      </c>
      <c r="R391" s="1199">
        <v>100</v>
      </c>
      <c r="S391" s="49" t="s">
        <v>35</v>
      </c>
      <c r="T391" s="1199" t="s">
        <v>35</v>
      </c>
      <c r="U391" s="49" t="s">
        <v>35</v>
      </c>
      <c r="V391" s="1199" t="s">
        <v>35</v>
      </c>
      <c r="W391" s="62" t="s">
        <v>35</v>
      </c>
      <c r="X391" s="63">
        <v>14</v>
      </c>
      <c r="Y391" s="67" t="s">
        <v>35</v>
      </c>
      <c r="Z391" s="68">
        <v>256</v>
      </c>
      <c r="AA391" s="23" t="s">
        <v>35</v>
      </c>
      <c r="AB391" s="66">
        <v>0.44</v>
      </c>
      <c r="AC391" s="304" t="s">
        <v>35</v>
      </c>
      <c r="AD391" s="6" t="s">
        <v>500</v>
      </c>
      <c r="AE391" s="17" t="s">
        <v>23</v>
      </c>
      <c r="AF391" s="612">
        <v>36</v>
      </c>
      <c r="AG391" s="613">
        <v>28</v>
      </c>
      <c r="AH391" s="35" t="s">
        <v>35</v>
      </c>
      <c r="AI391" s="96"/>
    </row>
    <row r="392" spans="1:35" x14ac:dyDescent="0.15">
      <c r="A392" s="1861"/>
      <c r="B392" s="1610">
        <v>44631</v>
      </c>
      <c r="C392" s="1607" t="str">
        <f t="shared" si="44"/>
        <v>(金)</v>
      </c>
      <c r="D392" s="70" t="s">
        <v>566</v>
      </c>
      <c r="E392" s="1493">
        <v>0</v>
      </c>
      <c r="F392" s="58">
        <v>12.3</v>
      </c>
      <c r="G392" s="22">
        <v>14.7</v>
      </c>
      <c r="H392" s="61">
        <v>16.2</v>
      </c>
      <c r="I392" s="22">
        <v>5.4</v>
      </c>
      <c r="J392" s="61">
        <v>5.9</v>
      </c>
      <c r="K392" s="22">
        <v>8.06</v>
      </c>
      <c r="L392" s="61">
        <v>8.14</v>
      </c>
      <c r="M392" s="22">
        <v>34.5</v>
      </c>
      <c r="N392" s="61">
        <v>34</v>
      </c>
      <c r="O392" s="49" t="s">
        <v>35</v>
      </c>
      <c r="P392" s="1199">
        <v>140</v>
      </c>
      <c r="Q392" s="49" t="s">
        <v>35</v>
      </c>
      <c r="R392" s="1199">
        <v>96</v>
      </c>
      <c r="S392" s="49" t="s">
        <v>35</v>
      </c>
      <c r="T392" s="1199" t="s">
        <v>35</v>
      </c>
      <c r="U392" s="49" t="s">
        <v>35</v>
      </c>
      <c r="V392" s="1199" t="s">
        <v>35</v>
      </c>
      <c r="W392" s="62" t="s">
        <v>35</v>
      </c>
      <c r="X392" s="63">
        <v>14</v>
      </c>
      <c r="Y392" s="67" t="s">
        <v>35</v>
      </c>
      <c r="Z392" s="68">
        <v>276</v>
      </c>
      <c r="AA392" s="23" t="s">
        <v>35</v>
      </c>
      <c r="AB392" s="66">
        <v>0.49</v>
      </c>
      <c r="AC392" s="304" t="s">
        <v>35</v>
      </c>
      <c r="AD392" s="6" t="s">
        <v>501</v>
      </c>
      <c r="AE392" s="17" t="s">
        <v>23</v>
      </c>
      <c r="AF392" s="36">
        <v>13</v>
      </c>
      <c r="AG392" s="37">
        <v>13</v>
      </c>
      <c r="AH392" s="38" t="s">
        <v>35</v>
      </c>
      <c r="AI392" s="94"/>
    </row>
    <row r="393" spans="1:35" x14ac:dyDescent="0.15">
      <c r="A393" s="1861"/>
      <c r="B393" s="1610">
        <v>44632</v>
      </c>
      <c r="C393" s="1607" t="str">
        <f t="shared" si="44"/>
        <v>(土)</v>
      </c>
      <c r="D393" s="70" t="s">
        <v>566</v>
      </c>
      <c r="E393" s="1493">
        <v>0</v>
      </c>
      <c r="F393" s="58">
        <v>17.2</v>
      </c>
      <c r="G393" s="22">
        <v>12.4</v>
      </c>
      <c r="H393" s="61">
        <v>13.8</v>
      </c>
      <c r="I393" s="22">
        <v>7.7</v>
      </c>
      <c r="J393" s="61">
        <v>6.8</v>
      </c>
      <c r="K393" s="22">
        <v>7.86</v>
      </c>
      <c r="L393" s="61">
        <v>7.9</v>
      </c>
      <c r="M393" s="22" t="s">
        <v>35</v>
      </c>
      <c r="N393" s="61" t="s">
        <v>35</v>
      </c>
      <c r="O393" s="49" t="s">
        <v>35</v>
      </c>
      <c r="P393" s="1199" t="s">
        <v>35</v>
      </c>
      <c r="Q393" s="49" t="s">
        <v>35</v>
      </c>
      <c r="R393" s="1199" t="s">
        <v>35</v>
      </c>
      <c r="S393" s="49" t="s">
        <v>35</v>
      </c>
      <c r="T393" s="1199" t="s">
        <v>35</v>
      </c>
      <c r="U393" s="49" t="s">
        <v>35</v>
      </c>
      <c r="V393" s="1199" t="s">
        <v>35</v>
      </c>
      <c r="W393" s="62" t="s">
        <v>35</v>
      </c>
      <c r="X393" s="63" t="s">
        <v>35</v>
      </c>
      <c r="Y393" s="67" t="s">
        <v>35</v>
      </c>
      <c r="Z393" s="68" t="s">
        <v>35</v>
      </c>
      <c r="AA393" s="23" t="s">
        <v>35</v>
      </c>
      <c r="AB393" s="66" t="s">
        <v>35</v>
      </c>
      <c r="AC393" s="304" t="s">
        <v>35</v>
      </c>
      <c r="AD393" s="6" t="s">
        <v>502</v>
      </c>
      <c r="AE393" s="17" t="s">
        <v>23</v>
      </c>
      <c r="AF393" s="47">
        <v>252</v>
      </c>
      <c r="AG393" s="48">
        <v>248</v>
      </c>
      <c r="AH393" s="24" t="s">
        <v>35</v>
      </c>
      <c r="AI393" s="25"/>
    </row>
    <row r="394" spans="1:35" x14ac:dyDescent="0.15">
      <c r="A394" s="1861"/>
      <c r="B394" s="1610">
        <v>44633</v>
      </c>
      <c r="C394" s="1607" t="str">
        <f t="shared" si="44"/>
        <v>(日)</v>
      </c>
      <c r="D394" s="70" t="s">
        <v>566</v>
      </c>
      <c r="E394" s="1493">
        <v>0</v>
      </c>
      <c r="F394" s="58">
        <v>12.6</v>
      </c>
      <c r="G394" s="22">
        <v>13.3</v>
      </c>
      <c r="H394" s="61">
        <v>15.1</v>
      </c>
      <c r="I394" s="22">
        <v>8.9</v>
      </c>
      <c r="J394" s="61">
        <v>9.1999999999999993</v>
      </c>
      <c r="K394" s="22">
        <v>7.79</v>
      </c>
      <c r="L394" s="61">
        <v>7.87</v>
      </c>
      <c r="M394" s="22" t="s">
        <v>35</v>
      </c>
      <c r="N394" s="61" t="s">
        <v>35</v>
      </c>
      <c r="O394" s="49" t="s">
        <v>35</v>
      </c>
      <c r="P394" s="1199" t="s">
        <v>35</v>
      </c>
      <c r="Q394" s="49" t="s">
        <v>35</v>
      </c>
      <c r="R394" s="1199" t="s">
        <v>35</v>
      </c>
      <c r="S394" s="49" t="s">
        <v>35</v>
      </c>
      <c r="T394" s="1199" t="s">
        <v>35</v>
      </c>
      <c r="U394" s="49" t="s">
        <v>35</v>
      </c>
      <c r="V394" s="1199" t="s">
        <v>35</v>
      </c>
      <c r="W394" s="62" t="s">
        <v>35</v>
      </c>
      <c r="X394" s="63" t="s">
        <v>35</v>
      </c>
      <c r="Y394" s="67" t="s">
        <v>35</v>
      </c>
      <c r="Z394" s="68" t="s">
        <v>35</v>
      </c>
      <c r="AA394" s="23" t="s">
        <v>35</v>
      </c>
      <c r="AB394" s="66" t="s">
        <v>35</v>
      </c>
      <c r="AC394" s="304" t="s">
        <v>35</v>
      </c>
      <c r="AD394" s="6" t="s">
        <v>503</v>
      </c>
      <c r="AE394" s="17" t="s">
        <v>23</v>
      </c>
      <c r="AF394" s="39">
        <v>0.56999999999999995</v>
      </c>
      <c r="AG394" s="40">
        <v>0.47</v>
      </c>
      <c r="AH394" s="41" t="s">
        <v>35</v>
      </c>
      <c r="AI394" s="95"/>
    </row>
    <row r="395" spans="1:35" x14ac:dyDescent="0.15">
      <c r="A395" s="1861"/>
      <c r="B395" s="1610">
        <v>44634</v>
      </c>
      <c r="C395" s="1607" t="str">
        <f t="shared" si="44"/>
        <v>(月)</v>
      </c>
      <c r="D395" s="70" t="s">
        <v>566</v>
      </c>
      <c r="E395" s="1493">
        <v>1</v>
      </c>
      <c r="F395" s="58">
        <v>17.600000000000001</v>
      </c>
      <c r="G395" s="22">
        <v>18.8</v>
      </c>
      <c r="H395" s="61">
        <v>18.100000000000001</v>
      </c>
      <c r="I395" s="22">
        <v>6.6</v>
      </c>
      <c r="J395" s="61">
        <v>7.9</v>
      </c>
      <c r="K395" s="22">
        <v>8.11</v>
      </c>
      <c r="L395" s="61">
        <v>8.01</v>
      </c>
      <c r="M395" s="22">
        <v>36.5</v>
      </c>
      <c r="N395" s="61">
        <v>35.4</v>
      </c>
      <c r="O395" s="49" t="s">
        <v>35</v>
      </c>
      <c r="P395" s="1199">
        <v>150</v>
      </c>
      <c r="Q395" s="49" t="s">
        <v>35</v>
      </c>
      <c r="R395" s="1199">
        <v>96</v>
      </c>
      <c r="S395" s="49" t="s">
        <v>35</v>
      </c>
      <c r="T395" s="1199" t="s">
        <v>35</v>
      </c>
      <c r="U395" s="49" t="s">
        <v>35</v>
      </c>
      <c r="V395" s="1199" t="s">
        <v>35</v>
      </c>
      <c r="W395" s="62" t="s">
        <v>35</v>
      </c>
      <c r="X395" s="63">
        <v>14</v>
      </c>
      <c r="Y395" s="67" t="s">
        <v>35</v>
      </c>
      <c r="Z395" s="68">
        <v>278</v>
      </c>
      <c r="AA395" s="23" t="s">
        <v>35</v>
      </c>
      <c r="AB395" s="66">
        <v>0.52</v>
      </c>
      <c r="AC395" s="304" t="s">
        <v>35</v>
      </c>
      <c r="AD395" s="6" t="s">
        <v>24</v>
      </c>
      <c r="AE395" s="17" t="s">
        <v>23</v>
      </c>
      <c r="AF395" s="22">
        <v>4.5999999999999996</v>
      </c>
      <c r="AG395" s="46">
        <v>4.4000000000000004</v>
      </c>
      <c r="AH395" s="134" t="s">
        <v>35</v>
      </c>
      <c r="AI395" s="95"/>
    </row>
    <row r="396" spans="1:35" x14ac:dyDescent="0.15">
      <c r="A396" s="1861"/>
      <c r="B396" s="1610">
        <v>44635</v>
      </c>
      <c r="C396" s="1607" t="str">
        <f t="shared" si="44"/>
        <v>(火)</v>
      </c>
      <c r="D396" s="70" t="s">
        <v>522</v>
      </c>
      <c r="E396" s="1493">
        <v>0</v>
      </c>
      <c r="F396" s="58">
        <v>8.8000000000000007</v>
      </c>
      <c r="G396" s="22">
        <v>18.399999999999999</v>
      </c>
      <c r="H396" s="61">
        <v>20.3</v>
      </c>
      <c r="I396" s="22">
        <v>5.5</v>
      </c>
      <c r="J396" s="61">
        <v>5.3</v>
      </c>
      <c r="K396" s="22">
        <v>7.96</v>
      </c>
      <c r="L396" s="61">
        <v>8.0299999999999994</v>
      </c>
      <c r="M396" s="22">
        <v>35.5</v>
      </c>
      <c r="N396" s="61">
        <v>33.5</v>
      </c>
      <c r="O396" s="49" t="s">
        <v>35</v>
      </c>
      <c r="P396" s="1199">
        <v>150</v>
      </c>
      <c r="Q396" s="49" t="s">
        <v>35</v>
      </c>
      <c r="R396" s="1199">
        <v>94</v>
      </c>
      <c r="S396" s="49" t="s">
        <v>35</v>
      </c>
      <c r="T396" s="1199" t="s">
        <v>35</v>
      </c>
      <c r="U396" s="49" t="s">
        <v>35</v>
      </c>
      <c r="V396" s="1199" t="s">
        <v>35</v>
      </c>
      <c r="W396" s="62" t="s">
        <v>35</v>
      </c>
      <c r="X396" s="63">
        <v>14</v>
      </c>
      <c r="Y396" s="67" t="s">
        <v>35</v>
      </c>
      <c r="Z396" s="68">
        <v>272</v>
      </c>
      <c r="AA396" s="23" t="s">
        <v>35</v>
      </c>
      <c r="AB396" s="66">
        <v>0.43</v>
      </c>
      <c r="AC396" s="304" t="s">
        <v>35</v>
      </c>
      <c r="AD396" s="6" t="s">
        <v>25</v>
      </c>
      <c r="AE396" s="17" t="s">
        <v>23</v>
      </c>
      <c r="AF396" s="22">
        <v>2</v>
      </c>
      <c r="AG396" s="46">
        <v>2.9</v>
      </c>
      <c r="AH396" s="35" t="s">
        <v>35</v>
      </c>
      <c r="AI396" s="95"/>
    </row>
    <row r="397" spans="1:35" x14ac:dyDescent="0.15">
      <c r="A397" s="1861"/>
      <c r="B397" s="1610">
        <v>44636</v>
      </c>
      <c r="C397" s="1607" t="str">
        <f t="shared" si="44"/>
        <v>(水)</v>
      </c>
      <c r="D397" s="70" t="s">
        <v>522</v>
      </c>
      <c r="E397" s="1493">
        <v>0</v>
      </c>
      <c r="F397" s="58">
        <v>13.1</v>
      </c>
      <c r="G397" s="22">
        <v>18.100000000000001</v>
      </c>
      <c r="H397" s="61">
        <v>19.5</v>
      </c>
      <c r="I397" s="22">
        <v>4.7</v>
      </c>
      <c r="J397" s="61">
        <v>5.2</v>
      </c>
      <c r="K397" s="22">
        <v>7.99</v>
      </c>
      <c r="L397" s="61">
        <v>8.08</v>
      </c>
      <c r="M397" s="22">
        <v>36.200000000000003</v>
      </c>
      <c r="N397" s="61">
        <v>33.1</v>
      </c>
      <c r="O397" s="49" t="s">
        <v>35</v>
      </c>
      <c r="P397" s="1199">
        <v>150</v>
      </c>
      <c r="Q397" s="49" t="s">
        <v>35</v>
      </c>
      <c r="R397" s="1199">
        <v>96</v>
      </c>
      <c r="S397" s="49" t="s">
        <v>35</v>
      </c>
      <c r="T397" s="1199" t="s">
        <v>35</v>
      </c>
      <c r="U397" s="49" t="s">
        <v>35</v>
      </c>
      <c r="V397" s="1199" t="s">
        <v>35</v>
      </c>
      <c r="W397" s="62" t="s">
        <v>35</v>
      </c>
      <c r="X397" s="63">
        <v>14</v>
      </c>
      <c r="Y397" s="67" t="s">
        <v>35</v>
      </c>
      <c r="Z397" s="68">
        <v>260</v>
      </c>
      <c r="AA397" s="23" t="s">
        <v>35</v>
      </c>
      <c r="AB397" s="66">
        <v>0.47</v>
      </c>
      <c r="AC397" s="304" t="s">
        <v>35</v>
      </c>
      <c r="AD397" s="6" t="s">
        <v>504</v>
      </c>
      <c r="AE397" s="17" t="s">
        <v>23</v>
      </c>
      <c r="AF397" s="22">
        <v>8.3000000000000007</v>
      </c>
      <c r="AG397" s="46">
        <v>8.4</v>
      </c>
      <c r="AH397" s="35" t="s">
        <v>35</v>
      </c>
      <c r="AI397" s="95"/>
    </row>
    <row r="398" spans="1:35" x14ac:dyDescent="0.15">
      <c r="A398" s="1861"/>
      <c r="B398" s="1610">
        <v>44637</v>
      </c>
      <c r="C398" s="1607" t="str">
        <f t="shared" si="44"/>
        <v>(木)</v>
      </c>
      <c r="D398" s="70" t="s">
        <v>566</v>
      </c>
      <c r="E398" s="1493">
        <v>0</v>
      </c>
      <c r="F398" s="58">
        <v>17.3</v>
      </c>
      <c r="G398" s="22">
        <v>18.399999999999999</v>
      </c>
      <c r="H398" s="61">
        <v>19.399999999999999</v>
      </c>
      <c r="I398" s="22">
        <v>2.7</v>
      </c>
      <c r="J398" s="61">
        <v>3.7</v>
      </c>
      <c r="K398" s="22">
        <v>7.9</v>
      </c>
      <c r="L398" s="61">
        <v>8.02</v>
      </c>
      <c r="M398" s="22">
        <v>36.1</v>
      </c>
      <c r="N398" s="61">
        <v>35.6</v>
      </c>
      <c r="O398" s="49" t="s">
        <v>35</v>
      </c>
      <c r="P398" s="1199">
        <v>160</v>
      </c>
      <c r="Q398" s="49" t="s">
        <v>35</v>
      </c>
      <c r="R398" s="1199">
        <v>100</v>
      </c>
      <c r="S398" s="49" t="s">
        <v>35</v>
      </c>
      <c r="T398" s="1199" t="s">
        <v>35</v>
      </c>
      <c r="U398" s="49" t="s">
        <v>35</v>
      </c>
      <c r="V398" s="1199" t="s">
        <v>35</v>
      </c>
      <c r="W398" s="62" t="s">
        <v>35</v>
      </c>
      <c r="X398" s="63">
        <v>15</v>
      </c>
      <c r="Y398" s="67" t="s">
        <v>35</v>
      </c>
      <c r="Z398" s="68">
        <v>292</v>
      </c>
      <c r="AA398" s="23" t="s">
        <v>35</v>
      </c>
      <c r="AB398" s="66">
        <v>0.37</v>
      </c>
      <c r="AC398" s="304" t="s">
        <v>35</v>
      </c>
      <c r="AD398" s="6" t="s">
        <v>505</v>
      </c>
      <c r="AE398" s="17" t="s">
        <v>23</v>
      </c>
      <c r="AF398" s="23">
        <v>6.3E-2</v>
      </c>
      <c r="AG398" s="43">
        <v>6.4000000000000001E-2</v>
      </c>
      <c r="AH398" s="45" t="s">
        <v>35</v>
      </c>
      <c r="AI398" s="97"/>
    </row>
    <row r="399" spans="1:35" x14ac:dyDescent="0.15">
      <c r="A399" s="1861"/>
      <c r="B399" s="1610">
        <v>44638</v>
      </c>
      <c r="C399" s="1607" t="str">
        <f t="shared" si="44"/>
        <v>(金)</v>
      </c>
      <c r="D399" s="70" t="s">
        <v>579</v>
      </c>
      <c r="E399" s="1493">
        <v>43</v>
      </c>
      <c r="F399" s="58">
        <v>6.9</v>
      </c>
      <c r="G399" s="22">
        <v>17.600000000000001</v>
      </c>
      <c r="H399" s="61">
        <v>19.3</v>
      </c>
      <c r="I399" s="22">
        <v>6</v>
      </c>
      <c r="J399" s="61">
        <v>6.6</v>
      </c>
      <c r="K399" s="22">
        <v>8.01</v>
      </c>
      <c r="L399" s="61">
        <v>8.0299999999999994</v>
      </c>
      <c r="M399" s="22">
        <v>33.4</v>
      </c>
      <c r="N399" s="61">
        <v>31.3</v>
      </c>
      <c r="O399" s="49" t="s">
        <v>35</v>
      </c>
      <c r="P399" s="1199">
        <v>130</v>
      </c>
      <c r="Q399" s="49" t="s">
        <v>35</v>
      </c>
      <c r="R399" s="1199">
        <v>90</v>
      </c>
      <c r="S399" s="49" t="s">
        <v>35</v>
      </c>
      <c r="T399" s="1199" t="s">
        <v>35</v>
      </c>
      <c r="U399" s="49" t="s">
        <v>35</v>
      </c>
      <c r="V399" s="1199" t="s">
        <v>35</v>
      </c>
      <c r="W399" s="62" t="s">
        <v>35</v>
      </c>
      <c r="X399" s="63">
        <v>15</v>
      </c>
      <c r="Y399" s="67" t="s">
        <v>35</v>
      </c>
      <c r="Z399" s="68">
        <v>246</v>
      </c>
      <c r="AA399" s="23" t="s">
        <v>35</v>
      </c>
      <c r="AB399" s="66">
        <v>0.46</v>
      </c>
      <c r="AC399" s="304">
        <v>295</v>
      </c>
      <c r="AD399" s="6" t="s">
        <v>26</v>
      </c>
      <c r="AE399" s="17" t="s">
        <v>23</v>
      </c>
      <c r="AF399" s="23">
        <v>0.51</v>
      </c>
      <c r="AG399" s="43">
        <v>0.34</v>
      </c>
      <c r="AH399" s="41" t="s">
        <v>35</v>
      </c>
      <c r="AI399" s="95"/>
    </row>
    <row r="400" spans="1:35" x14ac:dyDescent="0.15">
      <c r="A400" s="1861"/>
      <c r="B400" s="1610">
        <v>44639</v>
      </c>
      <c r="C400" s="1607" t="str">
        <f t="shared" si="44"/>
        <v>(土)</v>
      </c>
      <c r="D400" s="70" t="s">
        <v>566</v>
      </c>
      <c r="E400" s="1493">
        <v>4</v>
      </c>
      <c r="F400" s="58">
        <v>13.4</v>
      </c>
      <c r="G400" s="22">
        <v>9.6</v>
      </c>
      <c r="H400" s="61">
        <v>9.9</v>
      </c>
      <c r="I400" s="22">
        <v>143</v>
      </c>
      <c r="J400" s="61">
        <v>3.2</v>
      </c>
      <c r="K400" s="22">
        <v>7.68</v>
      </c>
      <c r="L400" s="61">
        <v>7.25</v>
      </c>
      <c r="M400" s="22" t="s">
        <v>35</v>
      </c>
      <c r="N400" s="61" t="s">
        <v>35</v>
      </c>
      <c r="O400" s="49" t="s">
        <v>35</v>
      </c>
      <c r="P400" s="1199" t="s">
        <v>35</v>
      </c>
      <c r="Q400" s="49" t="s">
        <v>35</v>
      </c>
      <c r="R400" s="1199" t="s">
        <v>35</v>
      </c>
      <c r="S400" s="49" t="s">
        <v>35</v>
      </c>
      <c r="T400" s="1199" t="s">
        <v>35</v>
      </c>
      <c r="U400" s="49" t="s">
        <v>35</v>
      </c>
      <c r="V400" s="1199" t="s">
        <v>35</v>
      </c>
      <c r="W400" s="62" t="s">
        <v>35</v>
      </c>
      <c r="X400" s="63" t="s">
        <v>35</v>
      </c>
      <c r="Y400" s="67" t="s">
        <v>35</v>
      </c>
      <c r="Z400" s="68" t="s">
        <v>35</v>
      </c>
      <c r="AA400" s="23" t="s">
        <v>35</v>
      </c>
      <c r="AB400" s="66" t="s">
        <v>35</v>
      </c>
      <c r="AC400" s="304">
        <v>10675</v>
      </c>
      <c r="AD400" s="6" t="s">
        <v>506</v>
      </c>
      <c r="AE400" s="17" t="s">
        <v>23</v>
      </c>
      <c r="AF400" s="23">
        <v>1.08</v>
      </c>
      <c r="AG400" s="43">
        <v>1.06</v>
      </c>
      <c r="AH400" s="41" t="s">
        <v>35</v>
      </c>
      <c r="AI400" s="95"/>
    </row>
    <row r="401" spans="1:35" x14ac:dyDescent="0.15">
      <c r="A401" s="1861"/>
      <c r="B401" s="1610">
        <v>44640</v>
      </c>
      <c r="C401" s="1607" t="str">
        <f t="shared" si="44"/>
        <v>(日)</v>
      </c>
      <c r="D401" s="70" t="s">
        <v>566</v>
      </c>
      <c r="E401" s="1493">
        <v>0</v>
      </c>
      <c r="F401" s="58">
        <v>10.8</v>
      </c>
      <c r="G401" s="22">
        <v>11.4</v>
      </c>
      <c r="H401" s="61">
        <v>12.4</v>
      </c>
      <c r="I401" s="22">
        <v>25.7</v>
      </c>
      <c r="J401" s="61">
        <v>8.8000000000000007</v>
      </c>
      <c r="K401" s="22">
        <v>7.58</v>
      </c>
      <c r="L401" s="61">
        <v>7.37</v>
      </c>
      <c r="M401" s="22" t="s">
        <v>35</v>
      </c>
      <c r="N401" s="61" t="s">
        <v>35</v>
      </c>
      <c r="O401" s="49" t="s">
        <v>35</v>
      </c>
      <c r="P401" s="1199" t="s">
        <v>35</v>
      </c>
      <c r="Q401" s="49" t="s">
        <v>35</v>
      </c>
      <c r="R401" s="1199" t="s">
        <v>35</v>
      </c>
      <c r="S401" s="49" t="s">
        <v>35</v>
      </c>
      <c r="T401" s="1199" t="s">
        <v>35</v>
      </c>
      <c r="U401" s="49" t="s">
        <v>35</v>
      </c>
      <c r="V401" s="1199" t="s">
        <v>35</v>
      </c>
      <c r="W401" s="62" t="s">
        <v>35</v>
      </c>
      <c r="X401" s="63" t="s">
        <v>35</v>
      </c>
      <c r="Y401" s="67" t="s">
        <v>35</v>
      </c>
      <c r="Z401" s="68" t="s">
        <v>35</v>
      </c>
      <c r="AA401" s="23" t="s">
        <v>35</v>
      </c>
      <c r="AB401" s="66" t="s">
        <v>35</v>
      </c>
      <c r="AC401" s="304">
        <v>8555</v>
      </c>
      <c r="AD401" s="6" t="s">
        <v>507</v>
      </c>
      <c r="AE401" s="17" t="s">
        <v>23</v>
      </c>
      <c r="AF401" s="23">
        <v>0.2</v>
      </c>
      <c r="AG401" s="43">
        <v>0.20899999999999999</v>
      </c>
      <c r="AH401" s="45" t="s">
        <v>35</v>
      </c>
      <c r="AI401" s="97"/>
    </row>
    <row r="402" spans="1:35" x14ac:dyDescent="0.15">
      <c r="A402" s="1861"/>
      <c r="B402" s="1610">
        <v>44641</v>
      </c>
      <c r="C402" s="1607" t="str">
        <f t="shared" si="44"/>
        <v>(月)</v>
      </c>
      <c r="D402" s="70" t="s">
        <v>522</v>
      </c>
      <c r="E402" s="1493">
        <v>0</v>
      </c>
      <c r="F402" s="58">
        <v>8</v>
      </c>
      <c r="G402" s="22">
        <v>12.2</v>
      </c>
      <c r="H402" s="61">
        <v>13.5</v>
      </c>
      <c r="I402" s="22">
        <v>12.9</v>
      </c>
      <c r="J402" s="61">
        <v>8.5</v>
      </c>
      <c r="K402" s="22">
        <v>7.66</v>
      </c>
      <c r="L402" s="61">
        <v>7.59</v>
      </c>
      <c r="M402" s="22" t="s">
        <v>35</v>
      </c>
      <c r="N402" s="61" t="s">
        <v>35</v>
      </c>
      <c r="O402" s="49" t="s">
        <v>35</v>
      </c>
      <c r="P402" s="1199" t="s">
        <v>35</v>
      </c>
      <c r="Q402" s="49" t="s">
        <v>35</v>
      </c>
      <c r="R402" s="1199" t="s">
        <v>35</v>
      </c>
      <c r="S402" s="49" t="s">
        <v>35</v>
      </c>
      <c r="T402" s="1199" t="s">
        <v>35</v>
      </c>
      <c r="U402" s="49" t="s">
        <v>35</v>
      </c>
      <c r="V402" s="1199" t="s">
        <v>35</v>
      </c>
      <c r="W402" s="62" t="s">
        <v>35</v>
      </c>
      <c r="X402" s="63" t="s">
        <v>35</v>
      </c>
      <c r="Y402" s="67" t="s">
        <v>35</v>
      </c>
      <c r="Z402" s="68" t="s">
        <v>35</v>
      </c>
      <c r="AA402" s="23" t="s">
        <v>35</v>
      </c>
      <c r="AB402" s="66" t="s">
        <v>35</v>
      </c>
      <c r="AC402" s="304">
        <v>2110</v>
      </c>
      <c r="AD402" s="6" t="s">
        <v>508</v>
      </c>
      <c r="AE402" s="17" t="s">
        <v>23</v>
      </c>
      <c r="AF402" s="450" t="s">
        <v>523</v>
      </c>
      <c r="AG402" s="203" t="s">
        <v>523</v>
      </c>
      <c r="AH402" s="41" t="s">
        <v>35</v>
      </c>
      <c r="AI402" s="95"/>
    </row>
    <row r="403" spans="1:35" x14ac:dyDescent="0.15">
      <c r="A403" s="1861"/>
      <c r="B403" s="1610">
        <v>44642</v>
      </c>
      <c r="C403" s="1607" t="str">
        <f t="shared" si="44"/>
        <v>(火)</v>
      </c>
      <c r="D403" s="70" t="s">
        <v>579</v>
      </c>
      <c r="E403" s="1493">
        <v>23</v>
      </c>
      <c r="F403" s="58">
        <v>5.6</v>
      </c>
      <c r="G403" s="22">
        <v>15.6</v>
      </c>
      <c r="H403" s="61">
        <v>17.100000000000001</v>
      </c>
      <c r="I403" s="22">
        <v>7.3</v>
      </c>
      <c r="J403" s="61">
        <v>9</v>
      </c>
      <c r="K403" s="22">
        <v>7.96</v>
      </c>
      <c r="L403" s="61">
        <v>7.99</v>
      </c>
      <c r="M403" s="22">
        <v>25.2</v>
      </c>
      <c r="N403" s="61">
        <v>28.4</v>
      </c>
      <c r="O403" s="49" t="s">
        <v>35</v>
      </c>
      <c r="P403" s="1199">
        <v>130</v>
      </c>
      <c r="Q403" s="49" t="s">
        <v>35</v>
      </c>
      <c r="R403" s="1199">
        <v>92</v>
      </c>
      <c r="S403" s="49" t="s">
        <v>35</v>
      </c>
      <c r="T403" s="1199" t="s">
        <v>35</v>
      </c>
      <c r="U403" s="49" t="s">
        <v>35</v>
      </c>
      <c r="V403" s="1199" t="s">
        <v>35</v>
      </c>
      <c r="W403" s="62" t="s">
        <v>35</v>
      </c>
      <c r="X403" s="63">
        <v>12</v>
      </c>
      <c r="Y403" s="67" t="s">
        <v>35</v>
      </c>
      <c r="Z403" s="68">
        <v>242</v>
      </c>
      <c r="AA403" s="23" t="s">
        <v>35</v>
      </c>
      <c r="AB403" s="66">
        <v>0.57999999999999996</v>
      </c>
      <c r="AC403" s="304">
        <v>2889</v>
      </c>
      <c r="AD403" s="6" t="s">
        <v>552</v>
      </c>
      <c r="AE403" s="17" t="s">
        <v>23</v>
      </c>
      <c r="AF403" s="22">
        <v>19.2</v>
      </c>
      <c r="AG403" s="46">
        <v>19.399999999999999</v>
      </c>
      <c r="AH403" s="35" t="s">
        <v>35</v>
      </c>
      <c r="AI403" s="96"/>
    </row>
    <row r="404" spans="1:35" x14ac:dyDescent="0.15">
      <c r="A404" s="1861"/>
      <c r="B404" s="1610">
        <v>44643</v>
      </c>
      <c r="C404" s="1607" t="str">
        <f t="shared" si="44"/>
        <v>(水)</v>
      </c>
      <c r="D404" s="70" t="s">
        <v>566</v>
      </c>
      <c r="E404" s="1493">
        <v>1</v>
      </c>
      <c r="F404" s="58">
        <v>6.1</v>
      </c>
      <c r="G404" s="22">
        <v>12.3</v>
      </c>
      <c r="H404" s="61">
        <v>13</v>
      </c>
      <c r="I404" s="22">
        <v>24.2</v>
      </c>
      <c r="J404" s="61">
        <v>4.9000000000000004</v>
      </c>
      <c r="K404" s="22">
        <v>7.94</v>
      </c>
      <c r="L404" s="61">
        <v>7.52</v>
      </c>
      <c r="M404" s="22">
        <v>26.6</v>
      </c>
      <c r="N404" s="61">
        <v>21.8</v>
      </c>
      <c r="O404" s="49" t="s">
        <v>35</v>
      </c>
      <c r="P404" s="1199">
        <v>90</v>
      </c>
      <c r="Q404" s="49" t="s">
        <v>35</v>
      </c>
      <c r="R404" s="1199">
        <v>70</v>
      </c>
      <c r="S404" s="49" t="s">
        <v>35</v>
      </c>
      <c r="T404" s="1199" t="s">
        <v>35</v>
      </c>
      <c r="U404" s="49" t="s">
        <v>35</v>
      </c>
      <c r="V404" s="1199" t="s">
        <v>35</v>
      </c>
      <c r="W404" s="62" t="s">
        <v>35</v>
      </c>
      <c r="X404" s="63">
        <v>16</v>
      </c>
      <c r="Y404" s="67" t="s">
        <v>35</v>
      </c>
      <c r="Z404" s="68">
        <v>176</v>
      </c>
      <c r="AA404" s="23" t="s">
        <v>35</v>
      </c>
      <c r="AB404" s="66">
        <v>0.31</v>
      </c>
      <c r="AC404" s="304">
        <v>7704</v>
      </c>
      <c r="AD404" s="6" t="s">
        <v>27</v>
      </c>
      <c r="AE404" s="17" t="s">
        <v>23</v>
      </c>
      <c r="AF404" s="22">
        <v>37.1</v>
      </c>
      <c r="AG404" s="46">
        <v>36.1</v>
      </c>
      <c r="AH404" s="35" t="s">
        <v>35</v>
      </c>
      <c r="AI404" s="96"/>
    </row>
    <row r="405" spans="1:35" x14ac:dyDescent="0.15">
      <c r="A405" s="1861"/>
      <c r="B405" s="1610">
        <v>44644</v>
      </c>
      <c r="C405" s="1607" t="str">
        <f t="shared" si="44"/>
        <v>(木)</v>
      </c>
      <c r="D405" s="70" t="s">
        <v>566</v>
      </c>
      <c r="E405" s="1493">
        <v>2</v>
      </c>
      <c r="F405" s="58">
        <v>7.3</v>
      </c>
      <c r="G405" s="22">
        <v>14</v>
      </c>
      <c r="H405" s="61">
        <v>14.7</v>
      </c>
      <c r="I405" s="22">
        <v>10.199999999999999</v>
      </c>
      <c r="J405" s="61">
        <v>4.0999999999999996</v>
      </c>
      <c r="K405" s="22">
        <v>7.89</v>
      </c>
      <c r="L405" s="61">
        <v>7.66</v>
      </c>
      <c r="M405" s="22">
        <v>28.2</v>
      </c>
      <c r="N405" s="61">
        <v>27.3</v>
      </c>
      <c r="O405" s="49" t="s">
        <v>35</v>
      </c>
      <c r="P405" s="1199">
        <v>110</v>
      </c>
      <c r="Q405" s="49" t="s">
        <v>35</v>
      </c>
      <c r="R405" s="1199">
        <v>84</v>
      </c>
      <c r="S405" s="49" t="s">
        <v>35</v>
      </c>
      <c r="T405" s="1199" t="s">
        <v>35</v>
      </c>
      <c r="U405" s="49" t="s">
        <v>35</v>
      </c>
      <c r="V405" s="1199" t="s">
        <v>35</v>
      </c>
      <c r="W405" s="62" t="s">
        <v>35</v>
      </c>
      <c r="X405" s="63">
        <v>16</v>
      </c>
      <c r="Y405" s="67" t="s">
        <v>35</v>
      </c>
      <c r="Z405" s="68">
        <v>214</v>
      </c>
      <c r="AA405" s="23" t="s">
        <v>35</v>
      </c>
      <c r="AB405" s="66">
        <v>0.34</v>
      </c>
      <c r="AC405" s="304">
        <v>3411</v>
      </c>
      <c r="AD405" s="6" t="s">
        <v>553</v>
      </c>
      <c r="AE405" s="17" t="s">
        <v>495</v>
      </c>
      <c r="AF405" s="49">
        <v>15</v>
      </c>
      <c r="AG405" s="50">
        <v>15</v>
      </c>
      <c r="AH405" s="42" t="s">
        <v>35</v>
      </c>
      <c r="AI405" s="98"/>
    </row>
    <row r="406" spans="1:35" x14ac:dyDescent="0.15">
      <c r="A406" s="1861"/>
      <c r="B406" s="1610">
        <v>44645</v>
      </c>
      <c r="C406" s="1607" t="str">
        <f t="shared" si="44"/>
        <v>(金)</v>
      </c>
      <c r="D406" s="70" t="s">
        <v>566</v>
      </c>
      <c r="E406" s="1493">
        <v>0</v>
      </c>
      <c r="F406" s="58">
        <v>13.8</v>
      </c>
      <c r="G406" s="22">
        <v>15.3</v>
      </c>
      <c r="H406" s="61">
        <v>16.5</v>
      </c>
      <c r="I406" s="22">
        <v>9.3000000000000007</v>
      </c>
      <c r="J406" s="61">
        <v>10.4</v>
      </c>
      <c r="K406" s="22">
        <v>7.82</v>
      </c>
      <c r="L406" s="61">
        <v>7.93</v>
      </c>
      <c r="M406" s="22">
        <v>30.2</v>
      </c>
      <c r="N406" s="61">
        <v>29.3</v>
      </c>
      <c r="O406" s="49" t="s">
        <v>35</v>
      </c>
      <c r="P406" s="1199">
        <v>120</v>
      </c>
      <c r="Q406" s="49" t="s">
        <v>35</v>
      </c>
      <c r="R406" s="1199">
        <v>88</v>
      </c>
      <c r="S406" s="49" t="s">
        <v>35</v>
      </c>
      <c r="T406" s="1199" t="s">
        <v>35</v>
      </c>
      <c r="U406" s="49" t="s">
        <v>35</v>
      </c>
      <c r="V406" s="1199" t="s">
        <v>35</v>
      </c>
      <c r="W406" s="62" t="s">
        <v>35</v>
      </c>
      <c r="X406" s="63">
        <v>14</v>
      </c>
      <c r="Y406" s="67" t="s">
        <v>35</v>
      </c>
      <c r="Z406" s="68">
        <v>230</v>
      </c>
      <c r="AA406" s="23" t="s">
        <v>35</v>
      </c>
      <c r="AB406" s="66">
        <v>0.65</v>
      </c>
      <c r="AC406" s="304" t="s">
        <v>35</v>
      </c>
      <c r="AD406" s="6" t="s">
        <v>554</v>
      </c>
      <c r="AE406" s="17" t="s">
        <v>23</v>
      </c>
      <c r="AF406" s="49">
        <v>14</v>
      </c>
      <c r="AG406" s="50">
        <v>13</v>
      </c>
      <c r="AH406" s="42" t="s">
        <v>35</v>
      </c>
      <c r="AI406" s="98"/>
    </row>
    <row r="407" spans="1:35" x14ac:dyDescent="0.15">
      <c r="A407" s="1861"/>
      <c r="B407" s="1610">
        <v>44646</v>
      </c>
      <c r="C407" s="1607" t="str">
        <f t="shared" si="44"/>
        <v>(土)</v>
      </c>
      <c r="D407" s="70" t="s">
        <v>522</v>
      </c>
      <c r="E407" s="1493">
        <v>15</v>
      </c>
      <c r="F407" s="58">
        <v>17.3</v>
      </c>
      <c r="G407" s="22">
        <v>13.7</v>
      </c>
      <c r="H407" s="61">
        <v>14.7</v>
      </c>
      <c r="I407" s="22">
        <v>9.6</v>
      </c>
      <c r="J407" s="61">
        <v>7.7</v>
      </c>
      <c r="K407" s="22">
        <v>7.71</v>
      </c>
      <c r="L407" s="61">
        <v>7.85</v>
      </c>
      <c r="M407" s="22" t="s">
        <v>35</v>
      </c>
      <c r="N407" s="61" t="s">
        <v>35</v>
      </c>
      <c r="O407" s="49" t="s">
        <v>35</v>
      </c>
      <c r="P407" s="1199" t="s">
        <v>35</v>
      </c>
      <c r="Q407" s="49" t="s">
        <v>35</v>
      </c>
      <c r="R407" s="1199" t="s">
        <v>35</v>
      </c>
      <c r="S407" s="49" t="s">
        <v>35</v>
      </c>
      <c r="T407" s="1199" t="s">
        <v>35</v>
      </c>
      <c r="U407" s="49" t="s">
        <v>35</v>
      </c>
      <c r="V407" s="1199" t="s">
        <v>35</v>
      </c>
      <c r="W407" s="62" t="s">
        <v>35</v>
      </c>
      <c r="X407" s="63" t="s">
        <v>35</v>
      </c>
      <c r="Y407" s="67" t="s">
        <v>35</v>
      </c>
      <c r="Z407" s="68" t="s">
        <v>35</v>
      </c>
      <c r="AA407" s="23" t="s">
        <v>35</v>
      </c>
      <c r="AB407" s="66" t="s">
        <v>35</v>
      </c>
      <c r="AC407" s="304" t="s">
        <v>35</v>
      </c>
      <c r="AD407" s="18" t="s">
        <v>35</v>
      </c>
      <c r="AE407" s="8" t="s">
        <v>35</v>
      </c>
      <c r="AF407" s="19"/>
      <c r="AG407" s="7"/>
      <c r="AH407" s="7"/>
      <c r="AI407" s="8"/>
    </row>
    <row r="408" spans="1:35" s="1" customFormat="1" ht="13.5" customHeight="1" x14ac:dyDescent="0.15">
      <c r="A408" s="1861"/>
      <c r="B408" s="1610">
        <v>44647</v>
      </c>
      <c r="C408" s="1607" t="str">
        <f t="shared" si="44"/>
        <v>(日)</v>
      </c>
      <c r="D408" s="331" t="s">
        <v>522</v>
      </c>
      <c r="E408" s="1498">
        <v>9</v>
      </c>
      <c r="F408" s="169">
        <v>19.100000000000001</v>
      </c>
      <c r="G408" s="170">
        <v>15.8</v>
      </c>
      <c r="H408" s="167">
        <v>16.399999999999999</v>
      </c>
      <c r="I408" s="170">
        <v>14.2</v>
      </c>
      <c r="J408" s="167">
        <v>8.4</v>
      </c>
      <c r="K408" s="170">
        <v>7.62</v>
      </c>
      <c r="L408" s="167">
        <v>7.77</v>
      </c>
      <c r="M408" s="170" t="s">
        <v>35</v>
      </c>
      <c r="N408" s="167" t="s">
        <v>35</v>
      </c>
      <c r="O408" s="1206" t="s">
        <v>35</v>
      </c>
      <c r="P408" s="1207" t="s">
        <v>35</v>
      </c>
      <c r="Q408" s="1206" t="s">
        <v>35</v>
      </c>
      <c r="R408" s="1207" t="s">
        <v>35</v>
      </c>
      <c r="S408" s="1206" t="s">
        <v>35</v>
      </c>
      <c r="T408" s="1207" t="s">
        <v>35</v>
      </c>
      <c r="U408" s="1206" t="s">
        <v>35</v>
      </c>
      <c r="V408" s="1207" t="s">
        <v>35</v>
      </c>
      <c r="W408" s="171" t="s">
        <v>35</v>
      </c>
      <c r="X408" s="172" t="s">
        <v>35</v>
      </c>
      <c r="Y408" s="175" t="s">
        <v>35</v>
      </c>
      <c r="Z408" s="176" t="s">
        <v>35</v>
      </c>
      <c r="AA408" s="173" t="s">
        <v>35</v>
      </c>
      <c r="AB408" s="174" t="s">
        <v>35</v>
      </c>
      <c r="AC408" s="328">
        <v>5821</v>
      </c>
      <c r="AD408" s="18" t="s">
        <v>35</v>
      </c>
      <c r="AE408" s="8" t="s">
        <v>35</v>
      </c>
      <c r="AF408" s="19"/>
      <c r="AG408" s="7"/>
      <c r="AH408" s="7"/>
      <c r="AI408" s="8"/>
    </row>
    <row r="409" spans="1:35" s="1" customFormat="1" ht="13.5" customHeight="1" x14ac:dyDescent="0.15">
      <c r="A409" s="1861"/>
      <c r="B409" s="1610">
        <v>44648</v>
      </c>
      <c r="C409" s="1607" t="str">
        <f t="shared" si="44"/>
        <v>(月)</v>
      </c>
      <c r="D409" s="331" t="s">
        <v>522</v>
      </c>
      <c r="E409" s="1498">
        <v>0</v>
      </c>
      <c r="F409" s="169">
        <v>15</v>
      </c>
      <c r="G409" s="170">
        <v>17.2</v>
      </c>
      <c r="H409" s="167">
        <v>17.7</v>
      </c>
      <c r="I409" s="170">
        <v>15.3</v>
      </c>
      <c r="J409" s="167">
        <v>4.2</v>
      </c>
      <c r="K409" s="170">
        <v>7.84</v>
      </c>
      <c r="L409" s="167">
        <v>7.57</v>
      </c>
      <c r="M409" s="170">
        <v>23.2</v>
      </c>
      <c r="N409" s="167">
        <v>18.8</v>
      </c>
      <c r="O409" s="1206" t="s">
        <v>35</v>
      </c>
      <c r="P409" s="1207">
        <v>67</v>
      </c>
      <c r="Q409" s="1206" t="s">
        <v>35</v>
      </c>
      <c r="R409" s="1207">
        <v>60</v>
      </c>
      <c r="S409" s="1206" t="s">
        <v>35</v>
      </c>
      <c r="T409" s="1207" t="s">
        <v>35</v>
      </c>
      <c r="U409" s="1206" t="s">
        <v>35</v>
      </c>
      <c r="V409" s="1207" t="s">
        <v>35</v>
      </c>
      <c r="W409" s="171" t="s">
        <v>35</v>
      </c>
      <c r="X409" s="172">
        <v>19</v>
      </c>
      <c r="Y409" s="175" t="s">
        <v>35</v>
      </c>
      <c r="Z409" s="176">
        <v>166</v>
      </c>
      <c r="AA409" s="173" t="s">
        <v>35</v>
      </c>
      <c r="AB409" s="174">
        <v>0.27</v>
      </c>
      <c r="AC409" s="328">
        <v>5548</v>
      </c>
      <c r="AD409" s="20" t="s">
        <v>35</v>
      </c>
      <c r="AE409" s="3" t="s">
        <v>35</v>
      </c>
      <c r="AF409" s="21"/>
      <c r="AG409" s="9"/>
      <c r="AH409" s="9"/>
      <c r="AI409" s="3"/>
    </row>
    <row r="410" spans="1:35" s="1" customFormat="1" ht="13.5" customHeight="1" x14ac:dyDescent="0.15">
      <c r="A410" s="1861"/>
      <c r="B410" s="1610">
        <v>44649</v>
      </c>
      <c r="C410" s="1607" t="str">
        <f t="shared" si="44"/>
        <v>(火)</v>
      </c>
      <c r="D410" s="331" t="s">
        <v>522</v>
      </c>
      <c r="E410" s="1498">
        <v>3</v>
      </c>
      <c r="F410" s="169">
        <v>10.7</v>
      </c>
      <c r="G410" s="170">
        <v>16.899999999999999</v>
      </c>
      <c r="H410" s="167">
        <v>18</v>
      </c>
      <c r="I410" s="170">
        <v>8.6</v>
      </c>
      <c r="J410" s="167">
        <v>9.1</v>
      </c>
      <c r="K410" s="170">
        <v>7.79</v>
      </c>
      <c r="L410" s="167">
        <v>7.82</v>
      </c>
      <c r="M410" s="170">
        <v>26.5</v>
      </c>
      <c r="N410" s="167">
        <v>28.4</v>
      </c>
      <c r="O410" s="1206" t="s">
        <v>35</v>
      </c>
      <c r="P410" s="1207">
        <v>94</v>
      </c>
      <c r="Q410" s="1206" t="s">
        <v>35</v>
      </c>
      <c r="R410" s="1207">
        <v>74</v>
      </c>
      <c r="S410" s="1206" t="s">
        <v>35</v>
      </c>
      <c r="T410" s="1207" t="s">
        <v>35</v>
      </c>
      <c r="U410" s="1206" t="s">
        <v>35</v>
      </c>
      <c r="V410" s="1207" t="s">
        <v>35</v>
      </c>
      <c r="W410" s="171" t="s">
        <v>35</v>
      </c>
      <c r="X410" s="172">
        <v>16</v>
      </c>
      <c r="Y410" s="175" t="s">
        <v>35</v>
      </c>
      <c r="Z410" s="176">
        <v>196</v>
      </c>
      <c r="AA410" s="173" t="s">
        <v>35</v>
      </c>
      <c r="AB410" s="174">
        <v>0.52</v>
      </c>
      <c r="AC410" s="328">
        <v>372</v>
      </c>
      <c r="AD410" s="28" t="s">
        <v>35</v>
      </c>
      <c r="AE410" s="2" t="s">
        <v>35</v>
      </c>
      <c r="AF410" s="2" t="s">
        <v>35</v>
      </c>
      <c r="AG410" s="2" t="s">
        <v>35</v>
      </c>
      <c r="AH410" s="2" t="s">
        <v>35</v>
      </c>
      <c r="AI410" s="99" t="s">
        <v>35</v>
      </c>
    </row>
    <row r="411" spans="1:35" s="1" customFormat="1" ht="13.5" customHeight="1" x14ac:dyDescent="0.15">
      <c r="A411" s="1861"/>
      <c r="B411" s="1610">
        <v>44650</v>
      </c>
      <c r="C411" s="1607" t="str">
        <f t="shared" si="44"/>
        <v>(水)</v>
      </c>
      <c r="D411" s="331" t="s">
        <v>522</v>
      </c>
      <c r="E411" s="1498">
        <v>0</v>
      </c>
      <c r="F411" s="169">
        <v>14.2</v>
      </c>
      <c r="G411" s="170">
        <v>16.5</v>
      </c>
      <c r="H411" s="167">
        <v>17.2</v>
      </c>
      <c r="I411" s="170">
        <v>7.4</v>
      </c>
      <c r="J411" s="167">
        <v>8.3000000000000007</v>
      </c>
      <c r="K411" s="170">
        <v>7.87</v>
      </c>
      <c r="L411" s="167">
        <v>7.9</v>
      </c>
      <c r="M411" s="170">
        <v>25.9</v>
      </c>
      <c r="N411" s="167">
        <v>25.3</v>
      </c>
      <c r="O411" s="1206" t="s">
        <v>35</v>
      </c>
      <c r="P411" s="1207">
        <v>110</v>
      </c>
      <c r="Q411" s="1206" t="s">
        <v>35</v>
      </c>
      <c r="R411" s="1207">
        <v>82</v>
      </c>
      <c r="S411" s="1206" t="s">
        <v>35</v>
      </c>
      <c r="T411" s="1207" t="s">
        <v>35</v>
      </c>
      <c r="U411" s="1206" t="s">
        <v>35</v>
      </c>
      <c r="V411" s="1207" t="s">
        <v>35</v>
      </c>
      <c r="W411" s="171" t="s">
        <v>35</v>
      </c>
      <c r="X411" s="172">
        <v>14</v>
      </c>
      <c r="Y411" s="175" t="s">
        <v>35</v>
      </c>
      <c r="Z411" s="176">
        <v>216</v>
      </c>
      <c r="AA411" s="173" t="s">
        <v>35</v>
      </c>
      <c r="AB411" s="174">
        <v>0.51</v>
      </c>
      <c r="AC411" s="328" t="s">
        <v>35</v>
      </c>
      <c r="AD411" s="10" t="s">
        <v>35</v>
      </c>
      <c r="AE411" s="2" t="s">
        <v>35</v>
      </c>
      <c r="AF411" s="2" t="s">
        <v>35</v>
      </c>
      <c r="AG411" s="2" t="s">
        <v>35</v>
      </c>
      <c r="AH411" s="2" t="s">
        <v>35</v>
      </c>
      <c r="AI411" s="99" t="s">
        <v>35</v>
      </c>
    </row>
    <row r="412" spans="1:35" s="1" customFormat="1" ht="13.5" customHeight="1" x14ac:dyDescent="0.15">
      <c r="A412" s="1861"/>
      <c r="B412" s="1610">
        <v>44651</v>
      </c>
      <c r="C412" s="1607" t="str">
        <f t="shared" si="44"/>
        <v>(木)</v>
      </c>
      <c r="D412" s="201" t="s">
        <v>566</v>
      </c>
      <c r="E412" s="1499">
        <v>5</v>
      </c>
      <c r="F412" s="119">
        <v>18.399999999999999</v>
      </c>
      <c r="G412" s="120">
        <v>18.2</v>
      </c>
      <c r="H412" s="121">
        <v>19.100000000000001</v>
      </c>
      <c r="I412" s="120">
        <v>8.1999999999999993</v>
      </c>
      <c r="J412" s="121">
        <v>8.4</v>
      </c>
      <c r="K412" s="120">
        <v>8.02</v>
      </c>
      <c r="L412" s="121">
        <v>7.94</v>
      </c>
      <c r="M412" s="120">
        <v>31.2</v>
      </c>
      <c r="N412" s="121">
        <v>28.4</v>
      </c>
      <c r="O412" s="632" t="s">
        <v>35</v>
      </c>
      <c r="P412" s="1213">
        <v>120</v>
      </c>
      <c r="Q412" s="632" t="s">
        <v>35</v>
      </c>
      <c r="R412" s="1213">
        <v>86</v>
      </c>
      <c r="S412" s="632" t="s">
        <v>35</v>
      </c>
      <c r="T412" s="1213" t="s">
        <v>35</v>
      </c>
      <c r="U412" s="632" t="s">
        <v>35</v>
      </c>
      <c r="V412" s="1213" t="s">
        <v>35</v>
      </c>
      <c r="W412" s="122" t="s">
        <v>35</v>
      </c>
      <c r="X412" s="123">
        <v>14</v>
      </c>
      <c r="Y412" s="126" t="s">
        <v>35</v>
      </c>
      <c r="Z412" s="127">
        <v>226</v>
      </c>
      <c r="AA412" s="124" t="s">
        <v>35</v>
      </c>
      <c r="AB412" s="125">
        <v>0.13</v>
      </c>
      <c r="AC412" s="303" t="s">
        <v>35</v>
      </c>
      <c r="AD412" s="10" t="s">
        <v>35</v>
      </c>
      <c r="AE412" s="2" t="s">
        <v>35</v>
      </c>
      <c r="AF412" s="2" t="s">
        <v>35</v>
      </c>
      <c r="AG412" s="2" t="s">
        <v>35</v>
      </c>
      <c r="AH412" s="2" t="s">
        <v>35</v>
      </c>
      <c r="AI412" s="99" t="s">
        <v>35</v>
      </c>
    </row>
    <row r="413" spans="1:35" s="1" customFormat="1" ht="13.5" customHeight="1" x14ac:dyDescent="0.15">
      <c r="A413" s="1861"/>
      <c r="B413" s="1748" t="s">
        <v>388</v>
      </c>
      <c r="C413" s="1744"/>
      <c r="D413" s="374"/>
      <c r="E413" s="1494">
        <f>MAX(E382:E412)</f>
        <v>43</v>
      </c>
      <c r="F413" s="335">
        <f t="shared" ref="F413:AC413" si="45">IF(COUNT(F382:F412)=0,"",MAX(F382:F412))</f>
        <v>19.100000000000001</v>
      </c>
      <c r="G413" s="336">
        <f t="shared" si="45"/>
        <v>18.8</v>
      </c>
      <c r="H413" s="337">
        <f t="shared" si="45"/>
        <v>20.3</v>
      </c>
      <c r="I413" s="336">
        <f t="shared" si="45"/>
        <v>143</v>
      </c>
      <c r="J413" s="337">
        <f t="shared" si="45"/>
        <v>10.4</v>
      </c>
      <c r="K413" s="336">
        <f t="shared" si="45"/>
        <v>8.11</v>
      </c>
      <c r="L413" s="337">
        <f t="shared" si="45"/>
        <v>8.18</v>
      </c>
      <c r="M413" s="336">
        <f t="shared" si="45"/>
        <v>36.5</v>
      </c>
      <c r="N413" s="337">
        <f t="shared" si="45"/>
        <v>35.6</v>
      </c>
      <c r="O413" s="1200">
        <f t="shared" si="45"/>
        <v>150</v>
      </c>
      <c r="P413" s="1208">
        <f t="shared" si="45"/>
        <v>160</v>
      </c>
      <c r="Q413" s="1200">
        <f t="shared" si="45"/>
        <v>100</v>
      </c>
      <c r="R413" s="1208">
        <f t="shared" si="45"/>
        <v>100</v>
      </c>
      <c r="S413" s="1200">
        <f t="shared" si="45"/>
        <v>64</v>
      </c>
      <c r="T413" s="1208">
        <f t="shared" si="45"/>
        <v>68</v>
      </c>
      <c r="U413" s="1200">
        <f t="shared" si="45"/>
        <v>36</v>
      </c>
      <c r="V413" s="1208">
        <f t="shared" si="45"/>
        <v>28</v>
      </c>
      <c r="W413" s="338">
        <f t="shared" si="45"/>
        <v>13</v>
      </c>
      <c r="X413" s="540">
        <f t="shared" si="45"/>
        <v>19</v>
      </c>
      <c r="Y413" s="1356">
        <f t="shared" si="45"/>
        <v>252</v>
      </c>
      <c r="Z413" s="1357">
        <f t="shared" si="45"/>
        <v>292</v>
      </c>
      <c r="AA413" s="650">
        <f t="shared" si="45"/>
        <v>0.56999999999999995</v>
      </c>
      <c r="AB413" s="1398">
        <f t="shared" si="45"/>
        <v>0.65</v>
      </c>
      <c r="AC413" s="651">
        <f t="shared" si="45"/>
        <v>10675</v>
      </c>
      <c r="AD413" s="10" t="s">
        <v>35</v>
      </c>
      <c r="AE413" s="2" t="s">
        <v>35</v>
      </c>
      <c r="AF413" s="2" t="s">
        <v>35</v>
      </c>
      <c r="AG413" s="2" t="s">
        <v>35</v>
      </c>
      <c r="AH413" s="2" t="s">
        <v>35</v>
      </c>
      <c r="AI413" s="99" t="s">
        <v>35</v>
      </c>
    </row>
    <row r="414" spans="1:35" s="1" customFormat="1" ht="13.5" customHeight="1" x14ac:dyDescent="0.15">
      <c r="A414" s="1861"/>
      <c r="B414" s="1749" t="s">
        <v>389</v>
      </c>
      <c r="C414" s="1736"/>
      <c r="D414" s="376"/>
      <c r="E414" s="1503"/>
      <c r="F414" s="340">
        <f t="shared" ref="F414:AB414" si="46">IF(COUNT(F382:F412)=0,"",MIN(F382:F412))</f>
        <v>5.6</v>
      </c>
      <c r="G414" s="341">
        <f t="shared" si="46"/>
        <v>9.6</v>
      </c>
      <c r="H414" s="342">
        <f t="shared" si="46"/>
        <v>5.5</v>
      </c>
      <c r="I414" s="341">
        <f t="shared" si="46"/>
        <v>2.7</v>
      </c>
      <c r="J414" s="342">
        <f t="shared" si="46"/>
        <v>3.2</v>
      </c>
      <c r="K414" s="341">
        <f t="shared" si="46"/>
        <v>7.58</v>
      </c>
      <c r="L414" s="342">
        <f t="shared" si="46"/>
        <v>7.25</v>
      </c>
      <c r="M414" s="341">
        <f t="shared" si="46"/>
        <v>23.2</v>
      </c>
      <c r="N414" s="342">
        <f t="shared" si="46"/>
        <v>18.8</v>
      </c>
      <c r="O414" s="1202">
        <f t="shared" si="46"/>
        <v>150</v>
      </c>
      <c r="P414" s="1209">
        <f t="shared" si="46"/>
        <v>67</v>
      </c>
      <c r="Q414" s="1202">
        <f t="shared" si="46"/>
        <v>100</v>
      </c>
      <c r="R414" s="1209">
        <f t="shared" si="46"/>
        <v>60</v>
      </c>
      <c r="S414" s="1202">
        <f t="shared" si="46"/>
        <v>64</v>
      </c>
      <c r="T414" s="1209">
        <f t="shared" si="46"/>
        <v>68</v>
      </c>
      <c r="U414" s="1202">
        <f t="shared" si="46"/>
        <v>36</v>
      </c>
      <c r="V414" s="1209">
        <f t="shared" si="46"/>
        <v>28</v>
      </c>
      <c r="W414" s="343">
        <f t="shared" si="46"/>
        <v>13</v>
      </c>
      <c r="X414" s="653">
        <f t="shared" si="46"/>
        <v>12</v>
      </c>
      <c r="Y414" s="1362">
        <f t="shared" si="46"/>
        <v>252</v>
      </c>
      <c r="Z414" s="1363">
        <f t="shared" si="46"/>
        <v>166</v>
      </c>
      <c r="AA414" s="654">
        <f t="shared" si="46"/>
        <v>0.56999999999999995</v>
      </c>
      <c r="AB414" s="666">
        <f t="shared" si="46"/>
        <v>0.13</v>
      </c>
      <c r="AC414" s="1623"/>
      <c r="AD414" s="10" t="s">
        <v>35</v>
      </c>
      <c r="AE414" s="2" t="s">
        <v>35</v>
      </c>
      <c r="AF414" s="2" t="s">
        <v>35</v>
      </c>
      <c r="AG414" s="2" t="s">
        <v>35</v>
      </c>
      <c r="AH414" s="2" t="s">
        <v>35</v>
      </c>
      <c r="AI414" s="99" t="s">
        <v>35</v>
      </c>
    </row>
    <row r="415" spans="1:35" s="1" customFormat="1" ht="13.5" customHeight="1" x14ac:dyDescent="0.15">
      <c r="A415" s="1861"/>
      <c r="B415" s="1749" t="s">
        <v>390</v>
      </c>
      <c r="C415" s="1736"/>
      <c r="D415" s="378"/>
      <c r="E415" s="1496"/>
      <c r="F415" s="541">
        <f t="shared" ref="F415:AB415" si="47">IF(COUNT(F382:F412)=0,"",AVERAGE(F382:F412))</f>
        <v>11.770967741935484</v>
      </c>
      <c r="G415" s="542">
        <f t="shared" si="47"/>
        <v>14.796774193548389</v>
      </c>
      <c r="H415" s="543">
        <f t="shared" si="47"/>
        <v>15.509677419354835</v>
      </c>
      <c r="I415" s="542">
        <f t="shared" si="47"/>
        <v>13.019354838709676</v>
      </c>
      <c r="J415" s="543">
        <f t="shared" si="47"/>
        <v>6.6483870967741945</v>
      </c>
      <c r="K415" s="542">
        <f t="shared" si="47"/>
        <v>7.8909677419354844</v>
      </c>
      <c r="L415" s="543">
        <f t="shared" si="47"/>
        <v>7.8829032258064533</v>
      </c>
      <c r="M415" s="542">
        <f t="shared" si="47"/>
        <v>31.809090909090916</v>
      </c>
      <c r="N415" s="543">
        <f t="shared" si="47"/>
        <v>30.022727272727263</v>
      </c>
      <c r="O415" s="1210">
        <f t="shared" si="47"/>
        <v>150</v>
      </c>
      <c r="P415" s="1211">
        <f t="shared" si="47"/>
        <v>130.04545454545453</v>
      </c>
      <c r="Q415" s="1210">
        <f t="shared" si="47"/>
        <v>100</v>
      </c>
      <c r="R415" s="1211">
        <f t="shared" si="47"/>
        <v>89.909090909090907</v>
      </c>
      <c r="S415" s="1210">
        <f t="shared" si="47"/>
        <v>64</v>
      </c>
      <c r="T415" s="1211">
        <f t="shared" si="47"/>
        <v>68</v>
      </c>
      <c r="U415" s="1210">
        <f t="shared" si="47"/>
        <v>36</v>
      </c>
      <c r="V415" s="1211">
        <f t="shared" si="47"/>
        <v>28</v>
      </c>
      <c r="W415" s="1255">
        <f t="shared" si="47"/>
        <v>13</v>
      </c>
      <c r="X415" s="658">
        <f t="shared" si="47"/>
        <v>14.318181818181818</v>
      </c>
      <c r="Y415" s="1364">
        <f t="shared" si="47"/>
        <v>252</v>
      </c>
      <c r="Z415" s="1365">
        <f t="shared" si="47"/>
        <v>242.63636363636363</v>
      </c>
      <c r="AA415" s="645">
        <f t="shared" si="47"/>
        <v>0.56999999999999995</v>
      </c>
      <c r="AB415" s="696">
        <f t="shared" si="47"/>
        <v>0.45863636363636362</v>
      </c>
      <c r="AC415" s="1624"/>
      <c r="AD415" s="10" t="s">
        <v>35</v>
      </c>
      <c r="AE415" s="2" t="s">
        <v>35</v>
      </c>
      <c r="AF415" s="2" t="s">
        <v>35</v>
      </c>
      <c r="AG415" s="2" t="s">
        <v>35</v>
      </c>
      <c r="AH415" s="2" t="s">
        <v>35</v>
      </c>
      <c r="AI415" s="99" t="s">
        <v>35</v>
      </c>
    </row>
    <row r="416" spans="1:35" s="1" customFormat="1" ht="13.5" customHeight="1" thickBot="1" x14ac:dyDescent="0.2">
      <c r="A416" s="1919"/>
      <c r="B416" s="1780" t="s">
        <v>391</v>
      </c>
      <c r="C416" s="1781"/>
      <c r="D416" s="711"/>
      <c r="E416" s="1501">
        <f>SUM(E382:E412)</f>
        <v>107</v>
      </c>
      <c r="F416" s="712"/>
      <c r="G416" s="1343"/>
      <c r="H416" s="1344"/>
      <c r="I416" s="1343"/>
      <c r="J416" s="1344"/>
      <c r="K416" s="1243"/>
      <c r="L416" s="1244"/>
      <c r="M416" s="1343"/>
      <c r="N416" s="1344"/>
      <c r="O416" s="1218"/>
      <c r="P416" s="1219"/>
      <c r="Q416" s="1224"/>
      <c r="R416" s="1219"/>
      <c r="S416" s="1231"/>
      <c r="T416" s="1218"/>
      <c r="U416" s="1231"/>
      <c r="V416" s="1232"/>
      <c r="W416" s="1260"/>
      <c r="X416" s="1261"/>
      <c r="Y416" s="1367"/>
      <c r="Z416" s="1368"/>
      <c r="AA416" s="1406"/>
      <c r="AB416" s="1401"/>
      <c r="AC416" s="717">
        <f>SUM(AC382:AC412)</f>
        <v>47380</v>
      </c>
      <c r="AD416" s="10" t="s">
        <v>35</v>
      </c>
      <c r="AE416" s="2" t="s">
        <v>35</v>
      </c>
      <c r="AF416" s="2" t="s">
        <v>35</v>
      </c>
      <c r="AG416" s="2" t="s">
        <v>35</v>
      </c>
      <c r="AH416" s="2" t="s">
        <v>35</v>
      </c>
      <c r="AI416" s="99" t="s">
        <v>35</v>
      </c>
    </row>
    <row r="417" spans="1:35" s="1" customFormat="1" ht="13.5" customHeight="1" thickTop="1" x14ac:dyDescent="0.15">
      <c r="A417" s="1893" t="s">
        <v>397</v>
      </c>
      <c r="B417" s="1917" t="s">
        <v>388</v>
      </c>
      <c r="C417" s="1918"/>
      <c r="D417" s="700"/>
      <c r="E417" s="1502">
        <v>158</v>
      </c>
      <c r="F417" s="701">
        <v>35.200000000000003</v>
      </c>
      <c r="G417" s="702">
        <v>26.4</v>
      </c>
      <c r="H417" s="703">
        <v>28.8</v>
      </c>
      <c r="I417" s="702">
        <v>173.1</v>
      </c>
      <c r="J417" s="703">
        <v>13</v>
      </c>
      <c r="K417" s="702">
        <v>8.3699999999999992</v>
      </c>
      <c r="L417" s="703">
        <v>8.3000000000000007</v>
      </c>
      <c r="M417" s="702">
        <v>36.799999999999997</v>
      </c>
      <c r="N417" s="703">
        <v>35.700000000000003</v>
      </c>
      <c r="O417" s="1220">
        <v>150</v>
      </c>
      <c r="P417" s="1221">
        <v>160</v>
      </c>
      <c r="Q417" s="1220">
        <v>100</v>
      </c>
      <c r="R417" s="1221">
        <v>104</v>
      </c>
      <c r="S417" s="1220">
        <v>76</v>
      </c>
      <c r="T417" s="1221">
        <v>74</v>
      </c>
      <c r="U417" s="1220">
        <v>36</v>
      </c>
      <c r="V417" s="1221">
        <v>28</v>
      </c>
      <c r="W417" s="704">
        <v>20</v>
      </c>
      <c r="X417" s="705">
        <v>25</v>
      </c>
      <c r="Y417" s="728">
        <v>264</v>
      </c>
      <c r="Z417" s="729">
        <v>292</v>
      </c>
      <c r="AA417" s="706">
        <v>2.2999999999999998</v>
      </c>
      <c r="AB417" s="707">
        <v>0.9</v>
      </c>
      <c r="AC417" s="727">
        <v>16104</v>
      </c>
      <c r="AD417" s="384"/>
      <c r="AE417" s="385"/>
      <c r="AF417" s="385"/>
      <c r="AG417" s="385"/>
      <c r="AH417" s="385"/>
      <c r="AI417" s="385"/>
    </row>
    <row r="418" spans="1:35" s="1" customFormat="1" ht="13.5" customHeight="1" x14ac:dyDescent="0.15">
      <c r="A418" s="1893"/>
      <c r="B418" s="1915" t="s">
        <v>389</v>
      </c>
      <c r="C418" s="1916"/>
      <c r="D418" s="376"/>
      <c r="E418" s="1503">
        <v>0</v>
      </c>
      <c r="F418" s="340">
        <v>3.2</v>
      </c>
      <c r="G418" s="341">
        <v>6.2</v>
      </c>
      <c r="H418" s="342">
        <v>5.5</v>
      </c>
      <c r="I418" s="341">
        <v>2.2000000000000002</v>
      </c>
      <c r="J418" s="342">
        <v>1.9</v>
      </c>
      <c r="K418" s="341">
        <v>7.08</v>
      </c>
      <c r="L418" s="342">
        <v>6.54</v>
      </c>
      <c r="M418" s="341">
        <v>13</v>
      </c>
      <c r="N418" s="342">
        <v>12.3</v>
      </c>
      <c r="O418" s="1202">
        <v>53</v>
      </c>
      <c r="P418" s="1209">
        <v>37</v>
      </c>
      <c r="Q418" s="1202">
        <v>44</v>
      </c>
      <c r="R418" s="1209">
        <v>48</v>
      </c>
      <c r="S418" s="1202">
        <v>26.7</v>
      </c>
      <c r="T418" s="1209">
        <v>42</v>
      </c>
      <c r="U418" s="1202">
        <v>14</v>
      </c>
      <c r="V418" s="1209">
        <v>14</v>
      </c>
      <c r="W418" s="343">
        <v>8</v>
      </c>
      <c r="X418" s="344">
        <v>9</v>
      </c>
      <c r="Y418" s="347">
        <v>184</v>
      </c>
      <c r="Z418" s="348">
        <v>95</v>
      </c>
      <c r="AA418" s="345">
        <v>0.36</v>
      </c>
      <c r="AB418" s="346">
        <v>0.05</v>
      </c>
      <c r="AC418" s="1693"/>
      <c r="AD418" s="28"/>
      <c r="AE418" s="287"/>
      <c r="AF418" s="287"/>
      <c r="AG418" s="287"/>
      <c r="AH418" s="287"/>
      <c r="AI418" s="287"/>
    </row>
    <row r="419" spans="1:35" s="1" customFormat="1" ht="13.5" customHeight="1" x14ac:dyDescent="0.15">
      <c r="A419" s="1893"/>
      <c r="B419" s="1915" t="s">
        <v>390</v>
      </c>
      <c r="C419" s="1916"/>
      <c r="D419" s="376"/>
      <c r="E419" s="1496"/>
      <c r="F419" s="340">
        <v>17.812054794520563</v>
      </c>
      <c r="G419" s="341">
        <v>17.532876712328783</v>
      </c>
      <c r="H419" s="342">
        <v>18.817534246575349</v>
      </c>
      <c r="I419" s="341">
        <v>14.067972602739715</v>
      </c>
      <c r="J419" s="342">
        <v>6.7236438356164365</v>
      </c>
      <c r="K419" s="341">
        <v>7.7710136986301368</v>
      </c>
      <c r="L419" s="342">
        <v>7.7034794520547942</v>
      </c>
      <c r="M419" s="341">
        <v>28.47231404958676</v>
      </c>
      <c r="N419" s="342">
        <v>27.393388429752044</v>
      </c>
      <c r="O419" s="1202">
        <v>112.75</v>
      </c>
      <c r="P419" s="1209">
        <v>114.39834024896265</v>
      </c>
      <c r="Q419" s="1202">
        <v>83.166666666666671</v>
      </c>
      <c r="R419" s="1209">
        <v>86.066115702479337</v>
      </c>
      <c r="S419" s="1202">
        <v>58.891666666666673</v>
      </c>
      <c r="T419" s="1209">
        <v>61.5</v>
      </c>
      <c r="U419" s="1202">
        <v>24.275000000000002</v>
      </c>
      <c r="V419" s="1209">
        <v>21.333333333333332</v>
      </c>
      <c r="W419" s="343">
        <v>13.25</v>
      </c>
      <c r="X419" s="344">
        <v>14.880165289256198</v>
      </c>
      <c r="Y419" s="347">
        <v>232.66666666666666</v>
      </c>
      <c r="Z419" s="348">
        <v>224.79338842975207</v>
      </c>
      <c r="AA419" s="345">
        <v>0.92999999999999983</v>
      </c>
      <c r="AB419" s="346">
        <v>0.47289256198347096</v>
      </c>
      <c r="AC419" s="1693"/>
      <c r="AD419" s="28"/>
      <c r="AE419" s="287"/>
      <c r="AF419" s="287"/>
      <c r="AG419" s="287"/>
      <c r="AH419" s="287"/>
      <c r="AI419" s="287"/>
    </row>
    <row r="420" spans="1:35" s="1" customFormat="1" ht="13.5" customHeight="1" x14ac:dyDescent="0.15">
      <c r="A420" s="1907"/>
      <c r="B420" s="1915" t="s">
        <v>398</v>
      </c>
      <c r="C420" s="1916"/>
      <c r="D420" s="376"/>
      <c r="E420" s="1511">
        <v>1928</v>
      </c>
      <c r="F420" s="390"/>
      <c r="G420" s="391"/>
      <c r="H420" s="1342"/>
      <c r="I420" s="399"/>
      <c r="J420" s="1248"/>
      <c r="K420" s="395"/>
      <c r="L420" s="1453"/>
      <c r="M420" s="1245"/>
      <c r="N420" s="394"/>
      <c r="O420" s="391"/>
      <c r="P420" s="1342"/>
      <c r="Q420" s="1241"/>
      <c r="R420" s="398"/>
      <c r="S420" s="1241"/>
      <c r="T420" s="398"/>
      <c r="U420" s="391"/>
      <c r="V420" s="1342"/>
      <c r="W420" s="399"/>
      <c r="X420" s="1248"/>
      <c r="Y420" s="422"/>
      <c r="Z420" s="1454"/>
      <c r="AA420" s="1455"/>
      <c r="AB420" s="421"/>
      <c r="AC420" s="423">
        <v>897367</v>
      </c>
      <c r="AD420" s="28"/>
      <c r="AE420" s="287"/>
      <c r="AF420" s="287"/>
      <c r="AG420" s="287"/>
      <c r="AH420" s="287"/>
      <c r="AI420" s="287"/>
    </row>
    <row r="421" spans="1:35" s="1" customFormat="1" ht="13.5" customHeight="1" x14ac:dyDescent="0.15">
      <c r="A421" s="420"/>
      <c r="B421" s="1913" t="s">
        <v>399</v>
      </c>
      <c r="C421" s="1914"/>
      <c r="D421" s="383">
        <v>118</v>
      </c>
      <c r="E421" s="403"/>
      <c r="F421" s="404"/>
      <c r="G421" s="404"/>
      <c r="H421" s="404"/>
      <c r="I421" s="405"/>
      <c r="J421" s="405"/>
      <c r="K421" s="406"/>
      <c r="L421" s="406"/>
      <c r="M421" s="405"/>
      <c r="N421" s="405"/>
      <c r="O421" s="404"/>
      <c r="P421" s="404"/>
      <c r="Q421" s="404"/>
      <c r="R421" s="404"/>
      <c r="S421" s="404"/>
      <c r="T421" s="404"/>
      <c r="U421" s="404"/>
      <c r="V421" s="404"/>
      <c r="W421" s="405"/>
      <c r="X421" s="405"/>
      <c r="Y421" s="407"/>
      <c r="Z421" s="407"/>
      <c r="AA421" s="406"/>
      <c r="AB421" s="406"/>
      <c r="AC421" s="408"/>
      <c r="AD421" s="287"/>
      <c r="AE421" s="287"/>
      <c r="AF421" s="287"/>
      <c r="AG421" s="287"/>
      <c r="AH421" s="287"/>
      <c r="AI421" s="287"/>
    </row>
  </sheetData>
  <protectedRanges>
    <protectedRange sqref="D281:N310" name="範囲1_1_1"/>
    <protectedRange sqref="O281:AB310" name="範囲1_5_1_1"/>
  </protectedRanges>
  <mergeCells count="83">
    <mergeCell ref="A382:A416"/>
    <mergeCell ref="B413:C413"/>
    <mergeCell ref="B414:C414"/>
    <mergeCell ref="B415:C415"/>
    <mergeCell ref="B416:C416"/>
    <mergeCell ref="B103:C103"/>
    <mergeCell ref="B208:C208"/>
    <mergeCell ref="B209:C209"/>
    <mergeCell ref="B210:C210"/>
    <mergeCell ref="A177:A210"/>
    <mergeCell ref="B174:C174"/>
    <mergeCell ref="B175:C175"/>
    <mergeCell ref="B176:C176"/>
    <mergeCell ref="A142:A176"/>
    <mergeCell ref="B207:C207"/>
    <mergeCell ref="B139:C139"/>
    <mergeCell ref="B140:C140"/>
    <mergeCell ref="B141:C141"/>
    <mergeCell ref="A107:A141"/>
    <mergeCell ref="B173:C173"/>
    <mergeCell ref="B138:C138"/>
    <mergeCell ref="K2:L2"/>
    <mergeCell ref="B34:C34"/>
    <mergeCell ref="B71:C71"/>
    <mergeCell ref="B72:C72"/>
    <mergeCell ref="G2:H2"/>
    <mergeCell ref="B69:C69"/>
    <mergeCell ref="B70:C70"/>
    <mergeCell ref="B35:C35"/>
    <mergeCell ref="B36:C36"/>
    <mergeCell ref="B37:C37"/>
    <mergeCell ref="Y2:Z2"/>
    <mergeCell ref="A73:A106"/>
    <mergeCell ref="AD2:AI3"/>
    <mergeCell ref="Q2:R2"/>
    <mergeCell ref="S2:T2"/>
    <mergeCell ref="U2:V2"/>
    <mergeCell ref="W2:X2"/>
    <mergeCell ref="AA2:AB2"/>
    <mergeCell ref="B104:C104"/>
    <mergeCell ref="B105:C105"/>
    <mergeCell ref="O2:P2"/>
    <mergeCell ref="B106:C106"/>
    <mergeCell ref="M2:N2"/>
    <mergeCell ref="A38:A72"/>
    <mergeCell ref="A4:A37"/>
    <mergeCell ref="I2:J2"/>
    <mergeCell ref="B421:C421"/>
    <mergeCell ref="B420:C420"/>
    <mergeCell ref="B417:C417"/>
    <mergeCell ref="B418:C418"/>
    <mergeCell ref="B419:C419"/>
    <mergeCell ref="A417:A420"/>
    <mergeCell ref="B311:C311"/>
    <mergeCell ref="B312:C312"/>
    <mergeCell ref="B313:C313"/>
    <mergeCell ref="B314:C314"/>
    <mergeCell ref="A280:A314"/>
    <mergeCell ref="B346:C346"/>
    <mergeCell ref="B347:C347"/>
    <mergeCell ref="B348:C348"/>
    <mergeCell ref="B349:C349"/>
    <mergeCell ref="A315:A349"/>
    <mergeCell ref="B378:C378"/>
    <mergeCell ref="B379:C379"/>
    <mergeCell ref="B380:C380"/>
    <mergeCell ref="B381:C381"/>
    <mergeCell ref="A350:A381"/>
    <mergeCell ref="B1:E1"/>
    <mergeCell ref="A2:A3"/>
    <mergeCell ref="B2:B3"/>
    <mergeCell ref="C2:C3"/>
    <mergeCell ref="D2:D3"/>
    <mergeCell ref="A211:A245"/>
    <mergeCell ref="B276:C276"/>
    <mergeCell ref="A246:A279"/>
    <mergeCell ref="B277:C277"/>
    <mergeCell ref="B278:C278"/>
    <mergeCell ref="B279:C279"/>
    <mergeCell ref="B242:C242"/>
    <mergeCell ref="B243:C243"/>
    <mergeCell ref="B244:C244"/>
    <mergeCell ref="B245:C245"/>
  </mergeCells>
  <phoneticPr fontId="4"/>
  <conditionalFormatting sqref="AD381:AI381">
    <cfRule type="expression" dxfId="45" priority="76" stopIfTrue="1">
      <formula>$A$1=1</formula>
    </cfRule>
  </conditionalFormatting>
  <conditionalFormatting sqref="AF6:AG28">
    <cfRule type="expression" dxfId="44" priority="75" stopIfTrue="1">
      <formula>$A$1=1</formula>
    </cfRule>
  </conditionalFormatting>
  <conditionalFormatting sqref="AC414:AC416">
    <cfRule type="expression" dxfId="43" priority="10" stopIfTrue="1">
      <formula>$A$1=1</formula>
    </cfRule>
  </conditionalFormatting>
  <conditionalFormatting sqref="AC311:AC314">
    <cfRule type="expression" dxfId="42" priority="8" stopIfTrue="1">
      <formula>$A$1=1</formula>
    </cfRule>
  </conditionalFormatting>
  <conditionalFormatting sqref="D281:N310">
    <cfRule type="expression" dxfId="41" priority="47" stopIfTrue="1">
      <formula>$A$1=1</formula>
    </cfRule>
  </conditionalFormatting>
  <conditionalFormatting sqref="O281:AB310">
    <cfRule type="expression" dxfId="40" priority="46" stopIfTrue="1">
      <formula>$A$1=1</formula>
    </cfRule>
  </conditionalFormatting>
  <conditionalFormatting sqref="W141">
    <cfRule type="expression" dxfId="39" priority="35" stopIfTrue="1">
      <formula>$A$1=1</formula>
    </cfRule>
  </conditionalFormatting>
  <conditionalFormatting sqref="F173:AB175 F176:V176">
    <cfRule type="expression" dxfId="38" priority="34" stopIfTrue="1">
      <formula>$A$1=1</formula>
    </cfRule>
  </conditionalFormatting>
  <conditionalFormatting sqref="W176">
    <cfRule type="expression" dxfId="37" priority="33" stopIfTrue="1">
      <formula>$A$1=1</formula>
    </cfRule>
  </conditionalFormatting>
  <conditionalFormatting sqref="F242:AB244 F245:V245">
    <cfRule type="expression" dxfId="36" priority="32" stopIfTrue="1">
      <formula>$A$1=1</formula>
    </cfRule>
  </conditionalFormatting>
  <conditionalFormatting sqref="W245">
    <cfRule type="expression" dxfId="35" priority="31" stopIfTrue="1">
      <formula>$A$1=1</formula>
    </cfRule>
  </conditionalFormatting>
  <conditionalFormatting sqref="D349">
    <cfRule type="expression" dxfId="34" priority="45" stopIfTrue="1">
      <formula>$A$1=1</formula>
    </cfRule>
  </conditionalFormatting>
  <conditionalFormatting sqref="F69:AB71 F72:V72">
    <cfRule type="expression" dxfId="33" priority="42" stopIfTrue="1">
      <formula>$A$1=1</formula>
    </cfRule>
  </conditionalFormatting>
  <conditionalFormatting sqref="W72">
    <cfRule type="expression" dxfId="32" priority="41" stopIfTrue="1">
      <formula>$A$1=1</formula>
    </cfRule>
  </conditionalFormatting>
  <conditionalFormatting sqref="F379:AB380 D381 F381:V381">
    <cfRule type="expression" dxfId="31" priority="44" stopIfTrue="1">
      <formula>$A$1=1</formula>
    </cfRule>
  </conditionalFormatting>
  <conditionalFormatting sqref="W381">
    <cfRule type="expression" dxfId="30" priority="43" stopIfTrue="1">
      <formula>$A$1=1</formula>
    </cfRule>
  </conditionalFormatting>
  <conditionalFormatting sqref="F207:AB209 F210:V210">
    <cfRule type="expression" dxfId="29" priority="38" stopIfTrue="1">
      <formula>$A$1=1</formula>
    </cfRule>
  </conditionalFormatting>
  <conditionalFormatting sqref="W210">
    <cfRule type="expression" dxfId="28" priority="37" stopIfTrue="1">
      <formula>$A$1=1</formula>
    </cfRule>
  </conditionalFormatting>
  <conditionalFormatting sqref="F103:AB105 F106:V106">
    <cfRule type="expression" dxfId="27" priority="40" stopIfTrue="1">
      <formula>$A$1=1</formula>
    </cfRule>
  </conditionalFormatting>
  <conditionalFormatting sqref="W106">
    <cfRule type="expression" dxfId="26" priority="39" stopIfTrue="1">
      <formula>$A$1=1</formula>
    </cfRule>
  </conditionalFormatting>
  <conditionalFormatting sqref="F138:AB140 F141:V141">
    <cfRule type="expression" dxfId="25" priority="36" stopIfTrue="1">
      <formula>$A$1=1</formula>
    </cfRule>
  </conditionalFormatting>
  <conditionalFormatting sqref="F346:AB348 F349:V349">
    <cfRule type="expression" dxfId="24" priority="30" stopIfTrue="1">
      <formula>$A$1=1</formula>
    </cfRule>
  </conditionalFormatting>
  <conditionalFormatting sqref="W349">
    <cfRule type="expression" dxfId="23" priority="29" stopIfTrue="1">
      <formula>$A$1=1</formula>
    </cfRule>
  </conditionalFormatting>
  <conditionalFormatting sqref="F34:AB36 F37:V37">
    <cfRule type="expression" dxfId="22" priority="28" stopIfTrue="1">
      <formula>$A$1=1</formula>
    </cfRule>
  </conditionalFormatting>
  <conditionalFormatting sqref="W37">
    <cfRule type="expression" dxfId="21" priority="27" stopIfTrue="1">
      <formula>$A$1=1</formula>
    </cfRule>
  </conditionalFormatting>
  <conditionalFormatting sqref="D416">
    <cfRule type="expression" dxfId="20" priority="26" stopIfTrue="1">
      <formula>$A$1=1</formula>
    </cfRule>
  </conditionalFormatting>
  <conditionalFormatting sqref="F414:AB415 F416:V416">
    <cfRule type="expression" dxfId="19" priority="25" stopIfTrue="1">
      <formula>$A$1=1</formula>
    </cfRule>
  </conditionalFormatting>
  <conditionalFormatting sqref="W416">
    <cfRule type="expression" dxfId="18" priority="24" stopIfTrue="1">
      <formula>$A$1=1</formula>
    </cfRule>
  </conditionalFormatting>
  <conditionalFormatting sqref="F311:AB313 F314:V314">
    <cfRule type="expression" dxfId="17" priority="21" stopIfTrue="1">
      <formula>$A$1=1</formula>
    </cfRule>
  </conditionalFormatting>
  <conditionalFormatting sqref="W314">
    <cfRule type="expression" dxfId="16" priority="20" stopIfTrue="1">
      <formula>$A$1=1</formula>
    </cfRule>
  </conditionalFormatting>
  <conditionalFormatting sqref="AC242:AC245">
    <cfRule type="expression" dxfId="15" priority="13" stopIfTrue="1">
      <formula>$A$1=1</formula>
    </cfRule>
  </conditionalFormatting>
  <conditionalFormatting sqref="AC69:AC72">
    <cfRule type="expression" dxfId="14" priority="18" stopIfTrue="1">
      <formula>$A$1=1</formula>
    </cfRule>
  </conditionalFormatting>
  <conditionalFormatting sqref="AC379:AC381">
    <cfRule type="expression" dxfId="13" priority="19" stopIfTrue="1">
      <formula>$A$1=1</formula>
    </cfRule>
  </conditionalFormatting>
  <conditionalFormatting sqref="AC207:AC210">
    <cfRule type="expression" dxfId="12" priority="16" stopIfTrue="1">
      <formula>$A$1=1</formula>
    </cfRule>
  </conditionalFormatting>
  <conditionalFormatting sqref="AC103:AC106">
    <cfRule type="expression" dxfId="11" priority="17" stopIfTrue="1">
      <formula>$A$1=1</formula>
    </cfRule>
  </conditionalFormatting>
  <conditionalFormatting sqref="AC138:AC141">
    <cfRule type="expression" dxfId="10" priority="15" stopIfTrue="1">
      <formula>$A$1=1</formula>
    </cfRule>
  </conditionalFormatting>
  <conditionalFormatting sqref="AC173:AC176">
    <cfRule type="expression" dxfId="9" priority="14" stopIfTrue="1">
      <formula>$A$1=1</formula>
    </cfRule>
  </conditionalFormatting>
  <conditionalFormatting sqref="AC346:AC349">
    <cfRule type="expression" dxfId="8" priority="12" stopIfTrue="1">
      <formula>$A$1=1</formula>
    </cfRule>
  </conditionalFormatting>
  <conditionalFormatting sqref="AC34:AC37">
    <cfRule type="expression" dxfId="7" priority="11" stopIfTrue="1">
      <formula>$A$1=1</formula>
    </cfRule>
  </conditionalFormatting>
  <conditionalFormatting sqref="F276:AB278 F279:V279">
    <cfRule type="expression" dxfId="6" priority="7" stopIfTrue="1">
      <formula>$A$1=1</formula>
    </cfRule>
  </conditionalFormatting>
  <conditionalFormatting sqref="W279">
    <cfRule type="expression" dxfId="5" priority="6" stopIfTrue="1">
      <formula>$A$1=1</formula>
    </cfRule>
  </conditionalFormatting>
  <conditionalFormatting sqref="AC276:AC279">
    <cfRule type="expression" dxfId="4" priority="5" stopIfTrue="1">
      <formula>$A$1=1</formula>
    </cfRule>
  </conditionalFormatting>
  <conditionalFormatting sqref="F378:AB378">
    <cfRule type="expression" dxfId="3" priority="4" stopIfTrue="1">
      <formula>$A$1=1</formula>
    </cfRule>
  </conditionalFormatting>
  <conditionalFormatting sqref="AC378">
    <cfRule type="expression" dxfId="2" priority="3" stopIfTrue="1">
      <formula>$A$1=1</formula>
    </cfRule>
  </conditionalFormatting>
  <conditionalFormatting sqref="F413:AB413">
    <cfRule type="expression" dxfId="1" priority="2" stopIfTrue="1">
      <formula>$A$1=1</formula>
    </cfRule>
  </conditionalFormatting>
  <conditionalFormatting sqref="AC413">
    <cfRule type="expression" dxfId="0" priority="1" stopIfTrue="1">
      <formula>$A$1=1</formula>
    </cfRule>
  </conditionalFormatting>
  <dataValidations count="2">
    <dataValidation imeMode="off" allowBlank="1" showInputMessage="1" showErrorMessage="1" sqref="AF17:AG28 AD2 E371:AC377 E281:AB310 E4:AC33 E382:AC412 AD6:AD31"/>
    <dataValidation imeMode="on" allowBlank="1" showInputMessage="1" showErrorMessage="1" sqref="AD242:AD245 AD207:AD210 AD413:AD416 AD173:AD176 AD417:AI421 AD311:AD314 AD276:AD279 AD69:AD72 AD103:AD106 AD138:AD141 D4:D33 D371:D377 D281:D310 D382:D412 AD32:AD37 AD5"/>
  </dataValidations>
  <pageMargins left="0.70866141732283472" right="0.70866141732283472" top="0.74803149606299213" bottom="0.74803149606299213" header="0.31496062992125984" footer="0.31496062992125984"/>
  <pageSetup paperSize="9"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0"/>
  <sheetViews>
    <sheetView zoomScale="80" zoomScaleNormal="80" workbookViewId="0">
      <pane ySplit="5" topLeftCell="A6" activePane="bottomLeft" state="frozen"/>
      <selection pane="bottomLeft"/>
    </sheetView>
  </sheetViews>
  <sheetFormatPr defaultRowHeight="13.5" x14ac:dyDescent="0.15"/>
  <cols>
    <col min="2" max="2" width="9.875" customWidth="1"/>
    <col min="10" max="10" width="14.5" customWidth="1"/>
    <col min="11" max="11" width="8.875" customWidth="1"/>
    <col min="12" max="13" width="14.25" customWidth="1"/>
  </cols>
  <sheetData>
    <row r="1" spans="2:8" ht="17.25" x14ac:dyDescent="0.15">
      <c r="B1" s="196"/>
      <c r="C1" s="194" t="s">
        <v>540</v>
      </c>
      <c r="D1" s="1423">
        <v>3</v>
      </c>
      <c r="E1" s="194" t="s">
        <v>84</v>
      </c>
      <c r="F1" s="195"/>
      <c r="G1" s="195"/>
      <c r="H1" s="195"/>
    </row>
    <row r="2" spans="2:8" ht="17.25" x14ac:dyDescent="0.15">
      <c r="B2" s="196"/>
      <c r="C2" s="194"/>
      <c r="D2" s="194"/>
      <c r="E2" s="194"/>
      <c r="F2" s="194"/>
      <c r="G2" s="194"/>
      <c r="H2" s="194"/>
    </row>
    <row r="3" spans="2:8" ht="18.75" x14ac:dyDescent="0.15">
      <c r="B3" s="196"/>
      <c r="C3" s="1922" t="s">
        <v>85</v>
      </c>
      <c r="D3" s="1923"/>
      <c r="E3" s="1923"/>
      <c r="F3" s="1923" t="s">
        <v>86</v>
      </c>
      <c r="G3" s="1923"/>
      <c r="H3" s="1924"/>
    </row>
    <row r="4" spans="2:8" ht="14.25" x14ac:dyDescent="0.15">
      <c r="B4" s="1925" t="s">
        <v>87</v>
      </c>
      <c r="C4" s="197" t="s">
        <v>88</v>
      </c>
      <c r="D4" s="197" t="s">
        <v>89</v>
      </c>
      <c r="E4" s="1927" t="s">
        <v>303</v>
      </c>
      <c r="F4" s="199" t="s">
        <v>88</v>
      </c>
      <c r="G4" s="197" t="s">
        <v>89</v>
      </c>
      <c r="H4" s="1929" t="s">
        <v>303</v>
      </c>
    </row>
    <row r="5" spans="2:8" ht="14.25" x14ac:dyDescent="0.15">
      <c r="B5" s="1926"/>
      <c r="C5" s="198" t="s">
        <v>20</v>
      </c>
      <c r="D5" s="198" t="s">
        <v>90</v>
      </c>
      <c r="E5" s="1928"/>
      <c r="F5" s="200" t="s">
        <v>20</v>
      </c>
      <c r="G5" s="198" t="s">
        <v>90</v>
      </c>
      <c r="H5" s="1930"/>
    </row>
    <row r="6" spans="2:8" ht="14.25" x14ac:dyDescent="0.15">
      <c r="B6" s="536">
        <v>44287</v>
      </c>
      <c r="C6" s="1407">
        <v>17.3</v>
      </c>
      <c r="D6" s="1407">
        <v>0.1</v>
      </c>
      <c r="E6" s="1408">
        <v>8.3000000000000007</v>
      </c>
      <c r="F6" s="1268">
        <v>15.9</v>
      </c>
      <c r="G6" s="1269">
        <v>0.4</v>
      </c>
      <c r="H6" s="1269">
        <v>7.5</v>
      </c>
    </row>
    <row r="7" spans="2:8" ht="14.25" x14ac:dyDescent="0.15">
      <c r="B7" s="536">
        <v>44288</v>
      </c>
      <c r="C7" s="1409">
        <v>17.399999999999999</v>
      </c>
      <c r="D7" s="1409">
        <v>0.1</v>
      </c>
      <c r="E7" s="1410">
        <v>8.3000000000000007</v>
      </c>
      <c r="F7" s="1270">
        <v>15.9</v>
      </c>
      <c r="G7" s="1271">
        <v>0.4</v>
      </c>
      <c r="H7" s="1271">
        <v>7.5</v>
      </c>
    </row>
    <row r="8" spans="2:8" ht="14.25" x14ac:dyDescent="0.15">
      <c r="B8" s="536">
        <v>44289</v>
      </c>
      <c r="C8" s="1409">
        <v>17.5</v>
      </c>
      <c r="D8" s="1409">
        <v>0.1</v>
      </c>
      <c r="E8" s="1410">
        <v>8.3000000000000007</v>
      </c>
      <c r="F8" s="1270">
        <v>15.9</v>
      </c>
      <c r="G8" s="1271">
        <v>0.5</v>
      </c>
      <c r="H8" s="1271">
        <v>7.5</v>
      </c>
    </row>
    <row r="9" spans="2:8" ht="14.25" x14ac:dyDescent="0.15">
      <c r="B9" s="536">
        <v>44290</v>
      </c>
      <c r="C9" s="1409">
        <v>17.8</v>
      </c>
      <c r="D9" s="1409">
        <v>0.1</v>
      </c>
      <c r="E9" s="1410">
        <v>8.3000000000000007</v>
      </c>
      <c r="F9" s="1270">
        <v>15.8</v>
      </c>
      <c r="G9" s="1271">
        <v>0.4</v>
      </c>
      <c r="H9" s="1271">
        <v>7.5</v>
      </c>
    </row>
    <row r="10" spans="2:8" ht="14.25" x14ac:dyDescent="0.15">
      <c r="B10" s="536">
        <v>44291</v>
      </c>
      <c r="C10" s="1409">
        <v>18.2</v>
      </c>
      <c r="D10" s="1409">
        <v>0.1</v>
      </c>
      <c r="E10" s="1410">
        <v>8.3000000000000007</v>
      </c>
      <c r="F10" s="1270">
        <v>16</v>
      </c>
      <c r="G10" s="1271">
        <v>0.4</v>
      </c>
      <c r="H10" s="1271">
        <v>7.5</v>
      </c>
    </row>
    <row r="11" spans="2:8" ht="14.25" x14ac:dyDescent="0.15">
      <c r="B11" s="536">
        <v>44292</v>
      </c>
      <c r="C11" s="1409">
        <v>17.100000000000001</v>
      </c>
      <c r="D11" s="1409">
        <v>0.1</v>
      </c>
      <c r="E11" s="1410">
        <v>8.3000000000000007</v>
      </c>
      <c r="F11" s="1270">
        <v>15.8</v>
      </c>
      <c r="G11" s="1271">
        <v>0.4</v>
      </c>
      <c r="H11" s="1271">
        <v>7.5</v>
      </c>
    </row>
    <row r="12" spans="2:8" ht="14.25" x14ac:dyDescent="0.15">
      <c r="B12" s="536">
        <v>44293</v>
      </c>
      <c r="C12" s="1409">
        <v>16.600000000000001</v>
      </c>
      <c r="D12" s="1409">
        <v>0.1</v>
      </c>
      <c r="E12" s="1410">
        <v>8.3000000000000007</v>
      </c>
      <c r="F12" s="1270">
        <v>15.7</v>
      </c>
      <c r="G12" s="1271">
        <v>0.4</v>
      </c>
      <c r="H12" s="1271">
        <v>7.5</v>
      </c>
    </row>
    <row r="13" spans="2:8" ht="14.25" x14ac:dyDescent="0.15">
      <c r="B13" s="536">
        <v>44294</v>
      </c>
      <c r="C13" s="1409">
        <v>16.8</v>
      </c>
      <c r="D13" s="1409">
        <v>0.1</v>
      </c>
      <c r="E13" s="1410">
        <v>8.3000000000000007</v>
      </c>
      <c r="F13" s="1270">
        <v>15.7</v>
      </c>
      <c r="G13" s="1271">
        <v>0.4</v>
      </c>
      <c r="H13" s="1271">
        <v>7.5</v>
      </c>
    </row>
    <row r="14" spans="2:8" ht="14.25" x14ac:dyDescent="0.15">
      <c r="B14" s="536">
        <v>44295</v>
      </c>
      <c r="C14" s="1409">
        <v>17.2</v>
      </c>
      <c r="D14" s="1409">
        <v>0.1</v>
      </c>
      <c r="E14" s="1410">
        <v>8.1999999999999993</v>
      </c>
      <c r="F14" s="1270">
        <v>15.6</v>
      </c>
      <c r="G14" s="1271">
        <v>0.4</v>
      </c>
      <c r="H14" s="1271">
        <v>7.5</v>
      </c>
    </row>
    <row r="15" spans="2:8" ht="14.25" x14ac:dyDescent="0.15">
      <c r="B15" s="536">
        <v>44296</v>
      </c>
      <c r="C15" s="1409">
        <v>17.100000000000001</v>
      </c>
      <c r="D15" s="1409">
        <v>0.1</v>
      </c>
      <c r="E15" s="1410">
        <v>8.3000000000000007</v>
      </c>
      <c r="F15" s="1270">
        <v>15.7</v>
      </c>
      <c r="G15" s="1271">
        <v>0.4</v>
      </c>
      <c r="H15" s="1271">
        <v>7.4</v>
      </c>
    </row>
    <row r="16" spans="2:8" ht="14.25" x14ac:dyDescent="0.15">
      <c r="B16" s="536">
        <v>44297</v>
      </c>
      <c r="C16" s="1409">
        <v>17.100000000000001</v>
      </c>
      <c r="D16" s="1409">
        <v>0.1</v>
      </c>
      <c r="E16" s="1410">
        <v>8.3000000000000007</v>
      </c>
      <c r="F16" s="1270">
        <v>15.6</v>
      </c>
      <c r="G16" s="1271">
        <v>0.4</v>
      </c>
      <c r="H16" s="1271">
        <v>7.4</v>
      </c>
    </row>
    <row r="17" spans="2:8" ht="14.25" x14ac:dyDescent="0.15">
      <c r="B17" s="536">
        <v>44298</v>
      </c>
      <c r="C17" s="1409">
        <v>17.100000000000001</v>
      </c>
      <c r="D17" s="1409">
        <v>0.1</v>
      </c>
      <c r="E17" s="1410">
        <v>8.3000000000000007</v>
      </c>
      <c r="F17" s="1270">
        <v>15.7</v>
      </c>
      <c r="G17" s="1271">
        <v>0.4</v>
      </c>
      <c r="H17" s="1271">
        <v>7.5</v>
      </c>
    </row>
    <row r="18" spans="2:8" ht="14.25" x14ac:dyDescent="0.15">
      <c r="B18" s="536">
        <v>44299</v>
      </c>
      <c r="C18" s="1409">
        <v>17.399999999999999</v>
      </c>
      <c r="D18" s="1409">
        <v>0.1</v>
      </c>
      <c r="E18" s="1410">
        <v>8.1999999999999993</v>
      </c>
      <c r="F18" s="1270">
        <v>15.7</v>
      </c>
      <c r="G18" s="1271">
        <v>0.4</v>
      </c>
      <c r="H18" s="1271">
        <v>7.6</v>
      </c>
    </row>
    <row r="19" spans="2:8" ht="14.25" x14ac:dyDescent="0.15">
      <c r="B19" s="536">
        <v>44300</v>
      </c>
      <c r="C19" s="1409">
        <v>17.7</v>
      </c>
      <c r="D19" s="1409">
        <v>0.1</v>
      </c>
      <c r="E19" s="1410">
        <v>8.3000000000000007</v>
      </c>
      <c r="F19" s="1270">
        <v>15.7</v>
      </c>
      <c r="G19" s="1271">
        <v>0.4</v>
      </c>
      <c r="H19" s="1271">
        <v>7.5</v>
      </c>
    </row>
    <row r="20" spans="2:8" ht="14.25" x14ac:dyDescent="0.15">
      <c r="B20" s="536">
        <v>44301</v>
      </c>
      <c r="C20" s="1409">
        <v>17.100000000000001</v>
      </c>
      <c r="D20" s="1409">
        <v>0.1</v>
      </c>
      <c r="E20" s="1410">
        <v>8.3000000000000007</v>
      </c>
      <c r="F20" s="1270">
        <v>15.7</v>
      </c>
      <c r="G20" s="1271">
        <v>0.4</v>
      </c>
      <c r="H20" s="1271">
        <v>7.4</v>
      </c>
    </row>
    <row r="21" spans="2:8" ht="14.25" x14ac:dyDescent="0.15">
      <c r="B21" s="536">
        <v>44302</v>
      </c>
      <c r="C21" s="1409">
        <v>17.2</v>
      </c>
      <c r="D21" s="1409">
        <v>0.1</v>
      </c>
      <c r="E21" s="1410">
        <v>8.1999999999999993</v>
      </c>
      <c r="F21" s="1270">
        <v>15.6</v>
      </c>
      <c r="G21" s="1271">
        <v>0.4</v>
      </c>
      <c r="H21" s="1271">
        <v>7.5</v>
      </c>
    </row>
    <row r="22" spans="2:8" ht="14.25" x14ac:dyDescent="0.15">
      <c r="B22" s="536">
        <v>44303</v>
      </c>
      <c r="C22" s="1409">
        <v>17.600000000000001</v>
      </c>
      <c r="D22" s="1409">
        <v>0.1</v>
      </c>
      <c r="E22" s="1410">
        <v>8.3000000000000007</v>
      </c>
      <c r="F22" s="1270">
        <v>15.6</v>
      </c>
      <c r="G22" s="1271">
        <v>0.4</v>
      </c>
      <c r="H22" s="1271">
        <v>7.5</v>
      </c>
    </row>
    <row r="23" spans="2:8" ht="14.25" x14ac:dyDescent="0.15">
      <c r="B23" s="536">
        <v>44304</v>
      </c>
      <c r="C23" s="1409">
        <v>17.7</v>
      </c>
      <c r="D23" s="1409">
        <v>0.1</v>
      </c>
      <c r="E23" s="1410">
        <v>8.1999999999999993</v>
      </c>
      <c r="F23" s="1270">
        <v>15.7</v>
      </c>
      <c r="G23" s="1271">
        <v>0.4</v>
      </c>
      <c r="H23" s="1271">
        <v>7.5</v>
      </c>
    </row>
    <row r="24" spans="2:8" ht="14.25" x14ac:dyDescent="0.15">
      <c r="B24" s="536">
        <v>44305</v>
      </c>
      <c r="C24" s="1409">
        <v>17.899999999999999</v>
      </c>
      <c r="D24" s="1409">
        <v>0.1</v>
      </c>
      <c r="E24" s="1410">
        <v>8.1999999999999993</v>
      </c>
      <c r="F24" s="1270">
        <v>15.7</v>
      </c>
      <c r="G24" s="1271">
        <v>0.4</v>
      </c>
      <c r="H24" s="1271">
        <v>7.5</v>
      </c>
    </row>
    <row r="25" spans="2:8" ht="14.25" x14ac:dyDescent="0.15">
      <c r="B25" s="536">
        <v>44306</v>
      </c>
      <c r="C25" s="1409">
        <v>18.399999999999999</v>
      </c>
      <c r="D25" s="1409">
        <v>0.1</v>
      </c>
      <c r="E25" s="1410">
        <v>8.1999999999999993</v>
      </c>
      <c r="F25" s="1270">
        <v>15.7</v>
      </c>
      <c r="G25" s="1271">
        <v>0.4</v>
      </c>
      <c r="H25" s="1271">
        <v>7.5</v>
      </c>
    </row>
    <row r="26" spans="2:8" ht="14.25" x14ac:dyDescent="0.15">
      <c r="B26" s="536">
        <v>44307</v>
      </c>
      <c r="C26" s="1409">
        <v>19</v>
      </c>
      <c r="D26" s="1409">
        <v>0.1</v>
      </c>
      <c r="E26" s="1410">
        <v>8.1999999999999993</v>
      </c>
      <c r="F26" s="1270">
        <v>15.9</v>
      </c>
      <c r="G26" s="1271">
        <v>0.4</v>
      </c>
      <c r="H26" s="1271">
        <v>7.5</v>
      </c>
    </row>
    <row r="27" spans="2:8" ht="14.25" x14ac:dyDescent="0.15">
      <c r="B27" s="536">
        <v>44308</v>
      </c>
      <c r="C27" s="1409">
        <v>19.2</v>
      </c>
      <c r="D27" s="1409">
        <v>0.1</v>
      </c>
      <c r="E27" s="1410">
        <v>8.3000000000000007</v>
      </c>
      <c r="F27" s="1270">
        <v>16</v>
      </c>
      <c r="G27" s="1271">
        <v>0.5</v>
      </c>
      <c r="H27" s="1271">
        <v>7.5</v>
      </c>
    </row>
    <row r="28" spans="2:8" ht="14.25" x14ac:dyDescent="0.15">
      <c r="B28" s="536">
        <v>44309</v>
      </c>
      <c r="C28" s="1409">
        <v>18.7</v>
      </c>
      <c r="D28" s="1409">
        <v>0.1</v>
      </c>
      <c r="E28" s="1410">
        <v>8.3000000000000007</v>
      </c>
      <c r="F28" s="1270">
        <v>16</v>
      </c>
      <c r="G28" s="1271">
        <v>0.4</v>
      </c>
      <c r="H28" s="1271">
        <v>7.6</v>
      </c>
    </row>
    <row r="29" spans="2:8" ht="14.25" x14ac:dyDescent="0.15">
      <c r="B29" s="536">
        <v>44310</v>
      </c>
      <c r="C29" s="1409">
        <v>18.8</v>
      </c>
      <c r="D29" s="1409">
        <v>0.1</v>
      </c>
      <c r="E29" s="1410">
        <v>8.3000000000000007</v>
      </c>
      <c r="F29" s="1270">
        <v>15.9</v>
      </c>
      <c r="G29" s="1271">
        <v>0.5</v>
      </c>
      <c r="H29" s="1271">
        <v>7.6</v>
      </c>
    </row>
    <row r="30" spans="2:8" ht="14.25" x14ac:dyDescent="0.15">
      <c r="B30" s="536">
        <v>44311</v>
      </c>
      <c r="C30" s="1409">
        <v>18.8</v>
      </c>
      <c r="D30" s="1409">
        <v>0.1</v>
      </c>
      <c r="E30" s="1410">
        <v>8.3000000000000007</v>
      </c>
      <c r="F30" s="1270">
        <v>16</v>
      </c>
      <c r="G30" s="1271">
        <v>0.4</v>
      </c>
      <c r="H30" s="1271">
        <v>7.6</v>
      </c>
    </row>
    <row r="31" spans="2:8" ht="14.25" x14ac:dyDescent="0.15">
      <c r="B31" s="536">
        <v>44312</v>
      </c>
      <c r="C31" s="1409">
        <v>18.8</v>
      </c>
      <c r="D31" s="1409">
        <v>0.1</v>
      </c>
      <c r="E31" s="1410">
        <v>8.4</v>
      </c>
      <c r="F31" s="1270">
        <v>16.100000000000001</v>
      </c>
      <c r="G31" s="1271">
        <v>0.4</v>
      </c>
      <c r="H31" s="1271">
        <v>7.6</v>
      </c>
    </row>
    <row r="32" spans="2:8" ht="14.25" x14ac:dyDescent="0.15">
      <c r="B32" s="536">
        <v>44313</v>
      </c>
      <c r="C32" s="1409">
        <v>18.7</v>
      </c>
      <c r="D32" s="1409">
        <v>0.1</v>
      </c>
      <c r="E32" s="1410">
        <v>8.3000000000000007</v>
      </c>
      <c r="F32" s="1270">
        <v>15.9</v>
      </c>
      <c r="G32" s="1271">
        <v>0.4</v>
      </c>
      <c r="H32" s="1271">
        <v>7.6</v>
      </c>
    </row>
    <row r="33" spans="2:10" ht="14.25" x14ac:dyDescent="0.15">
      <c r="B33" s="536">
        <v>44314</v>
      </c>
      <c r="C33" s="1409">
        <v>19.100000000000001</v>
      </c>
      <c r="D33" s="1409">
        <v>0.1</v>
      </c>
      <c r="E33" s="1410">
        <v>8.3000000000000007</v>
      </c>
      <c r="F33" s="1270">
        <v>16</v>
      </c>
      <c r="G33" s="1271">
        <v>0.4</v>
      </c>
      <c r="H33" s="1271">
        <v>7.6</v>
      </c>
    </row>
    <row r="34" spans="2:10" ht="14.25" x14ac:dyDescent="0.15">
      <c r="B34" s="536">
        <v>44315</v>
      </c>
      <c r="C34" s="1409">
        <v>19.399999999999999</v>
      </c>
      <c r="D34" s="1409">
        <v>0.1</v>
      </c>
      <c r="E34" s="1410">
        <v>8.3000000000000007</v>
      </c>
      <c r="F34" s="1270">
        <v>15.9</v>
      </c>
      <c r="G34" s="1271">
        <v>0.4</v>
      </c>
      <c r="H34" s="1271">
        <v>7.6</v>
      </c>
    </row>
    <row r="35" spans="2:10" ht="14.25" x14ac:dyDescent="0.15">
      <c r="B35" s="536">
        <v>44316</v>
      </c>
      <c r="C35" s="1411">
        <v>19</v>
      </c>
      <c r="D35" s="1411">
        <v>0.1</v>
      </c>
      <c r="E35" s="1412">
        <v>8.3000000000000007</v>
      </c>
      <c r="F35" s="1272">
        <v>16</v>
      </c>
      <c r="G35" s="1273">
        <v>0.5</v>
      </c>
      <c r="H35" s="1273">
        <v>7.6</v>
      </c>
    </row>
    <row r="36" spans="2:10" ht="14.25" x14ac:dyDescent="0.15">
      <c r="B36" s="358" t="s">
        <v>429</v>
      </c>
      <c r="C36" s="1274">
        <f>MAX(C6:C35)</f>
        <v>19.399999999999999</v>
      </c>
      <c r="D36" s="1274">
        <f t="shared" ref="D36:H36" si="0">MAX(D6:D35)</f>
        <v>0.1</v>
      </c>
      <c r="E36" s="1275">
        <f t="shared" si="0"/>
        <v>8.4</v>
      </c>
      <c r="F36" s="1276">
        <f t="shared" si="0"/>
        <v>16.100000000000001</v>
      </c>
      <c r="G36" s="1274">
        <f t="shared" si="0"/>
        <v>0.5</v>
      </c>
      <c r="H36" s="1274">
        <f t="shared" si="0"/>
        <v>7.6</v>
      </c>
      <c r="I36" s="357"/>
      <c r="J36" s="357"/>
    </row>
    <row r="37" spans="2:10" ht="14.25" x14ac:dyDescent="0.15">
      <c r="B37" s="358" t="s">
        <v>430</v>
      </c>
      <c r="C37" s="1274">
        <f>MIN(C6:C35)</f>
        <v>16.600000000000001</v>
      </c>
      <c r="D37" s="1274">
        <f t="shared" ref="D37:H37" si="1">MIN(D6:D35)</f>
        <v>0.1</v>
      </c>
      <c r="E37" s="1275">
        <f t="shared" si="1"/>
        <v>8.1999999999999993</v>
      </c>
      <c r="F37" s="1276">
        <f t="shared" si="1"/>
        <v>15.6</v>
      </c>
      <c r="G37" s="1274">
        <f t="shared" si="1"/>
        <v>0.4</v>
      </c>
      <c r="H37" s="1274">
        <f t="shared" si="1"/>
        <v>7.4</v>
      </c>
      <c r="I37" s="357"/>
      <c r="J37" s="357"/>
    </row>
    <row r="38" spans="2:10" ht="14.25" x14ac:dyDescent="0.15">
      <c r="B38" s="358" t="s">
        <v>431</v>
      </c>
      <c r="C38" s="1274">
        <f>ROUND(AVERAGE(C6:C35),1)</f>
        <v>17.899999999999999</v>
      </c>
      <c r="D38" s="1274">
        <f t="shared" ref="D38:H38" si="2">ROUND(AVERAGE(D6:D35),1)</f>
        <v>0.1</v>
      </c>
      <c r="E38" s="1275">
        <f t="shared" si="2"/>
        <v>8.3000000000000007</v>
      </c>
      <c r="F38" s="1276">
        <f t="shared" si="2"/>
        <v>15.8</v>
      </c>
      <c r="G38" s="1274">
        <f t="shared" si="2"/>
        <v>0.4</v>
      </c>
      <c r="H38" s="1274">
        <f t="shared" si="2"/>
        <v>7.5</v>
      </c>
      <c r="I38" s="357"/>
      <c r="J38" s="357"/>
    </row>
    <row r="39" spans="2:10" ht="14.25" x14ac:dyDescent="0.15">
      <c r="B39" s="536">
        <v>44317</v>
      </c>
      <c r="C39" s="1269">
        <v>19.5</v>
      </c>
      <c r="D39" s="1269">
        <v>0.1</v>
      </c>
      <c r="E39" s="1277">
        <v>8.3000000000000007</v>
      </c>
      <c r="F39" s="1268">
        <v>16</v>
      </c>
      <c r="G39" s="1269">
        <v>0.4</v>
      </c>
      <c r="H39" s="1269">
        <v>7.6</v>
      </c>
    </row>
    <row r="40" spans="2:10" ht="14.25" x14ac:dyDescent="0.15">
      <c r="B40" s="290">
        <v>44318</v>
      </c>
      <c r="C40" s="1271">
        <v>19.7</v>
      </c>
      <c r="D40" s="1271">
        <v>0.1</v>
      </c>
      <c r="E40" s="1278">
        <v>8.3000000000000007</v>
      </c>
      <c r="F40" s="1270">
        <v>16.100000000000001</v>
      </c>
      <c r="G40" s="1271">
        <v>0.4</v>
      </c>
      <c r="H40" s="1271">
        <v>7.6</v>
      </c>
    </row>
    <row r="41" spans="2:10" ht="14.25" x14ac:dyDescent="0.15">
      <c r="B41" s="290">
        <v>44319</v>
      </c>
      <c r="C41" s="1271">
        <v>19.3</v>
      </c>
      <c r="D41" s="1271">
        <v>0.1</v>
      </c>
      <c r="E41" s="1278">
        <v>8.3000000000000007</v>
      </c>
      <c r="F41" s="1270">
        <v>16.3</v>
      </c>
      <c r="G41" s="1271">
        <v>0.4</v>
      </c>
      <c r="H41" s="1271">
        <v>7.6</v>
      </c>
    </row>
    <row r="42" spans="2:10" ht="14.25" x14ac:dyDescent="0.15">
      <c r="B42" s="290">
        <v>44320</v>
      </c>
      <c r="C42" s="1271">
        <v>19.7</v>
      </c>
      <c r="D42" s="1271">
        <v>0.1</v>
      </c>
      <c r="E42" s="1278">
        <v>8.3000000000000007</v>
      </c>
      <c r="F42" s="1270">
        <v>16.5</v>
      </c>
      <c r="G42" s="1271">
        <v>0.5</v>
      </c>
      <c r="H42" s="1271">
        <v>7.6</v>
      </c>
    </row>
    <row r="43" spans="2:10" ht="14.25" x14ac:dyDescent="0.15">
      <c r="B43" s="290">
        <v>44321</v>
      </c>
      <c r="C43" s="1271">
        <v>20.3</v>
      </c>
      <c r="D43" s="1271">
        <v>0.1</v>
      </c>
      <c r="E43" s="1278">
        <v>8.3000000000000007</v>
      </c>
      <c r="F43" s="1270">
        <v>16.100000000000001</v>
      </c>
      <c r="G43" s="1271">
        <v>0.5</v>
      </c>
      <c r="H43" s="1271">
        <v>7.6</v>
      </c>
    </row>
    <row r="44" spans="2:10" ht="14.25" x14ac:dyDescent="0.15">
      <c r="B44" s="290">
        <v>44322</v>
      </c>
      <c r="C44" s="1271">
        <v>17.5</v>
      </c>
      <c r="D44" s="1271">
        <v>0.3</v>
      </c>
      <c r="E44" s="1278">
        <v>8.3000000000000007</v>
      </c>
      <c r="F44" s="1270">
        <v>16.3</v>
      </c>
      <c r="G44" s="1271">
        <v>0.4</v>
      </c>
      <c r="H44" s="1271">
        <v>7.6</v>
      </c>
    </row>
    <row r="45" spans="2:10" ht="14.25" x14ac:dyDescent="0.15">
      <c r="B45" s="290">
        <v>44323</v>
      </c>
      <c r="C45" s="1271">
        <v>17.600000000000001</v>
      </c>
      <c r="D45" s="1271">
        <v>0.1</v>
      </c>
      <c r="E45" s="1278">
        <v>8.3000000000000007</v>
      </c>
      <c r="F45" s="1270">
        <v>16.2</v>
      </c>
      <c r="G45" s="1271">
        <v>0.4</v>
      </c>
      <c r="H45" s="1271">
        <v>7.6</v>
      </c>
    </row>
    <row r="46" spans="2:10" ht="14.25" x14ac:dyDescent="0.15">
      <c r="B46" s="290">
        <v>44324</v>
      </c>
      <c r="C46" s="1271">
        <v>17.3</v>
      </c>
      <c r="D46" s="1271">
        <v>0.1</v>
      </c>
      <c r="E46" s="1278">
        <v>8.4</v>
      </c>
      <c r="F46" s="1270">
        <v>16.2</v>
      </c>
      <c r="G46" s="1271">
        <v>0.4</v>
      </c>
      <c r="H46" s="1271">
        <v>7.6</v>
      </c>
    </row>
    <row r="47" spans="2:10" ht="14.25" x14ac:dyDescent="0.15">
      <c r="B47" s="290">
        <v>44325</v>
      </c>
      <c r="C47" s="1271">
        <v>17.600000000000001</v>
      </c>
      <c r="D47" s="1271">
        <v>0.1</v>
      </c>
      <c r="E47" s="1278">
        <v>8.4</v>
      </c>
      <c r="F47" s="1270">
        <v>16.100000000000001</v>
      </c>
      <c r="G47" s="1271">
        <v>0.4</v>
      </c>
      <c r="H47" s="1271">
        <v>7.6</v>
      </c>
    </row>
    <row r="48" spans="2:10" ht="14.25" x14ac:dyDescent="0.15">
      <c r="B48" s="290">
        <v>44326</v>
      </c>
      <c r="C48" s="1271">
        <v>17.899999999999999</v>
      </c>
      <c r="D48" s="1271">
        <v>0.1</v>
      </c>
      <c r="E48" s="1278">
        <v>8.3000000000000007</v>
      </c>
      <c r="F48" s="1270">
        <v>16.3</v>
      </c>
      <c r="G48" s="1271">
        <v>0.4</v>
      </c>
      <c r="H48" s="1271">
        <v>7.6</v>
      </c>
    </row>
    <row r="49" spans="2:8" ht="14.25" x14ac:dyDescent="0.15">
      <c r="B49" s="290">
        <v>44327</v>
      </c>
      <c r="C49" s="1271">
        <v>17.600000000000001</v>
      </c>
      <c r="D49" s="1271">
        <v>0.1</v>
      </c>
      <c r="E49" s="1278">
        <v>8.4</v>
      </c>
      <c r="F49" s="1270">
        <v>16.3</v>
      </c>
      <c r="G49" s="1271">
        <v>0.4</v>
      </c>
      <c r="H49" s="1271">
        <v>7.6</v>
      </c>
    </row>
    <row r="50" spans="2:8" ht="14.25" x14ac:dyDescent="0.15">
      <c r="B50" s="290">
        <v>44328</v>
      </c>
      <c r="C50" s="1271">
        <v>17.5</v>
      </c>
      <c r="D50" s="1271">
        <v>0.1</v>
      </c>
      <c r="E50" s="1278">
        <v>8.3000000000000007</v>
      </c>
      <c r="F50" s="1270">
        <v>16.100000000000001</v>
      </c>
      <c r="G50" s="1271">
        <v>0.4</v>
      </c>
      <c r="H50" s="1271">
        <v>7.6</v>
      </c>
    </row>
    <row r="51" spans="2:8" ht="14.25" x14ac:dyDescent="0.15">
      <c r="B51" s="290">
        <v>44329</v>
      </c>
      <c r="C51" s="1271">
        <v>17.8</v>
      </c>
      <c r="D51" s="1271">
        <v>0.1</v>
      </c>
      <c r="E51" s="1278">
        <v>8.3000000000000007</v>
      </c>
      <c r="F51" s="1270">
        <v>16.399999999999999</v>
      </c>
      <c r="G51" s="1271">
        <v>0.3</v>
      </c>
      <c r="H51" s="1271">
        <v>7.6</v>
      </c>
    </row>
    <row r="52" spans="2:8" ht="14.25" x14ac:dyDescent="0.15">
      <c r="B52" s="290">
        <v>44330</v>
      </c>
      <c r="C52" s="1271">
        <v>18</v>
      </c>
      <c r="D52" s="1271">
        <v>0.1</v>
      </c>
      <c r="E52" s="1278">
        <v>8.4</v>
      </c>
      <c r="F52" s="1270">
        <v>16</v>
      </c>
      <c r="G52" s="1271">
        <v>0.5</v>
      </c>
      <c r="H52" s="1271">
        <v>7.5</v>
      </c>
    </row>
    <row r="53" spans="2:8" ht="14.25" x14ac:dyDescent="0.15">
      <c r="B53" s="290">
        <v>44331</v>
      </c>
      <c r="C53" s="1271">
        <v>17.8</v>
      </c>
      <c r="D53" s="1271">
        <v>0.1</v>
      </c>
      <c r="E53" s="1278">
        <v>8.4</v>
      </c>
      <c r="F53" s="1270">
        <v>16.100000000000001</v>
      </c>
      <c r="G53" s="1271">
        <v>0.4</v>
      </c>
      <c r="H53" s="1271">
        <v>7.5</v>
      </c>
    </row>
    <row r="54" spans="2:8" ht="14.25" x14ac:dyDescent="0.15">
      <c r="B54" s="290">
        <v>44332</v>
      </c>
      <c r="C54" s="1271">
        <v>18.100000000000001</v>
      </c>
      <c r="D54" s="1271">
        <v>0.1</v>
      </c>
      <c r="E54" s="1278">
        <v>8.4</v>
      </c>
      <c r="F54" s="1270">
        <v>16.399999999999999</v>
      </c>
      <c r="G54" s="1271">
        <v>0.4</v>
      </c>
      <c r="H54" s="1271">
        <v>7.6</v>
      </c>
    </row>
    <row r="55" spans="2:8" ht="14.25" x14ac:dyDescent="0.15">
      <c r="B55" s="290">
        <v>44333</v>
      </c>
      <c r="C55" s="1271">
        <v>18.5</v>
      </c>
      <c r="D55" s="1271">
        <v>0.1</v>
      </c>
      <c r="E55" s="1278">
        <v>8.4</v>
      </c>
      <c r="F55" s="1270">
        <v>16.600000000000001</v>
      </c>
      <c r="G55" s="1271">
        <v>0.4</v>
      </c>
      <c r="H55" s="1271">
        <v>7.6</v>
      </c>
    </row>
    <row r="56" spans="2:8" ht="14.25" x14ac:dyDescent="0.15">
      <c r="B56" s="290">
        <v>44334</v>
      </c>
      <c r="C56" s="1271">
        <v>17.8</v>
      </c>
      <c r="D56" s="1271">
        <v>0.1</v>
      </c>
      <c r="E56" s="1278">
        <v>8.4</v>
      </c>
      <c r="F56" s="1270">
        <v>16.600000000000001</v>
      </c>
      <c r="G56" s="1271">
        <v>0.4</v>
      </c>
      <c r="H56" s="1271">
        <v>7.6</v>
      </c>
    </row>
    <row r="57" spans="2:8" ht="14.25" x14ac:dyDescent="0.15">
      <c r="B57" s="290">
        <v>44335</v>
      </c>
      <c r="C57" s="1271">
        <v>17.899999999999999</v>
      </c>
      <c r="D57" s="1271">
        <v>0.1</v>
      </c>
      <c r="E57" s="1278">
        <v>8.4</v>
      </c>
      <c r="F57" s="1270">
        <v>16.600000000000001</v>
      </c>
      <c r="G57" s="1271">
        <v>0.4</v>
      </c>
      <c r="H57" s="1271">
        <v>7.5</v>
      </c>
    </row>
    <row r="58" spans="2:8" ht="14.25" x14ac:dyDescent="0.15">
      <c r="B58" s="290">
        <v>44336</v>
      </c>
      <c r="C58" s="1271">
        <v>18.100000000000001</v>
      </c>
      <c r="D58" s="1271">
        <v>0.1</v>
      </c>
      <c r="E58" s="1278">
        <v>8.4</v>
      </c>
      <c r="F58" s="1270">
        <v>16.8</v>
      </c>
      <c r="G58" s="1271">
        <v>0.4</v>
      </c>
      <c r="H58" s="1271">
        <v>7.6</v>
      </c>
    </row>
    <row r="59" spans="2:8" ht="14.25" x14ac:dyDescent="0.15">
      <c r="B59" s="290">
        <v>44337</v>
      </c>
      <c r="C59" s="1271">
        <v>18.3</v>
      </c>
      <c r="D59" s="1271">
        <v>0.1</v>
      </c>
      <c r="E59" s="1278">
        <v>8.4</v>
      </c>
      <c r="F59" s="1270">
        <v>16.5</v>
      </c>
      <c r="G59" s="1271">
        <v>0.4</v>
      </c>
      <c r="H59" s="1271">
        <v>7.6</v>
      </c>
    </row>
    <row r="60" spans="2:8" ht="14.25" x14ac:dyDescent="0.15">
      <c r="B60" s="290">
        <v>44338</v>
      </c>
      <c r="C60" s="1271">
        <v>18.399999999999999</v>
      </c>
      <c r="D60" s="1271">
        <v>0.1</v>
      </c>
      <c r="E60" s="1278">
        <v>8.4</v>
      </c>
      <c r="F60" s="1270">
        <v>16.5</v>
      </c>
      <c r="G60" s="1271">
        <v>0.4</v>
      </c>
      <c r="H60" s="1271">
        <v>7.5</v>
      </c>
    </row>
    <row r="61" spans="2:8" ht="14.25" x14ac:dyDescent="0.15">
      <c r="B61" s="290">
        <v>44339</v>
      </c>
      <c r="C61" s="1271">
        <v>18.399999999999999</v>
      </c>
      <c r="D61" s="1271">
        <v>0.1</v>
      </c>
      <c r="E61" s="1278">
        <v>8.4</v>
      </c>
      <c r="F61" s="1270">
        <v>16.5</v>
      </c>
      <c r="G61" s="1271">
        <v>0.4</v>
      </c>
      <c r="H61" s="1271">
        <v>7.6</v>
      </c>
    </row>
    <row r="62" spans="2:8" ht="14.25" x14ac:dyDescent="0.15">
      <c r="B62" s="290">
        <v>44340</v>
      </c>
      <c r="C62" s="1271">
        <v>17.600000000000001</v>
      </c>
      <c r="D62" s="1271">
        <v>0.1</v>
      </c>
      <c r="E62" s="1278">
        <v>8.5</v>
      </c>
      <c r="F62" s="1270">
        <v>16.600000000000001</v>
      </c>
      <c r="G62" s="1271">
        <v>0.4</v>
      </c>
      <c r="H62" s="1271">
        <v>7.6</v>
      </c>
    </row>
    <row r="63" spans="2:8" ht="14.25" x14ac:dyDescent="0.15">
      <c r="B63" s="290">
        <v>44341</v>
      </c>
      <c r="C63" s="1271">
        <v>18.100000000000001</v>
      </c>
      <c r="D63" s="1271">
        <v>0.1</v>
      </c>
      <c r="E63" s="1278">
        <v>8.4</v>
      </c>
      <c r="F63" s="1270">
        <v>16.399999999999999</v>
      </c>
      <c r="G63" s="1271">
        <v>0.4</v>
      </c>
      <c r="H63" s="1271">
        <v>7.6</v>
      </c>
    </row>
    <row r="64" spans="2:8" ht="14.25" x14ac:dyDescent="0.15">
      <c r="B64" s="290">
        <v>44342</v>
      </c>
      <c r="C64" s="1271">
        <v>18.5</v>
      </c>
      <c r="D64" s="1271">
        <v>0.1</v>
      </c>
      <c r="E64" s="1278">
        <v>8.4</v>
      </c>
      <c r="F64" s="1270">
        <v>16.5</v>
      </c>
      <c r="G64" s="1271">
        <v>0.4</v>
      </c>
      <c r="H64" s="1271">
        <v>7.6</v>
      </c>
    </row>
    <row r="65" spans="2:10" ht="14.25" x14ac:dyDescent="0.15">
      <c r="B65" s="290">
        <v>44343</v>
      </c>
      <c r="C65" s="1271">
        <v>18.7</v>
      </c>
      <c r="D65" s="1271">
        <v>0.1</v>
      </c>
      <c r="E65" s="1278">
        <v>8.4</v>
      </c>
      <c r="F65" s="1270">
        <v>17</v>
      </c>
      <c r="G65" s="1271">
        <v>0.4</v>
      </c>
      <c r="H65" s="1271">
        <v>7.5</v>
      </c>
    </row>
    <row r="66" spans="2:10" ht="14.25" x14ac:dyDescent="0.15">
      <c r="B66" s="290">
        <v>44344</v>
      </c>
      <c r="C66" s="1271">
        <v>18.600000000000001</v>
      </c>
      <c r="D66" s="1271">
        <v>0.1</v>
      </c>
      <c r="E66" s="1278">
        <v>8.4</v>
      </c>
      <c r="F66" s="1270">
        <v>16.2</v>
      </c>
      <c r="G66" s="1271">
        <v>0.5</v>
      </c>
      <c r="H66" s="1271">
        <v>7.5</v>
      </c>
    </row>
    <row r="67" spans="2:10" ht="14.25" x14ac:dyDescent="0.15">
      <c r="B67" s="290">
        <v>44345</v>
      </c>
      <c r="C67" s="1271">
        <v>19.100000000000001</v>
      </c>
      <c r="D67" s="1271">
        <v>0.1</v>
      </c>
      <c r="E67" s="1278">
        <v>8.4</v>
      </c>
      <c r="F67" s="1270">
        <v>16.5</v>
      </c>
      <c r="G67" s="1271">
        <v>0.3</v>
      </c>
      <c r="H67" s="1271">
        <v>7.6</v>
      </c>
    </row>
    <row r="68" spans="2:10" ht="14.25" x14ac:dyDescent="0.15">
      <c r="B68" s="290">
        <v>44346</v>
      </c>
      <c r="C68" s="1271">
        <v>18.399999999999999</v>
      </c>
      <c r="D68" s="1271">
        <v>0.1</v>
      </c>
      <c r="E68" s="1278">
        <v>8.4</v>
      </c>
      <c r="F68" s="1270">
        <v>16.399999999999999</v>
      </c>
      <c r="G68" s="1271">
        <v>0.4</v>
      </c>
      <c r="H68" s="1271">
        <v>7.6</v>
      </c>
    </row>
    <row r="69" spans="2:10" ht="14.25" x14ac:dyDescent="0.15">
      <c r="B69" s="290">
        <v>44347</v>
      </c>
      <c r="C69" s="1279">
        <v>18.7</v>
      </c>
      <c r="D69" s="1279">
        <v>0.1</v>
      </c>
      <c r="E69" s="1280">
        <v>8.4</v>
      </c>
      <c r="F69" s="1281">
        <v>16.8</v>
      </c>
      <c r="G69" s="1279">
        <v>0.4</v>
      </c>
      <c r="H69" s="1279">
        <v>7.6</v>
      </c>
    </row>
    <row r="70" spans="2:10" ht="14.25" x14ac:dyDescent="0.15">
      <c r="B70" s="533" t="s">
        <v>432</v>
      </c>
      <c r="C70" s="1282">
        <f t="shared" ref="C70:H70" si="3">MAX(C39:C69)</f>
        <v>20.3</v>
      </c>
      <c r="D70" s="1282">
        <f t="shared" si="3"/>
        <v>0.3</v>
      </c>
      <c r="E70" s="1283">
        <f t="shared" si="3"/>
        <v>8.5</v>
      </c>
      <c r="F70" s="1284">
        <f t="shared" si="3"/>
        <v>17</v>
      </c>
      <c r="G70" s="1282">
        <f t="shared" si="3"/>
        <v>0.5</v>
      </c>
      <c r="H70" s="1282">
        <f t="shared" si="3"/>
        <v>7.6</v>
      </c>
      <c r="I70" s="357"/>
      <c r="J70" s="357"/>
    </row>
    <row r="71" spans="2:10" ht="14.25" x14ac:dyDescent="0.15">
      <c r="B71" s="290" t="s">
        <v>433</v>
      </c>
      <c r="C71" s="1285">
        <f t="shared" ref="C71:H71" si="4">MIN(C39:C69)</f>
        <v>17.3</v>
      </c>
      <c r="D71" s="1285">
        <f t="shared" si="4"/>
        <v>0.1</v>
      </c>
      <c r="E71" s="1286">
        <f t="shared" si="4"/>
        <v>8.3000000000000007</v>
      </c>
      <c r="F71" s="1287">
        <f t="shared" si="4"/>
        <v>16</v>
      </c>
      <c r="G71" s="1285">
        <f t="shared" si="4"/>
        <v>0.3</v>
      </c>
      <c r="H71" s="1285">
        <f t="shared" si="4"/>
        <v>7.5</v>
      </c>
      <c r="I71" s="357"/>
      <c r="J71" s="357"/>
    </row>
    <row r="72" spans="2:10" ht="14.25" x14ac:dyDescent="0.15">
      <c r="B72" s="534" t="s">
        <v>434</v>
      </c>
      <c r="C72" s="1288">
        <f t="shared" ref="C72:H72" si="5">ROUND(AVERAGE(C39:C69),1)</f>
        <v>18.3</v>
      </c>
      <c r="D72" s="1288">
        <f t="shared" si="5"/>
        <v>0.1</v>
      </c>
      <c r="E72" s="1289">
        <f t="shared" si="5"/>
        <v>8.4</v>
      </c>
      <c r="F72" s="1290">
        <f>ROUND(AVERAGE(F39:F69),1)</f>
        <v>16.399999999999999</v>
      </c>
      <c r="G72" s="1288">
        <f t="shared" si="5"/>
        <v>0.4</v>
      </c>
      <c r="H72" s="1288">
        <f t="shared" si="5"/>
        <v>7.6</v>
      </c>
      <c r="I72" s="357"/>
      <c r="J72" s="357"/>
    </row>
    <row r="73" spans="2:10" ht="14.25" x14ac:dyDescent="0.15">
      <c r="B73" s="536">
        <v>44348</v>
      </c>
      <c r="C73" s="1413">
        <v>19.100000000000001</v>
      </c>
      <c r="D73" s="1413">
        <v>0.1</v>
      </c>
      <c r="E73" s="1414">
        <v>8.4</v>
      </c>
      <c r="F73" s="1415">
        <v>17.399999999999999</v>
      </c>
      <c r="G73" s="1413">
        <v>0.4</v>
      </c>
      <c r="H73" s="1413">
        <v>7.6</v>
      </c>
    </row>
    <row r="74" spans="2:10" ht="14.25" x14ac:dyDescent="0.15">
      <c r="B74" s="290">
        <v>44349</v>
      </c>
      <c r="C74" s="1271">
        <v>19.2</v>
      </c>
      <c r="D74" s="1271">
        <v>0.1</v>
      </c>
      <c r="E74" s="1416">
        <v>8.5</v>
      </c>
      <c r="F74" s="1270">
        <v>16.2</v>
      </c>
      <c r="G74" s="1271">
        <v>0.3</v>
      </c>
      <c r="H74" s="1271">
        <v>7.5</v>
      </c>
    </row>
    <row r="75" spans="2:10" ht="14.25" x14ac:dyDescent="0.15">
      <c r="B75" s="290">
        <v>44350</v>
      </c>
      <c r="C75" s="1271">
        <v>19.399999999999999</v>
      </c>
      <c r="D75" s="1271">
        <v>0.1</v>
      </c>
      <c r="E75" s="1416">
        <v>8.4</v>
      </c>
      <c r="F75" s="1270">
        <v>16.600000000000001</v>
      </c>
      <c r="G75" s="1271">
        <v>0.4</v>
      </c>
      <c r="H75" s="1271">
        <v>7.5</v>
      </c>
    </row>
    <row r="76" spans="2:10" ht="14.25" x14ac:dyDescent="0.15">
      <c r="B76" s="290">
        <v>44351</v>
      </c>
      <c r="C76" s="1271">
        <v>19.8</v>
      </c>
      <c r="D76" s="1271">
        <v>0.1</v>
      </c>
      <c r="E76" s="1416">
        <v>8.3000000000000007</v>
      </c>
      <c r="F76" s="1270">
        <v>16.399999999999999</v>
      </c>
      <c r="G76" s="1271">
        <v>0.4</v>
      </c>
      <c r="H76" s="1271">
        <v>7.5</v>
      </c>
    </row>
    <row r="77" spans="2:10" ht="14.25" x14ac:dyDescent="0.15">
      <c r="B77" s="290">
        <v>44352</v>
      </c>
      <c r="C77" s="1271">
        <v>19.399999999999999</v>
      </c>
      <c r="D77" s="1271">
        <v>0.1</v>
      </c>
      <c r="E77" s="1416">
        <v>8.3000000000000007</v>
      </c>
      <c r="F77" s="1270">
        <v>16.8</v>
      </c>
      <c r="G77" s="1271">
        <v>0.5</v>
      </c>
      <c r="H77" s="1271">
        <v>7.5</v>
      </c>
    </row>
    <row r="78" spans="2:10" ht="14.25" x14ac:dyDescent="0.15">
      <c r="B78" s="290">
        <v>44353</v>
      </c>
      <c r="C78" s="1271">
        <v>19.5</v>
      </c>
      <c r="D78" s="1271">
        <v>0.1</v>
      </c>
      <c r="E78" s="1416">
        <v>8.1999999999999993</v>
      </c>
      <c r="F78" s="1270">
        <v>16.600000000000001</v>
      </c>
      <c r="G78" s="1271">
        <v>0.4</v>
      </c>
      <c r="H78" s="1271">
        <v>7.5</v>
      </c>
    </row>
    <row r="79" spans="2:10" ht="14.25" x14ac:dyDescent="0.15">
      <c r="B79" s="290">
        <v>44354</v>
      </c>
      <c r="C79" s="1271">
        <v>19.600000000000001</v>
      </c>
      <c r="D79" s="1271">
        <v>0.1</v>
      </c>
      <c r="E79" s="1416">
        <v>8.1999999999999993</v>
      </c>
      <c r="F79" s="1270">
        <v>16.600000000000001</v>
      </c>
      <c r="G79" s="1271">
        <v>0.4</v>
      </c>
      <c r="H79" s="1271">
        <v>7.6</v>
      </c>
    </row>
    <row r="80" spans="2:10" ht="14.25" x14ac:dyDescent="0.15">
      <c r="B80" s="290">
        <v>44355</v>
      </c>
      <c r="C80" s="1271">
        <v>18.899999999999999</v>
      </c>
      <c r="D80" s="1271">
        <v>0.1</v>
      </c>
      <c r="E80" s="1416">
        <v>8.1999999999999993</v>
      </c>
      <c r="F80" s="1270">
        <v>16.600000000000001</v>
      </c>
      <c r="G80" s="1271">
        <v>0.3</v>
      </c>
      <c r="H80" s="1271">
        <v>7.6</v>
      </c>
    </row>
    <row r="81" spans="2:8" ht="14.25" x14ac:dyDescent="0.15">
      <c r="B81" s="290">
        <v>44356</v>
      </c>
      <c r="C81" s="1271">
        <v>19.7</v>
      </c>
      <c r="D81" s="1271">
        <v>0.1</v>
      </c>
      <c r="E81" s="1416">
        <v>8.1999999999999993</v>
      </c>
      <c r="F81" s="1270">
        <v>16.2</v>
      </c>
      <c r="G81" s="1271">
        <v>0.4</v>
      </c>
      <c r="H81" s="1271">
        <v>7.5</v>
      </c>
    </row>
    <row r="82" spans="2:8" ht="14.25" x14ac:dyDescent="0.15">
      <c r="B82" s="290">
        <v>44357</v>
      </c>
      <c r="C82" s="1271">
        <v>19.7</v>
      </c>
      <c r="D82" s="1271">
        <v>0.1</v>
      </c>
      <c r="E82" s="1416">
        <v>8.1999999999999993</v>
      </c>
      <c r="F82" s="1270">
        <v>17</v>
      </c>
      <c r="G82" s="1271">
        <v>0.4</v>
      </c>
      <c r="H82" s="1271">
        <v>7.5</v>
      </c>
    </row>
    <row r="83" spans="2:8" ht="14.25" x14ac:dyDescent="0.15">
      <c r="B83" s="290">
        <v>44358</v>
      </c>
      <c r="C83" s="1271">
        <v>20.2</v>
      </c>
      <c r="D83" s="1271">
        <v>0.1</v>
      </c>
      <c r="E83" s="1416">
        <v>8.1999999999999993</v>
      </c>
      <c r="F83" s="1270">
        <v>17.100000000000001</v>
      </c>
      <c r="G83" s="1271">
        <v>0.4</v>
      </c>
      <c r="H83" s="1271">
        <v>7.6</v>
      </c>
    </row>
    <row r="84" spans="2:8" ht="14.25" x14ac:dyDescent="0.15">
      <c r="B84" s="290">
        <v>44359</v>
      </c>
      <c r="C84" s="1271">
        <v>19.899999999999999</v>
      </c>
      <c r="D84" s="1271">
        <v>0.1</v>
      </c>
      <c r="E84" s="1416">
        <v>8.1</v>
      </c>
      <c r="F84" s="1270">
        <v>16.7</v>
      </c>
      <c r="G84" s="1271">
        <v>0.4</v>
      </c>
      <c r="H84" s="1271">
        <v>7.5</v>
      </c>
    </row>
    <row r="85" spans="2:8" ht="14.25" x14ac:dyDescent="0.15">
      <c r="B85" s="290">
        <v>44360</v>
      </c>
      <c r="C85" s="1271">
        <v>20.399999999999999</v>
      </c>
      <c r="D85" s="1271">
        <v>0.1</v>
      </c>
      <c r="E85" s="1416">
        <v>8.1</v>
      </c>
      <c r="F85" s="1270">
        <v>16.7</v>
      </c>
      <c r="G85" s="1271">
        <v>0.4</v>
      </c>
      <c r="H85" s="1271">
        <v>7.5</v>
      </c>
    </row>
    <row r="86" spans="2:8" ht="14.25" x14ac:dyDescent="0.15">
      <c r="B86" s="290">
        <v>44361</v>
      </c>
      <c r="C86" s="1271">
        <v>19.5</v>
      </c>
      <c r="D86" s="1271">
        <v>0.1</v>
      </c>
      <c r="E86" s="1416">
        <v>8.1</v>
      </c>
      <c r="F86" s="1270">
        <v>16.7</v>
      </c>
      <c r="G86" s="1271">
        <v>0.3</v>
      </c>
      <c r="H86" s="1271">
        <v>7.5</v>
      </c>
    </row>
    <row r="87" spans="2:8" ht="14.25" x14ac:dyDescent="0.15">
      <c r="B87" s="290">
        <v>44362</v>
      </c>
      <c r="C87" s="1271">
        <v>19.7</v>
      </c>
      <c r="D87" s="1271">
        <v>0.1</v>
      </c>
      <c r="E87" s="1416">
        <v>8.1</v>
      </c>
      <c r="F87" s="1270">
        <v>16.5</v>
      </c>
      <c r="G87" s="1271">
        <v>0.5</v>
      </c>
      <c r="H87" s="1271">
        <v>7.5</v>
      </c>
    </row>
    <row r="88" spans="2:8" ht="14.25" x14ac:dyDescent="0.15">
      <c r="B88" s="290">
        <v>44363</v>
      </c>
      <c r="C88" s="1271">
        <v>20.2</v>
      </c>
      <c r="D88" s="1271">
        <v>0.1</v>
      </c>
      <c r="E88" s="1416">
        <v>8.1</v>
      </c>
      <c r="F88" s="1270">
        <v>16.399999999999999</v>
      </c>
      <c r="G88" s="1271">
        <v>0.3</v>
      </c>
      <c r="H88" s="1271">
        <v>7.5</v>
      </c>
    </row>
    <row r="89" spans="2:8" ht="14.25" x14ac:dyDescent="0.15">
      <c r="B89" s="290">
        <v>44364</v>
      </c>
      <c r="C89" s="1271">
        <v>20.6</v>
      </c>
      <c r="D89" s="1271">
        <v>0.1</v>
      </c>
      <c r="E89" s="1416">
        <v>8.1</v>
      </c>
      <c r="F89" s="1270">
        <v>16.7</v>
      </c>
      <c r="G89" s="1271">
        <v>0.4</v>
      </c>
      <c r="H89" s="1271">
        <v>7.5</v>
      </c>
    </row>
    <row r="90" spans="2:8" ht="14.25" x14ac:dyDescent="0.15">
      <c r="B90" s="290">
        <v>44365</v>
      </c>
      <c r="C90" s="1271">
        <v>19.7</v>
      </c>
      <c r="D90" s="1271">
        <v>0.1</v>
      </c>
      <c r="E90" s="1416">
        <v>8.1</v>
      </c>
      <c r="F90" s="1270">
        <v>17</v>
      </c>
      <c r="G90" s="1271">
        <v>0.4</v>
      </c>
      <c r="H90" s="1271">
        <v>7.8</v>
      </c>
    </row>
    <row r="91" spans="2:8" ht="14.25" x14ac:dyDescent="0.15">
      <c r="B91" s="290">
        <v>44366</v>
      </c>
      <c r="C91" s="1271">
        <v>20.5</v>
      </c>
      <c r="D91" s="1271">
        <v>0.1</v>
      </c>
      <c r="E91" s="1416">
        <v>8.1</v>
      </c>
      <c r="F91" s="1270">
        <v>16.600000000000001</v>
      </c>
      <c r="G91" s="1271">
        <v>0.4</v>
      </c>
      <c r="H91" s="1271">
        <v>7.6</v>
      </c>
    </row>
    <row r="92" spans="2:8" ht="14.25" x14ac:dyDescent="0.15">
      <c r="B92" s="290">
        <v>44367</v>
      </c>
      <c r="C92" s="1271">
        <v>20.3</v>
      </c>
      <c r="D92" s="1271">
        <v>0.1</v>
      </c>
      <c r="E92" s="1416">
        <v>8.1</v>
      </c>
      <c r="F92" s="1270">
        <v>16.5</v>
      </c>
      <c r="G92" s="1271">
        <v>0.3</v>
      </c>
      <c r="H92" s="1271">
        <v>7.6</v>
      </c>
    </row>
    <row r="93" spans="2:8" ht="14.25" x14ac:dyDescent="0.15">
      <c r="B93" s="290">
        <v>44368</v>
      </c>
      <c r="C93" s="1271">
        <v>20.5</v>
      </c>
      <c r="D93" s="1271">
        <v>0.1</v>
      </c>
      <c r="E93" s="1416">
        <v>8.1</v>
      </c>
      <c r="F93" s="1270">
        <v>16.5</v>
      </c>
      <c r="G93" s="1271">
        <v>0.3</v>
      </c>
      <c r="H93" s="1271">
        <v>7.7</v>
      </c>
    </row>
    <row r="94" spans="2:8" ht="14.25" x14ac:dyDescent="0.15">
      <c r="B94" s="290">
        <v>44369</v>
      </c>
      <c r="C94" s="1271">
        <v>19.8</v>
      </c>
      <c r="D94" s="1271">
        <v>0.1</v>
      </c>
      <c r="E94" s="1416">
        <v>8.1</v>
      </c>
      <c r="F94" s="1270">
        <v>16.399999999999999</v>
      </c>
      <c r="G94" s="1271">
        <v>0.4</v>
      </c>
      <c r="H94" s="1271">
        <v>7.6</v>
      </c>
    </row>
    <row r="95" spans="2:8" ht="14.25" x14ac:dyDescent="0.15">
      <c r="B95" s="290">
        <v>44370</v>
      </c>
      <c r="C95" s="1271">
        <v>20.2</v>
      </c>
      <c r="D95" s="1271">
        <v>0.1</v>
      </c>
      <c r="E95" s="1416">
        <v>8.1</v>
      </c>
      <c r="F95" s="1270">
        <v>16.8</v>
      </c>
      <c r="G95" s="1271">
        <v>0.4</v>
      </c>
      <c r="H95" s="1271">
        <v>7.6</v>
      </c>
    </row>
    <row r="96" spans="2:8" ht="14.25" x14ac:dyDescent="0.15">
      <c r="B96" s="290">
        <v>44371</v>
      </c>
      <c r="C96" s="1271">
        <v>20.399999999999999</v>
      </c>
      <c r="D96" s="1271">
        <v>0.1</v>
      </c>
      <c r="E96" s="1416">
        <v>8.1</v>
      </c>
      <c r="F96" s="1270">
        <v>16.2</v>
      </c>
      <c r="G96" s="1271">
        <v>0.3</v>
      </c>
      <c r="H96" s="1271">
        <v>7.6</v>
      </c>
    </row>
    <row r="97" spans="2:10" ht="14.25" x14ac:dyDescent="0.15">
      <c r="B97" s="290">
        <v>44372</v>
      </c>
      <c r="C97" s="1271">
        <v>20.6</v>
      </c>
      <c r="D97" s="1271">
        <v>0.1</v>
      </c>
      <c r="E97" s="1416">
        <v>8.1</v>
      </c>
      <c r="F97" s="1270">
        <v>16.5</v>
      </c>
      <c r="G97" s="1271">
        <v>0.4</v>
      </c>
      <c r="H97" s="1271">
        <v>7.6</v>
      </c>
    </row>
    <row r="98" spans="2:10" ht="14.25" x14ac:dyDescent="0.15">
      <c r="B98" s="290">
        <v>44373</v>
      </c>
      <c r="C98" s="1271">
        <v>19.899999999999999</v>
      </c>
      <c r="D98" s="1271">
        <v>0.1</v>
      </c>
      <c r="E98" s="1416">
        <v>8.1</v>
      </c>
      <c r="F98" s="1270">
        <v>16.399999999999999</v>
      </c>
      <c r="G98" s="1271">
        <v>0.4</v>
      </c>
      <c r="H98" s="1271">
        <v>7.6</v>
      </c>
    </row>
    <row r="99" spans="2:10" ht="14.25" x14ac:dyDescent="0.15">
      <c r="B99" s="290">
        <v>44374</v>
      </c>
      <c r="C99" s="1271">
        <v>20.6</v>
      </c>
      <c r="D99" s="1271">
        <v>0.1</v>
      </c>
      <c r="E99" s="1416">
        <v>8.1</v>
      </c>
      <c r="F99" s="1270">
        <v>16.5</v>
      </c>
      <c r="G99" s="1271">
        <v>0.4</v>
      </c>
      <c r="H99" s="1271">
        <v>7.6</v>
      </c>
    </row>
    <row r="100" spans="2:10" ht="14.25" x14ac:dyDescent="0.15">
      <c r="B100" s="290">
        <v>44375</v>
      </c>
      <c r="C100" s="1271">
        <v>20.7</v>
      </c>
      <c r="D100" s="1271">
        <v>0.1</v>
      </c>
      <c r="E100" s="1416">
        <v>8.1</v>
      </c>
      <c r="F100" s="1270">
        <v>17.7</v>
      </c>
      <c r="G100" s="1271">
        <v>0.4</v>
      </c>
      <c r="H100" s="1271">
        <v>7.6</v>
      </c>
    </row>
    <row r="101" spans="2:10" ht="14.25" x14ac:dyDescent="0.15">
      <c r="B101" s="290">
        <v>44376</v>
      </c>
      <c r="C101" s="1271">
        <v>21</v>
      </c>
      <c r="D101" s="1271">
        <v>0.1</v>
      </c>
      <c r="E101" s="1416">
        <v>8.1</v>
      </c>
      <c r="F101" s="1270">
        <v>16.600000000000001</v>
      </c>
      <c r="G101" s="1271">
        <v>0.3</v>
      </c>
      <c r="H101" s="1271">
        <v>7.6</v>
      </c>
    </row>
    <row r="102" spans="2:10" ht="14.25" x14ac:dyDescent="0.15">
      <c r="B102" s="290">
        <v>44377</v>
      </c>
      <c r="C102" s="1279">
        <v>20.2</v>
      </c>
      <c r="D102" s="1279">
        <v>0.1</v>
      </c>
      <c r="E102" s="1417">
        <v>8.1</v>
      </c>
      <c r="F102" s="1281">
        <v>16.899999999999999</v>
      </c>
      <c r="G102" s="1279">
        <v>0.4</v>
      </c>
      <c r="H102" s="1279">
        <v>7.6</v>
      </c>
    </row>
    <row r="103" spans="2:10" ht="14.25" x14ac:dyDescent="0.15">
      <c r="B103" s="533" t="s">
        <v>435</v>
      </c>
      <c r="C103" s="1282">
        <f>MAX(C73:C102)</f>
        <v>21</v>
      </c>
      <c r="D103" s="1282">
        <f t="shared" ref="D103:H103" si="6">MAX(D73:D102)</f>
        <v>0.1</v>
      </c>
      <c r="E103" s="1283">
        <f t="shared" si="6"/>
        <v>8.5</v>
      </c>
      <c r="F103" s="1284">
        <f t="shared" si="6"/>
        <v>17.7</v>
      </c>
      <c r="G103" s="1282">
        <f t="shared" si="6"/>
        <v>0.5</v>
      </c>
      <c r="H103" s="1282">
        <f t="shared" si="6"/>
        <v>7.8</v>
      </c>
      <c r="I103" s="357"/>
      <c r="J103" s="357"/>
    </row>
    <row r="104" spans="2:10" ht="14.25" x14ac:dyDescent="0.15">
      <c r="B104" s="290" t="s">
        <v>436</v>
      </c>
      <c r="C104" s="1285">
        <f t="shared" ref="C104:H104" si="7">MIN(C73:C102)</f>
        <v>18.899999999999999</v>
      </c>
      <c r="D104" s="1285">
        <f t="shared" si="7"/>
        <v>0.1</v>
      </c>
      <c r="E104" s="1286">
        <f t="shared" si="7"/>
        <v>8.1</v>
      </c>
      <c r="F104" s="1287">
        <f t="shared" si="7"/>
        <v>16.2</v>
      </c>
      <c r="G104" s="1285">
        <f t="shared" si="7"/>
        <v>0.3</v>
      </c>
      <c r="H104" s="1285">
        <f t="shared" si="7"/>
        <v>7.5</v>
      </c>
      <c r="I104" s="357"/>
      <c r="J104" s="357"/>
    </row>
    <row r="105" spans="2:10" ht="14.25" x14ac:dyDescent="0.15">
      <c r="B105" s="534" t="s">
        <v>437</v>
      </c>
      <c r="C105" s="1288">
        <f>ROUND(AVERAGE(C73:C102),1)</f>
        <v>20</v>
      </c>
      <c r="D105" s="1288">
        <f t="shared" ref="D105:H105" si="8">ROUND(AVERAGE(D73:D102),1)</f>
        <v>0.1</v>
      </c>
      <c r="E105" s="1289">
        <f t="shared" si="8"/>
        <v>8.1999999999999993</v>
      </c>
      <c r="F105" s="1290">
        <f t="shared" si="8"/>
        <v>16.7</v>
      </c>
      <c r="G105" s="1288">
        <f t="shared" si="8"/>
        <v>0.4</v>
      </c>
      <c r="H105" s="1288">
        <f t="shared" si="8"/>
        <v>7.6</v>
      </c>
      <c r="I105" s="357"/>
      <c r="J105" s="357"/>
    </row>
    <row r="106" spans="2:10" ht="14.25" x14ac:dyDescent="0.15">
      <c r="B106" s="536">
        <v>44378</v>
      </c>
      <c r="C106" s="1285">
        <v>20.6</v>
      </c>
      <c r="D106" s="1285">
        <v>0.1</v>
      </c>
      <c r="E106" s="1291">
        <v>8</v>
      </c>
      <c r="F106" s="1287">
        <v>16.600000000000001</v>
      </c>
      <c r="G106" s="1285">
        <v>0.5</v>
      </c>
      <c r="H106" s="1285">
        <v>7.5</v>
      </c>
    </row>
    <row r="107" spans="2:10" ht="14.25" x14ac:dyDescent="0.15">
      <c r="B107" s="290">
        <v>44379</v>
      </c>
      <c r="C107" s="1285">
        <v>20.7</v>
      </c>
      <c r="D107" s="1285">
        <v>0.1</v>
      </c>
      <c r="E107" s="1291">
        <v>8.1</v>
      </c>
      <c r="F107" s="1287">
        <v>16.8</v>
      </c>
      <c r="G107" s="1285">
        <v>0.5</v>
      </c>
      <c r="H107" s="1285">
        <v>7.6</v>
      </c>
    </row>
    <row r="108" spans="2:10" ht="14.25" x14ac:dyDescent="0.15">
      <c r="B108" s="290">
        <v>44380</v>
      </c>
      <c r="C108" s="1285">
        <v>21.1</v>
      </c>
      <c r="D108" s="1285">
        <v>0.1</v>
      </c>
      <c r="E108" s="1291">
        <v>8</v>
      </c>
      <c r="F108" s="1287">
        <v>16.8</v>
      </c>
      <c r="G108" s="1285">
        <v>0.4</v>
      </c>
      <c r="H108" s="1285">
        <v>7.6</v>
      </c>
    </row>
    <row r="109" spans="2:10" ht="14.25" x14ac:dyDescent="0.15">
      <c r="B109" s="290">
        <v>44381</v>
      </c>
      <c r="C109" s="1285">
        <v>20</v>
      </c>
      <c r="D109" s="1285">
        <v>0.1</v>
      </c>
      <c r="E109" s="1291">
        <v>8</v>
      </c>
      <c r="F109" s="1287">
        <v>16.8</v>
      </c>
      <c r="G109" s="1285">
        <v>0.4</v>
      </c>
      <c r="H109" s="1285">
        <v>7.6</v>
      </c>
    </row>
    <row r="110" spans="2:10" ht="14.25" x14ac:dyDescent="0.15">
      <c r="B110" s="290">
        <v>44382</v>
      </c>
      <c r="C110" s="1285">
        <v>20.3</v>
      </c>
      <c r="D110" s="1285">
        <v>0.1</v>
      </c>
      <c r="E110" s="1291">
        <v>8</v>
      </c>
      <c r="F110" s="1287">
        <v>16.600000000000001</v>
      </c>
      <c r="G110" s="1285">
        <v>0.4</v>
      </c>
      <c r="H110" s="1285">
        <v>7.6</v>
      </c>
    </row>
    <row r="111" spans="2:10" ht="14.25" x14ac:dyDescent="0.15">
      <c r="B111" s="290">
        <v>44383</v>
      </c>
      <c r="C111" s="1285">
        <v>20.8</v>
      </c>
      <c r="D111" s="1285">
        <v>0.1</v>
      </c>
      <c r="E111" s="1291">
        <v>7.9</v>
      </c>
      <c r="F111" s="1287">
        <v>16.600000000000001</v>
      </c>
      <c r="G111" s="1285">
        <v>0.4</v>
      </c>
      <c r="H111" s="1285">
        <v>7.6</v>
      </c>
    </row>
    <row r="112" spans="2:10" ht="14.25" x14ac:dyDescent="0.15">
      <c r="B112" s="290">
        <v>44384</v>
      </c>
      <c r="C112" s="1285">
        <v>21.4</v>
      </c>
      <c r="D112" s="1285">
        <v>0.1</v>
      </c>
      <c r="E112" s="1291">
        <v>7.7</v>
      </c>
      <c r="F112" s="1287">
        <v>16.600000000000001</v>
      </c>
      <c r="G112" s="1285">
        <v>0.4</v>
      </c>
      <c r="H112" s="1285">
        <v>7.6</v>
      </c>
    </row>
    <row r="113" spans="2:10" ht="14.25" x14ac:dyDescent="0.15">
      <c r="B113" s="290">
        <v>44385</v>
      </c>
      <c r="C113" s="1285">
        <v>20.7</v>
      </c>
      <c r="D113" s="1285">
        <v>0.1</v>
      </c>
      <c r="E113" s="1291">
        <v>7.6</v>
      </c>
      <c r="F113" s="1287">
        <v>16.600000000000001</v>
      </c>
      <c r="G113" s="1285">
        <v>0.4</v>
      </c>
      <c r="H113" s="1285">
        <v>7.6</v>
      </c>
    </row>
    <row r="114" spans="2:10" ht="14.25" x14ac:dyDescent="0.15">
      <c r="B114" s="290">
        <v>44386</v>
      </c>
      <c r="C114" s="1285">
        <v>21.1</v>
      </c>
      <c r="D114" s="1285">
        <v>0.1</v>
      </c>
      <c r="E114" s="1291">
        <v>7.5</v>
      </c>
      <c r="F114" s="1287">
        <v>16.5</v>
      </c>
      <c r="G114" s="1285">
        <v>0.5</v>
      </c>
      <c r="H114" s="1285">
        <v>7.6</v>
      </c>
    </row>
    <row r="115" spans="2:10" ht="14.25" x14ac:dyDescent="0.15">
      <c r="B115" s="290">
        <v>44387</v>
      </c>
      <c r="C115" s="1285">
        <v>21.4</v>
      </c>
      <c r="D115" s="1285">
        <v>0.1</v>
      </c>
      <c r="E115" s="1291">
        <v>7.3</v>
      </c>
      <c r="F115" s="1287">
        <v>16.5</v>
      </c>
      <c r="G115" s="1285">
        <v>0.5</v>
      </c>
      <c r="H115" s="1285">
        <v>7.6</v>
      </c>
    </row>
    <row r="116" spans="2:10" ht="14.25" x14ac:dyDescent="0.15">
      <c r="B116" s="290">
        <v>44388</v>
      </c>
      <c r="C116" s="1285">
        <v>22.1</v>
      </c>
      <c r="D116" s="1285">
        <v>0.1</v>
      </c>
      <c r="E116" s="1291" t="s">
        <v>523</v>
      </c>
      <c r="F116" s="1287">
        <v>16.7</v>
      </c>
      <c r="G116" s="1285">
        <v>0.4</v>
      </c>
      <c r="H116" s="1285">
        <v>7.6</v>
      </c>
      <c r="J116" t="s">
        <v>619</v>
      </c>
    </row>
    <row r="117" spans="2:10" ht="14.25" x14ac:dyDescent="0.15">
      <c r="B117" s="290">
        <v>44389</v>
      </c>
      <c r="C117" s="1285">
        <v>21.4</v>
      </c>
      <c r="D117" s="1285">
        <v>0.1</v>
      </c>
      <c r="E117" s="1291" t="s">
        <v>523</v>
      </c>
      <c r="F117" s="1287">
        <v>16.600000000000001</v>
      </c>
      <c r="G117" s="1285">
        <v>0.4</v>
      </c>
      <c r="H117" s="1285">
        <v>7.6</v>
      </c>
    </row>
    <row r="118" spans="2:10" ht="14.25" x14ac:dyDescent="0.15">
      <c r="B118" s="290">
        <v>44390</v>
      </c>
      <c r="C118" s="1285">
        <v>22.4</v>
      </c>
      <c r="D118" s="1285">
        <v>0.1</v>
      </c>
      <c r="E118" s="1291">
        <v>8.1</v>
      </c>
      <c r="F118" s="1287">
        <v>16.899999999999999</v>
      </c>
      <c r="G118" s="1285">
        <v>0.5</v>
      </c>
      <c r="H118" s="1285">
        <v>7.6</v>
      </c>
    </row>
    <row r="119" spans="2:10" ht="14.25" x14ac:dyDescent="0.15">
      <c r="B119" s="290">
        <v>44391</v>
      </c>
      <c r="C119" s="1285">
        <v>22.5</v>
      </c>
      <c r="D119" s="1285">
        <v>0.1</v>
      </c>
      <c r="E119" s="1291">
        <v>8.1</v>
      </c>
      <c r="F119" s="1287">
        <v>17.2</v>
      </c>
      <c r="G119" s="1285">
        <v>0.4</v>
      </c>
      <c r="H119" s="1285">
        <v>7.6</v>
      </c>
    </row>
    <row r="120" spans="2:10" ht="14.25" x14ac:dyDescent="0.15">
      <c r="B120" s="290">
        <v>44392</v>
      </c>
      <c r="C120" s="1285">
        <v>22.2</v>
      </c>
      <c r="D120" s="1285">
        <v>0.1</v>
      </c>
      <c r="E120" s="1291">
        <v>7.8</v>
      </c>
      <c r="F120" s="1287">
        <v>16.7</v>
      </c>
      <c r="G120" s="1285">
        <v>0.4</v>
      </c>
      <c r="H120" s="1285">
        <v>7.6</v>
      </c>
    </row>
    <row r="121" spans="2:10" ht="14.25" x14ac:dyDescent="0.15">
      <c r="B121" s="290">
        <v>44393</v>
      </c>
      <c r="C121" s="1285">
        <v>22.9</v>
      </c>
      <c r="D121" s="1285">
        <v>0.1</v>
      </c>
      <c r="E121" s="1291">
        <v>7.6</v>
      </c>
      <c r="F121" s="1287">
        <v>16.600000000000001</v>
      </c>
      <c r="G121" s="1285">
        <v>0.3</v>
      </c>
      <c r="H121" s="1285">
        <v>7.6</v>
      </c>
    </row>
    <row r="122" spans="2:10" ht="14.25" x14ac:dyDescent="0.15">
      <c r="B122" s="290">
        <v>44394</v>
      </c>
      <c r="C122" s="1285">
        <v>23.4</v>
      </c>
      <c r="D122" s="1285">
        <v>0.1</v>
      </c>
      <c r="E122" s="1291">
        <v>7.7</v>
      </c>
      <c r="F122" s="1287">
        <v>16.600000000000001</v>
      </c>
      <c r="G122" s="1285">
        <v>0.4</v>
      </c>
      <c r="H122" s="1285">
        <v>7.6</v>
      </c>
    </row>
    <row r="123" spans="2:10" ht="14.25" x14ac:dyDescent="0.15">
      <c r="B123" s="290">
        <v>44395</v>
      </c>
      <c r="C123" s="1285">
        <v>23.5</v>
      </c>
      <c r="D123" s="1285">
        <v>0.1</v>
      </c>
      <c r="E123" s="1291">
        <v>7.5</v>
      </c>
      <c r="F123" s="1287">
        <v>16.899999999999999</v>
      </c>
      <c r="G123" s="1285">
        <v>0.4</v>
      </c>
      <c r="H123" s="1285">
        <v>7.6</v>
      </c>
    </row>
    <row r="124" spans="2:10" ht="14.25" x14ac:dyDescent="0.15">
      <c r="B124" s="290">
        <v>44396</v>
      </c>
      <c r="C124" s="1285">
        <v>24.3</v>
      </c>
      <c r="D124" s="1285">
        <v>0.1</v>
      </c>
      <c r="E124" s="1291">
        <v>7.6</v>
      </c>
      <c r="F124" s="1287">
        <v>17</v>
      </c>
      <c r="G124" s="1285">
        <v>0.4</v>
      </c>
      <c r="H124" s="1285">
        <v>7.6</v>
      </c>
    </row>
    <row r="125" spans="2:10" ht="14.25" x14ac:dyDescent="0.15">
      <c r="B125" s="290">
        <v>44397</v>
      </c>
      <c r="C125" s="1285">
        <v>24.9</v>
      </c>
      <c r="D125" s="1285">
        <v>0.1</v>
      </c>
      <c r="E125" s="1291">
        <v>7.9</v>
      </c>
      <c r="F125" s="1287">
        <v>16.8</v>
      </c>
      <c r="G125" s="1285">
        <v>0.4</v>
      </c>
      <c r="H125" s="1285">
        <v>7.5</v>
      </c>
    </row>
    <row r="126" spans="2:10" ht="14.25" x14ac:dyDescent="0.15">
      <c r="B126" s="290">
        <v>44398</v>
      </c>
      <c r="C126" s="1285">
        <v>24.7</v>
      </c>
      <c r="D126" s="1285">
        <v>0.1</v>
      </c>
      <c r="E126" s="1291">
        <v>7.6</v>
      </c>
      <c r="F126" s="1287">
        <v>17.3</v>
      </c>
      <c r="G126" s="1285">
        <v>0.4</v>
      </c>
      <c r="H126" s="1285">
        <v>7.6</v>
      </c>
    </row>
    <row r="127" spans="2:10" ht="14.25" x14ac:dyDescent="0.15">
      <c r="B127" s="290">
        <v>44399</v>
      </c>
      <c r="C127" s="1285">
        <v>25.3</v>
      </c>
      <c r="D127" s="1285">
        <v>0.1</v>
      </c>
      <c r="E127" s="1291">
        <v>7.6</v>
      </c>
      <c r="F127" s="1287">
        <v>16.600000000000001</v>
      </c>
      <c r="G127" s="1285">
        <v>0.4</v>
      </c>
      <c r="H127" s="1285">
        <v>7.6</v>
      </c>
    </row>
    <row r="128" spans="2:10" ht="14.25" x14ac:dyDescent="0.15">
      <c r="B128" s="290">
        <v>44400</v>
      </c>
      <c r="C128" s="1285">
        <v>26</v>
      </c>
      <c r="D128" s="1285">
        <v>0.1</v>
      </c>
      <c r="E128" s="1291">
        <v>7.1</v>
      </c>
      <c r="F128" s="1287">
        <v>17</v>
      </c>
      <c r="G128" s="1285">
        <v>0.4</v>
      </c>
      <c r="H128" s="1285">
        <v>7.6</v>
      </c>
    </row>
    <row r="129" spans="2:10" ht="14.25" x14ac:dyDescent="0.15">
      <c r="B129" s="290">
        <v>44401</v>
      </c>
      <c r="C129" s="1285">
        <v>26.2</v>
      </c>
      <c r="D129" s="1285">
        <v>0.1</v>
      </c>
      <c r="E129" s="1291">
        <v>7</v>
      </c>
      <c r="F129" s="1287">
        <v>16.8</v>
      </c>
      <c r="G129" s="1285">
        <v>0.4</v>
      </c>
      <c r="H129" s="1285">
        <v>7.5</v>
      </c>
    </row>
    <row r="130" spans="2:10" ht="14.25" x14ac:dyDescent="0.15">
      <c r="B130" s="290">
        <v>44402</v>
      </c>
      <c r="C130" s="1285">
        <v>26.5</v>
      </c>
      <c r="D130" s="1285">
        <v>0.1</v>
      </c>
      <c r="E130" s="1291">
        <v>7.3</v>
      </c>
      <c r="F130" s="1287">
        <v>18.100000000000001</v>
      </c>
      <c r="G130" s="1285">
        <v>0.4</v>
      </c>
      <c r="H130" s="1285">
        <v>7.6</v>
      </c>
    </row>
    <row r="131" spans="2:10" ht="14.25" x14ac:dyDescent="0.15">
      <c r="B131" s="290">
        <v>44403</v>
      </c>
      <c r="C131" s="1285">
        <v>27</v>
      </c>
      <c r="D131" s="1285">
        <v>0.1</v>
      </c>
      <c r="E131" s="1291">
        <v>8</v>
      </c>
      <c r="F131" s="1287">
        <v>18.3</v>
      </c>
      <c r="G131" s="1285">
        <v>0.4</v>
      </c>
      <c r="H131" s="1285">
        <v>7.6</v>
      </c>
    </row>
    <row r="132" spans="2:10" ht="14.25" x14ac:dyDescent="0.15">
      <c r="B132" s="290">
        <v>44404</v>
      </c>
      <c r="C132" s="1285">
        <v>25.6</v>
      </c>
      <c r="D132" s="1285">
        <v>0.1</v>
      </c>
      <c r="E132" s="1291">
        <v>8.1</v>
      </c>
      <c r="F132" s="1287">
        <v>16.600000000000001</v>
      </c>
      <c r="G132" s="1285">
        <v>0.3</v>
      </c>
      <c r="H132" s="1285">
        <v>7.6</v>
      </c>
    </row>
    <row r="133" spans="2:10" ht="14.25" x14ac:dyDescent="0.15">
      <c r="B133" s="290">
        <v>44405</v>
      </c>
      <c r="C133" s="1285">
        <v>25.8</v>
      </c>
      <c r="D133" s="1285">
        <v>0.1</v>
      </c>
      <c r="E133" s="1291">
        <v>8</v>
      </c>
      <c r="F133" s="1287">
        <v>17.600000000000001</v>
      </c>
      <c r="G133" s="1285">
        <v>0.5</v>
      </c>
      <c r="H133" s="1285">
        <v>7.6</v>
      </c>
    </row>
    <row r="134" spans="2:10" ht="14.25" x14ac:dyDescent="0.15">
      <c r="B134" s="290">
        <v>44406</v>
      </c>
      <c r="C134" s="1285">
        <v>26.3</v>
      </c>
      <c r="D134" s="1285">
        <v>0.1</v>
      </c>
      <c r="E134" s="1291">
        <v>8</v>
      </c>
      <c r="F134" s="1287">
        <v>16.5</v>
      </c>
      <c r="G134" s="1285">
        <v>0.5</v>
      </c>
      <c r="H134" s="1285">
        <v>7.5</v>
      </c>
    </row>
    <row r="135" spans="2:10" ht="14.25" x14ac:dyDescent="0.15">
      <c r="B135" s="290">
        <v>44407</v>
      </c>
      <c r="C135" s="1285">
        <v>26.7</v>
      </c>
      <c r="D135" s="1285">
        <v>0.1</v>
      </c>
      <c r="E135" s="1291">
        <v>8</v>
      </c>
      <c r="F135" s="1287">
        <v>16.7</v>
      </c>
      <c r="G135" s="1285">
        <v>0.4</v>
      </c>
      <c r="H135" s="1285">
        <v>7.5</v>
      </c>
    </row>
    <row r="136" spans="2:10" ht="14.25" x14ac:dyDescent="0.15">
      <c r="B136" s="537">
        <v>44408</v>
      </c>
      <c r="C136" s="1292">
        <v>26.5</v>
      </c>
      <c r="D136" s="1292">
        <v>0.1</v>
      </c>
      <c r="E136" s="1293">
        <v>8</v>
      </c>
      <c r="F136" s="1294">
        <v>17.3</v>
      </c>
      <c r="G136" s="1292">
        <v>0.4</v>
      </c>
      <c r="H136" s="1292">
        <v>7.6</v>
      </c>
    </row>
    <row r="137" spans="2:10" ht="14.25" x14ac:dyDescent="0.15">
      <c r="B137" s="533" t="s">
        <v>438</v>
      </c>
      <c r="C137" s="1282">
        <f>MAX(C106:C136)</f>
        <v>27</v>
      </c>
      <c r="D137" s="1282">
        <f>MAX(D106:D136)</f>
        <v>0.1</v>
      </c>
      <c r="E137" s="1283">
        <f>MAX(E106:E136)</f>
        <v>8.1</v>
      </c>
      <c r="F137" s="1284">
        <f t="shared" ref="F137:H137" si="9">MAX(F106:F136)</f>
        <v>18.3</v>
      </c>
      <c r="G137" s="1282">
        <f t="shared" si="9"/>
        <v>0.5</v>
      </c>
      <c r="H137" s="1282">
        <f t="shared" si="9"/>
        <v>7.6</v>
      </c>
      <c r="I137" s="357"/>
      <c r="J137" s="357"/>
    </row>
    <row r="138" spans="2:10" ht="14.25" x14ac:dyDescent="0.15">
      <c r="B138" s="290" t="s">
        <v>439</v>
      </c>
      <c r="C138" s="1285">
        <f>MIN(C106:C136)</f>
        <v>20</v>
      </c>
      <c r="D138" s="1285">
        <f>MIN(D106:D136)</f>
        <v>0.1</v>
      </c>
      <c r="E138" s="1286">
        <f>MIN(E106:E136)</f>
        <v>7</v>
      </c>
      <c r="F138" s="1287">
        <f t="shared" ref="F138:H138" si="10">MIN(F106:F136)</f>
        <v>16.5</v>
      </c>
      <c r="G138" s="1285">
        <f t="shared" si="10"/>
        <v>0.3</v>
      </c>
      <c r="H138" s="1285">
        <f t="shared" si="10"/>
        <v>7.5</v>
      </c>
      <c r="I138" s="357"/>
      <c r="J138" s="357"/>
    </row>
    <row r="139" spans="2:10" ht="14.25" x14ac:dyDescent="0.15">
      <c r="B139" s="534" t="s">
        <v>440</v>
      </c>
      <c r="C139" s="1288">
        <f>ROUND(AVERAGE(C106:C136),1)</f>
        <v>23.4</v>
      </c>
      <c r="D139" s="1288">
        <f>ROUND(AVERAGE(D106:D136),1)</f>
        <v>0.1</v>
      </c>
      <c r="E139" s="1289">
        <f>ROUND(AVERAGE(E106:E136),1)</f>
        <v>7.8</v>
      </c>
      <c r="F139" s="1290">
        <f t="shared" ref="F139:H139" si="11">ROUND(AVERAGE(F106:F136),1)</f>
        <v>16.899999999999999</v>
      </c>
      <c r="G139" s="1288">
        <f t="shared" si="11"/>
        <v>0.4</v>
      </c>
      <c r="H139" s="1288">
        <f t="shared" si="11"/>
        <v>7.6</v>
      </c>
      <c r="I139" s="357"/>
      <c r="J139" s="357"/>
    </row>
    <row r="140" spans="2:10" ht="14.25" x14ac:dyDescent="0.15">
      <c r="B140" s="536">
        <v>44409</v>
      </c>
      <c r="C140" s="1295">
        <v>27.3</v>
      </c>
      <c r="D140" s="1295">
        <v>0.1</v>
      </c>
      <c r="E140" s="1296">
        <v>8</v>
      </c>
      <c r="F140" s="1297">
        <v>17.399999999999999</v>
      </c>
      <c r="G140" s="1295">
        <v>0.4</v>
      </c>
      <c r="H140" s="1295">
        <v>7.6</v>
      </c>
    </row>
    <row r="141" spans="2:10" ht="14.25" x14ac:dyDescent="0.15">
      <c r="B141" s="290">
        <v>44410</v>
      </c>
      <c r="C141" s="1298">
        <v>28.1</v>
      </c>
      <c r="D141" s="1298">
        <v>0.1</v>
      </c>
      <c r="E141" s="1299">
        <v>8</v>
      </c>
      <c r="F141" s="1300">
        <v>18.100000000000001</v>
      </c>
      <c r="G141" s="1298">
        <v>0.4</v>
      </c>
      <c r="H141" s="1298">
        <v>7.6</v>
      </c>
    </row>
    <row r="142" spans="2:10" ht="14.25" x14ac:dyDescent="0.15">
      <c r="B142" s="290">
        <v>44411</v>
      </c>
      <c r="C142" s="1298">
        <v>28</v>
      </c>
      <c r="D142" s="1298">
        <v>0.1</v>
      </c>
      <c r="E142" s="1299">
        <v>8</v>
      </c>
      <c r="F142" s="1300">
        <v>18.100000000000001</v>
      </c>
      <c r="G142" s="1298">
        <v>0.5</v>
      </c>
      <c r="H142" s="1298">
        <v>7.6</v>
      </c>
    </row>
    <row r="143" spans="2:10" ht="14.25" x14ac:dyDescent="0.15">
      <c r="B143" s="290">
        <v>44412</v>
      </c>
      <c r="C143" s="1298">
        <v>30.3</v>
      </c>
      <c r="D143" s="1298">
        <v>0.1</v>
      </c>
      <c r="E143" s="1299">
        <v>8</v>
      </c>
      <c r="F143" s="1300">
        <v>16.8</v>
      </c>
      <c r="G143" s="1298">
        <v>0.4</v>
      </c>
      <c r="H143" s="1298">
        <v>7.5</v>
      </c>
    </row>
    <row r="144" spans="2:10" ht="14.25" x14ac:dyDescent="0.15">
      <c r="B144" s="290">
        <v>44413</v>
      </c>
      <c r="C144" s="1298">
        <v>23.2</v>
      </c>
      <c r="D144" s="1298">
        <v>0.4</v>
      </c>
      <c r="E144" s="1299">
        <v>8.1</v>
      </c>
      <c r="F144" s="1300">
        <v>16.7</v>
      </c>
      <c r="G144" s="1298">
        <v>0.3</v>
      </c>
      <c r="H144" s="1298">
        <v>7.6</v>
      </c>
    </row>
    <row r="145" spans="2:8" ht="14.25" x14ac:dyDescent="0.15">
      <c r="B145" s="290">
        <v>44414</v>
      </c>
      <c r="C145" s="1298">
        <v>22.1</v>
      </c>
      <c r="D145" s="1298">
        <v>0.1</v>
      </c>
      <c r="E145" s="1299">
        <v>8.3000000000000007</v>
      </c>
      <c r="F145" s="1300">
        <v>16.899999999999999</v>
      </c>
      <c r="G145" s="1298">
        <v>0.4</v>
      </c>
      <c r="H145" s="1298">
        <v>7.6</v>
      </c>
    </row>
    <row r="146" spans="2:8" ht="14.25" x14ac:dyDescent="0.15">
      <c r="B146" s="290">
        <v>44415</v>
      </c>
      <c r="C146" s="1298">
        <v>23</v>
      </c>
      <c r="D146" s="1298">
        <v>0.1</v>
      </c>
      <c r="E146" s="1299">
        <v>8.1999999999999993</v>
      </c>
      <c r="F146" s="1300">
        <v>17</v>
      </c>
      <c r="G146" s="1298">
        <v>0.4</v>
      </c>
      <c r="H146" s="1298">
        <v>7.6</v>
      </c>
    </row>
    <row r="147" spans="2:8" ht="14.25" x14ac:dyDescent="0.15">
      <c r="B147" s="290">
        <v>44416</v>
      </c>
      <c r="C147" s="1298">
        <v>20.8</v>
      </c>
      <c r="D147" s="1298">
        <v>0.1</v>
      </c>
      <c r="E147" s="1299">
        <v>8.3000000000000007</v>
      </c>
      <c r="F147" s="1300">
        <v>17.100000000000001</v>
      </c>
      <c r="G147" s="1298">
        <v>0.4</v>
      </c>
      <c r="H147" s="1298">
        <v>7.5</v>
      </c>
    </row>
    <row r="148" spans="2:8" ht="14.25" x14ac:dyDescent="0.15">
      <c r="B148" s="290">
        <v>44417</v>
      </c>
      <c r="C148" s="1298">
        <v>21.7</v>
      </c>
      <c r="D148" s="1298">
        <v>0.1</v>
      </c>
      <c r="E148" s="1299">
        <v>8.1999999999999993</v>
      </c>
      <c r="F148" s="1300">
        <v>17</v>
      </c>
      <c r="G148" s="1298">
        <v>0.5</v>
      </c>
      <c r="H148" s="1298">
        <v>7.5</v>
      </c>
    </row>
    <row r="149" spans="2:8" ht="14.25" x14ac:dyDescent="0.15">
      <c r="B149" s="290">
        <v>44418</v>
      </c>
      <c r="C149" s="1298">
        <v>21.9</v>
      </c>
      <c r="D149" s="1298">
        <v>0.1</v>
      </c>
      <c r="E149" s="1299">
        <v>8.3000000000000007</v>
      </c>
      <c r="F149" s="1300">
        <v>17.2</v>
      </c>
      <c r="G149" s="1298">
        <v>0.4</v>
      </c>
      <c r="H149" s="1298">
        <v>7.5</v>
      </c>
    </row>
    <row r="150" spans="2:8" ht="14.25" x14ac:dyDescent="0.15">
      <c r="B150" s="290">
        <v>44419</v>
      </c>
      <c r="C150" s="1298">
        <v>22.7</v>
      </c>
      <c r="D150" s="1298">
        <v>0.1</v>
      </c>
      <c r="E150" s="1299">
        <v>8.1999999999999993</v>
      </c>
      <c r="F150" s="1300">
        <v>17.600000000000001</v>
      </c>
      <c r="G150" s="1298">
        <v>0.4</v>
      </c>
      <c r="H150" s="1298">
        <v>7.6</v>
      </c>
    </row>
    <row r="151" spans="2:8" ht="14.25" x14ac:dyDescent="0.15">
      <c r="B151" s="290">
        <v>44420</v>
      </c>
      <c r="C151" s="1298">
        <v>20.6</v>
      </c>
      <c r="D151" s="1298">
        <v>0.1</v>
      </c>
      <c r="E151" s="1299">
        <v>8.1999999999999993</v>
      </c>
      <c r="F151" s="1300">
        <v>17.2</v>
      </c>
      <c r="G151" s="1298">
        <v>0.4</v>
      </c>
      <c r="H151" s="1298">
        <v>7.5</v>
      </c>
    </row>
    <row r="152" spans="2:8" ht="14.25" x14ac:dyDescent="0.15">
      <c r="B152" s="290">
        <v>44421</v>
      </c>
      <c r="C152" s="1298">
        <v>21.2</v>
      </c>
      <c r="D152" s="1298">
        <v>0.1</v>
      </c>
      <c r="E152" s="1468">
        <v>8.1999999999999993</v>
      </c>
      <c r="F152" s="1300">
        <v>17.3</v>
      </c>
      <c r="G152" s="1298">
        <v>0.4</v>
      </c>
      <c r="H152" s="1298">
        <v>7.5</v>
      </c>
    </row>
    <row r="153" spans="2:8" ht="14.25" x14ac:dyDescent="0.15">
      <c r="B153" s="290">
        <v>44422</v>
      </c>
      <c r="C153" s="1298">
        <v>21.6</v>
      </c>
      <c r="D153" s="1298">
        <v>0.1</v>
      </c>
      <c r="E153" s="1299">
        <v>8.1999999999999993</v>
      </c>
      <c r="F153" s="1300">
        <v>17.600000000000001</v>
      </c>
      <c r="G153" s="1298">
        <v>0.4</v>
      </c>
      <c r="H153" s="1298">
        <v>7.6</v>
      </c>
    </row>
    <row r="154" spans="2:8" ht="14.25" x14ac:dyDescent="0.15">
      <c r="B154" s="290">
        <v>44423</v>
      </c>
      <c r="C154" s="1298">
        <v>21.8</v>
      </c>
      <c r="D154" s="1298">
        <v>0.1</v>
      </c>
      <c r="E154" s="1299">
        <v>8.1999999999999993</v>
      </c>
      <c r="F154" s="1300">
        <v>17.3</v>
      </c>
      <c r="G154" s="1298">
        <v>0.4</v>
      </c>
      <c r="H154" s="1298">
        <v>7.6</v>
      </c>
    </row>
    <row r="155" spans="2:8" ht="14.25" x14ac:dyDescent="0.15">
      <c r="B155" s="290">
        <v>44424</v>
      </c>
      <c r="C155" s="1298">
        <v>20</v>
      </c>
      <c r="D155" s="1298">
        <v>0.1</v>
      </c>
      <c r="E155" s="1299">
        <v>8.1999999999999993</v>
      </c>
      <c r="F155" s="1300">
        <v>17.3</v>
      </c>
      <c r="G155" s="1298">
        <v>0.4</v>
      </c>
      <c r="H155" s="1298">
        <v>7.6</v>
      </c>
    </row>
    <row r="156" spans="2:8" ht="14.25" x14ac:dyDescent="0.15">
      <c r="B156" s="290">
        <v>44425</v>
      </c>
      <c r="C156" s="1298">
        <v>20.6</v>
      </c>
      <c r="D156" s="1298">
        <v>0.1</v>
      </c>
      <c r="E156" s="1299">
        <v>8.1999999999999993</v>
      </c>
      <c r="F156" s="1300">
        <v>17.5</v>
      </c>
      <c r="G156" s="1298">
        <v>0.4</v>
      </c>
      <c r="H156" s="1298">
        <v>7.6</v>
      </c>
    </row>
    <row r="157" spans="2:8" ht="14.25" x14ac:dyDescent="0.15">
      <c r="B157" s="290">
        <v>44426</v>
      </c>
      <c r="C157" s="1298">
        <v>21.2</v>
      </c>
      <c r="D157" s="1298">
        <v>0.1</v>
      </c>
      <c r="E157" s="1299">
        <v>8.1999999999999993</v>
      </c>
      <c r="F157" s="1300">
        <v>16.3</v>
      </c>
      <c r="G157" s="1298">
        <v>0.3</v>
      </c>
      <c r="H157" s="1298">
        <v>7.5</v>
      </c>
    </row>
    <row r="158" spans="2:8" ht="14.25" x14ac:dyDescent="0.15">
      <c r="B158" s="290">
        <v>44427</v>
      </c>
      <c r="C158" s="1298">
        <v>21.7</v>
      </c>
      <c r="D158" s="1298">
        <v>0.1</v>
      </c>
      <c r="E158" s="1299">
        <v>8.1999999999999993</v>
      </c>
      <c r="F158" s="1300">
        <v>17.3</v>
      </c>
      <c r="G158" s="1298">
        <v>0.5</v>
      </c>
      <c r="H158" s="1298">
        <v>7.5</v>
      </c>
    </row>
    <row r="159" spans="2:8" ht="14.25" x14ac:dyDescent="0.15">
      <c r="B159" s="290">
        <v>44428</v>
      </c>
      <c r="C159" s="1298">
        <v>21.5</v>
      </c>
      <c r="D159" s="1298">
        <v>0.1</v>
      </c>
      <c r="E159" s="1299">
        <v>8.1999999999999993</v>
      </c>
      <c r="F159" s="1300">
        <v>17.3</v>
      </c>
      <c r="G159" s="1298">
        <v>0.4</v>
      </c>
      <c r="H159" s="1298">
        <v>7.5</v>
      </c>
    </row>
    <row r="160" spans="2:8" ht="14.25" x14ac:dyDescent="0.15">
      <c r="B160" s="290">
        <v>44429</v>
      </c>
      <c r="C160" s="1298">
        <v>22.1</v>
      </c>
      <c r="D160" s="1298">
        <v>0.1</v>
      </c>
      <c r="E160" s="1299">
        <v>8.1999999999999993</v>
      </c>
      <c r="F160" s="1300">
        <v>16.7</v>
      </c>
      <c r="G160" s="1298">
        <v>0.4</v>
      </c>
      <c r="H160" s="1298">
        <v>7.5</v>
      </c>
    </row>
    <row r="161" spans="2:10" ht="14.25" x14ac:dyDescent="0.15">
      <c r="B161" s="290">
        <v>44430</v>
      </c>
      <c r="C161" s="1298">
        <v>20.3</v>
      </c>
      <c r="D161" s="1298">
        <v>0.1</v>
      </c>
      <c r="E161" s="1299">
        <v>8.1999999999999993</v>
      </c>
      <c r="F161" s="1300">
        <v>17.100000000000001</v>
      </c>
      <c r="G161" s="1467">
        <v>0.4</v>
      </c>
      <c r="H161" s="1298">
        <v>7.5</v>
      </c>
    </row>
    <row r="162" spans="2:10" ht="14.25" x14ac:dyDescent="0.15">
      <c r="B162" s="290">
        <v>44431</v>
      </c>
      <c r="C162" s="1298">
        <v>21.6</v>
      </c>
      <c r="D162" s="1298">
        <v>0.1</v>
      </c>
      <c r="E162" s="1299">
        <v>8.1999999999999993</v>
      </c>
      <c r="F162" s="1300">
        <v>17.3</v>
      </c>
      <c r="G162" s="1298">
        <v>0.4</v>
      </c>
      <c r="H162" s="1298">
        <v>7.5</v>
      </c>
    </row>
    <row r="163" spans="2:10" ht="14.25" x14ac:dyDescent="0.15">
      <c r="B163" s="290">
        <v>44432</v>
      </c>
      <c r="C163" s="1298">
        <v>21.4</v>
      </c>
      <c r="D163" s="1298">
        <v>0.1</v>
      </c>
      <c r="E163" s="1299">
        <v>8.1999999999999993</v>
      </c>
      <c r="F163" s="1300">
        <v>17.2</v>
      </c>
      <c r="G163" s="1298">
        <v>0.3</v>
      </c>
      <c r="H163" s="1298">
        <v>7.6</v>
      </c>
    </row>
    <row r="164" spans="2:10" ht="14.25" x14ac:dyDescent="0.15">
      <c r="B164" s="290">
        <v>44433</v>
      </c>
      <c r="C164" s="1298">
        <v>22</v>
      </c>
      <c r="D164" s="1298">
        <v>0.1</v>
      </c>
      <c r="E164" s="1299">
        <v>8.1999999999999993</v>
      </c>
      <c r="F164" s="1300">
        <v>16.7</v>
      </c>
      <c r="G164" s="1298">
        <v>0.4</v>
      </c>
      <c r="H164" s="1298">
        <v>7.5</v>
      </c>
    </row>
    <row r="165" spans="2:10" ht="14.25" x14ac:dyDescent="0.15">
      <c r="B165" s="290">
        <v>44434</v>
      </c>
      <c r="C165" s="1298">
        <v>20.3</v>
      </c>
      <c r="D165" s="1298">
        <v>0.1</v>
      </c>
      <c r="E165" s="1299">
        <v>8.1999999999999993</v>
      </c>
      <c r="F165" s="1300">
        <v>16.7</v>
      </c>
      <c r="G165" s="1298">
        <v>0.5</v>
      </c>
      <c r="H165" s="1298">
        <v>7.5</v>
      </c>
    </row>
    <row r="166" spans="2:10" ht="14.25" x14ac:dyDescent="0.15">
      <c r="B166" s="290">
        <v>44435</v>
      </c>
      <c r="C166" s="1298">
        <v>21.1</v>
      </c>
      <c r="D166" s="1298">
        <v>0.1</v>
      </c>
      <c r="E166" s="1299">
        <v>8.1999999999999993</v>
      </c>
      <c r="F166" s="1300">
        <v>16.5</v>
      </c>
      <c r="G166" s="1298">
        <v>0.4</v>
      </c>
      <c r="H166" s="1298">
        <v>7.5</v>
      </c>
    </row>
    <row r="167" spans="2:10" ht="14.25" x14ac:dyDescent="0.15">
      <c r="B167" s="290">
        <v>44436</v>
      </c>
      <c r="C167" s="1298">
        <v>21.8</v>
      </c>
      <c r="D167" s="1298">
        <v>0.1</v>
      </c>
      <c r="E167" s="1299">
        <v>8.1999999999999993</v>
      </c>
      <c r="F167" s="1300">
        <v>17</v>
      </c>
      <c r="G167" s="1298">
        <v>0.4</v>
      </c>
      <c r="H167" s="1298">
        <v>7.5</v>
      </c>
    </row>
    <row r="168" spans="2:10" ht="14.25" x14ac:dyDescent="0.15">
      <c r="B168" s="290">
        <v>44437</v>
      </c>
      <c r="C168" s="1298">
        <v>22.3</v>
      </c>
      <c r="D168" s="1298">
        <v>0.1</v>
      </c>
      <c r="E168" s="1299">
        <v>8.1999999999999993</v>
      </c>
      <c r="F168" s="1300">
        <v>17.100000000000001</v>
      </c>
      <c r="G168" s="1298">
        <v>0.5</v>
      </c>
      <c r="H168" s="1298">
        <v>7.5</v>
      </c>
    </row>
    <row r="169" spans="2:10" ht="14.25" x14ac:dyDescent="0.15">
      <c r="B169" s="290">
        <v>44438</v>
      </c>
      <c r="C169" s="1298">
        <v>20.6</v>
      </c>
      <c r="D169" s="1298">
        <v>0.1</v>
      </c>
      <c r="E169" s="1299">
        <v>8.1999999999999993</v>
      </c>
      <c r="F169" s="1300">
        <v>19.100000000000001</v>
      </c>
      <c r="G169" s="1298">
        <v>0.4</v>
      </c>
      <c r="H169" s="1298">
        <v>7.5</v>
      </c>
    </row>
    <row r="170" spans="2:10" ht="14.25" x14ac:dyDescent="0.15">
      <c r="B170" s="537">
        <v>44439</v>
      </c>
      <c r="C170" s="1470">
        <v>21.6</v>
      </c>
      <c r="D170" s="1470">
        <v>0.1</v>
      </c>
      <c r="E170" s="1469">
        <v>8.1999999999999993</v>
      </c>
      <c r="F170" s="1302">
        <v>18.7</v>
      </c>
      <c r="G170" s="1301">
        <v>0.4</v>
      </c>
      <c r="H170" s="1301">
        <v>7.6</v>
      </c>
      <c r="J170" s="1445"/>
    </row>
    <row r="171" spans="2:10" ht="14.25" x14ac:dyDescent="0.15">
      <c r="B171" s="533" t="s">
        <v>441</v>
      </c>
      <c r="C171" s="1282">
        <f t="shared" ref="C171:H171" si="12">MAX(C140:C170)</f>
        <v>30.3</v>
      </c>
      <c r="D171" s="1282">
        <f t="shared" si="12"/>
        <v>0.4</v>
      </c>
      <c r="E171" s="1283">
        <f t="shared" si="12"/>
        <v>8.3000000000000007</v>
      </c>
      <c r="F171" s="1284">
        <f t="shared" si="12"/>
        <v>19.100000000000001</v>
      </c>
      <c r="G171" s="1282">
        <f t="shared" si="12"/>
        <v>0.5</v>
      </c>
      <c r="H171" s="1282">
        <f t="shared" si="12"/>
        <v>7.6</v>
      </c>
      <c r="I171" s="357"/>
      <c r="J171" s="357"/>
    </row>
    <row r="172" spans="2:10" ht="14.25" x14ac:dyDescent="0.15">
      <c r="B172" s="290" t="s">
        <v>442</v>
      </c>
      <c r="C172" s="1285">
        <f t="shared" ref="C172:H172" si="13">MIN(C140:C170)</f>
        <v>20</v>
      </c>
      <c r="D172" s="1285">
        <f t="shared" si="13"/>
        <v>0.1</v>
      </c>
      <c r="E172" s="1286">
        <f t="shared" si="13"/>
        <v>8</v>
      </c>
      <c r="F172" s="1287">
        <f t="shared" si="13"/>
        <v>16.3</v>
      </c>
      <c r="G172" s="1444">
        <f t="shared" si="13"/>
        <v>0.3</v>
      </c>
      <c r="H172" s="1285">
        <f t="shared" si="13"/>
        <v>7.5</v>
      </c>
      <c r="I172" s="357"/>
      <c r="J172" s="357"/>
    </row>
    <row r="173" spans="2:10" ht="14.25" x14ac:dyDescent="0.15">
      <c r="B173" s="534" t="s">
        <v>443</v>
      </c>
      <c r="C173" s="1288">
        <f t="shared" ref="C173:H173" si="14">ROUND(AVERAGE(C140:C170),1)</f>
        <v>22.4</v>
      </c>
      <c r="D173" s="1288">
        <f t="shared" si="14"/>
        <v>0.1</v>
      </c>
      <c r="E173" s="1289">
        <f t="shared" si="14"/>
        <v>8.1999999999999993</v>
      </c>
      <c r="F173" s="1290">
        <f t="shared" si="14"/>
        <v>17.3</v>
      </c>
      <c r="G173" s="1288">
        <f t="shared" si="14"/>
        <v>0.4</v>
      </c>
      <c r="H173" s="1288">
        <f t="shared" si="14"/>
        <v>7.5</v>
      </c>
      <c r="I173" s="357"/>
      <c r="J173" s="357"/>
    </row>
    <row r="174" spans="2:10" ht="14.25" x14ac:dyDescent="0.15">
      <c r="B174" s="291">
        <v>44440</v>
      </c>
      <c r="C174" s="1472">
        <v>22</v>
      </c>
      <c r="D174" s="1472">
        <v>0.1</v>
      </c>
      <c r="E174" s="1471">
        <v>8.1999999999999993</v>
      </c>
      <c r="F174" s="1297">
        <v>16.899999999999999</v>
      </c>
      <c r="G174" s="1295">
        <v>0.5</v>
      </c>
      <c r="H174" s="1295">
        <v>7.5</v>
      </c>
      <c r="J174" s="1445"/>
    </row>
    <row r="175" spans="2:10" ht="14.25" x14ac:dyDescent="0.15">
      <c r="B175" s="291">
        <v>44441</v>
      </c>
      <c r="C175" s="1298">
        <v>22.2</v>
      </c>
      <c r="D175" s="1298">
        <v>0.1</v>
      </c>
      <c r="E175" s="1303">
        <v>8.1999999999999993</v>
      </c>
      <c r="F175" s="1300">
        <v>16.7</v>
      </c>
      <c r="G175" s="1298">
        <v>0.6</v>
      </c>
      <c r="H175" s="1298">
        <v>7.4</v>
      </c>
    </row>
    <row r="176" spans="2:10" ht="14.25" x14ac:dyDescent="0.15">
      <c r="B176" s="291">
        <v>44442</v>
      </c>
      <c r="C176" s="1298">
        <v>22.6</v>
      </c>
      <c r="D176" s="1298">
        <v>0.1</v>
      </c>
      <c r="E176" s="1303">
        <v>8.1999999999999993</v>
      </c>
      <c r="F176" s="1300">
        <v>16.899999999999999</v>
      </c>
      <c r="G176" s="1298">
        <v>0.5</v>
      </c>
      <c r="H176" s="1298">
        <v>7.5</v>
      </c>
    </row>
    <row r="177" spans="2:8" ht="14.25" x14ac:dyDescent="0.15">
      <c r="B177" s="291">
        <v>44443</v>
      </c>
      <c r="C177" s="1298">
        <v>20</v>
      </c>
      <c r="D177" s="1298">
        <v>0.1</v>
      </c>
      <c r="E177" s="1303">
        <v>8.1999999999999993</v>
      </c>
      <c r="F177" s="1300">
        <v>16.899999999999999</v>
      </c>
      <c r="G177" s="1298">
        <v>0.5</v>
      </c>
      <c r="H177" s="1298">
        <v>7.5</v>
      </c>
    </row>
    <row r="178" spans="2:8" ht="14.25" x14ac:dyDescent="0.15">
      <c r="B178" s="291">
        <v>44444</v>
      </c>
      <c r="C178" s="1298">
        <v>20.8</v>
      </c>
      <c r="D178" s="1298">
        <v>0.1</v>
      </c>
      <c r="E178" s="1303">
        <v>8.1999999999999993</v>
      </c>
      <c r="F178" s="1300">
        <v>16.7</v>
      </c>
      <c r="G178" s="1298">
        <v>0.4</v>
      </c>
      <c r="H178" s="1298">
        <v>7.5</v>
      </c>
    </row>
    <row r="179" spans="2:8" ht="14.25" x14ac:dyDescent="0.15">
      <c r="B179" s="291">
        <v>44445</v>
      </c>
      <c r="C179" s="1298">
        <v>20.6</v>
      </c>
      <c r="D179" s="1298">
        <v>0.1</v>
      </c>
      <c r="E179" s="1303">
        <v>8.1999999999999993</v>
      </c>
      <c r="F179" s="1300">
        <v>17.2</v>
      </c>
      <c r="G179" s="1298">
        <v>0.4</v>
      </c>
      <c r="H179" s="1298">
        <v>7.6</v>
      </c>
    </row>
    <row r="180" spans="2:8" ht="14.25" x14ac:dyDescent="0.15">
      <c r="B180" s="291">
        <v>44446</v>
      </c>
      <c r="C180" s="1298">
        <v>20.8</v>
      </c>
      <c r="D180" s="1298">
        <v>0.1</v>
      </c>
      <c r="E180" s="1303">
        <v>8.3000000000000007</v>
      </c>
      <c r="F180" s="1300">
        <v>16.899999999999999</v>
      </c>
      <c r="G180" s="1298">
        <v>0.4</v>
      </c>
      <c r="H180" s="1298">
        <v>7.6</v>
      </c>
    </row>
    <row r="181" spans="2:8" ht="14.25" x14ac:dyDescent="0.15">
      <c r="B181" s="291">
        <v>44447</v>
      </c>
      <c r="C181" s="1298">
        <v>20.399999999999999</v>
      </c>
      <c r="D181" s="1298">
        <v>0.1</v>
      </c>
      <c r="E181" s="1303">
        <v>8.3000000000000007</v>
      </c>
      <c r="F181" s="1300">
        <v>16.8</v>
      </c>
      <c r="G181" s="1298">
        <v>0.4</v>
      </c>
      <c r="H181" s="1298">
        <v>7.6</v>
      </c>
    </row>
    <row r="182" spans="2:8" ht="14.25" x14ac:dyDescent="0.15">
      <c r="B182" s="291">
        <v>44448</v>
      </c>
      <c r="C182" s="1298">
        <v>20.8</v>
      </c>
      <c r="D182" s="1298">
        <v>0.1</v>
      </c>
      <c r="E182" s="1303">
        <v>8.1999999999999993</v>
      </c>
      <c r="F182" s="1300">
        <v>16.899999999999999</v>
      </c>
      <c r="G182" s="1298">
        <v>0.3</v>
      </c>
      <c r="H182" s="1298">
        <v>7.7</v>
      </c>
    </row>
    <row r="183" spans="2:8" ht="14.25" x14ac:dyDescent="0.15">
      <c r="B183" s="291">
        <v>44449</v>
      </c>
      <c r="C183" s="1298">
        <v>21.1</v>
      </c>
      <c r="D183" s="1298">
        <v>0.1</v>
      </c>
      <c r="E183" s="1303">
        <v>8.1999999999999993</v>
      </c>
      <c r="F183" s="1300">
        <v>17.600000000000001</v>
      </c>
      <c r="G183" s="1298">
        <v>0.4</v>
      </c>
      <c r="H183" s="1298">
        <v>7.6</v>
      </c>
    </row>
    <row r="184" spans="2:8" ht="14.25" x14ac:dyDescent="0.15">
      <c r="B184" s="291">
        <v>44450</v>
      </c>
      <c r="C184" s="1298">
        <v>19.5</v>
      </c>
      <c r="D184" s="1298">
        <v>0.1</v>
      </c>
      <c r="E184" s="1303">
        <v>8.3000000000000007</v>
      </c>
      <c r="F184" s="1300">
        <v>17</v>
      </c>
      <c r="G184" s="1298">
        <v>0.4</v>
      </c>
      <c r="H184" s="1298">
        <v>7.6</v>
      </c>
    </row>
    <row r="185" spans="2:8" ht="14.25" x14ac:dyDescent="0.15">
      <c r="B185" s="291">
        <v>44451</v>
      </c>
      <c r="C185" s="1298">
        <v>20.3</v>
      </c>
      <c r="D185" s="1298">
        <v>0.1</v>
      </c>
      <c r="E185" s="1303">
        <v>8.3000000000000007</v>
      </c>
      <c r="F185" s="1300">
        <v>17</v>
      </c>
      <c r="G185" s="1298">
        <v>0.4</v>
      </c>
      <c r="H185" s="1298">
        <v>7.6</v>
      </c>
    </row>
    <row r="186" spans="2:8" ht="14.25" x14ac:dyDescent="0.15">
      <c r="B186" s="291">
        <v>44452</v>
      </c>
      <c r="C186" s="1298">
        <v>20.5</v>
      </c>
      <c r="D186" s="1298">
        <v>0.1</v>
      </c>
      <c r="E186" s="1303">
        <v>8.3000000000000007</v>
      </c>
      <c r="F186" s="1300">
        <v>17.600000000000001</v>
      </c>
      <c r="G186" s="1298">
        <v>0.4</v>
      </c>
      <c r="H186" s="1298">
        <v>7.6</v>
      </c>
    </row>
    <row r="187" spans="2:8" ht="14.25" x14ac:dyDescent="0.15">
      <c r="B187" s="291">
        <v>44453</v>
      </c>
      <c r="C187" s="1298">
        <v>20.8</v>
      </c>
      <c r="D187" s="1298">
        <v>0.1</v>
      </c>
      <c r="E187" s="1303">
        <v>8.3000000000000007</v>
      </c>
      <c r="F187" s="1300">
        <v>17.8</v>
      </c>
      <c r="G187" s="1298">
        <v>0.4</v>
      </c>
      <c r="H187" s="1298">
        <v>7.6</v>
      </c>
    </row>
    <row r="188" spans="2:8" ht="14.25" x14ac:dyDescent="0.15">
      <c r="B188" s="291">
        <v>44454</v>
      </c>
      <c r="C188" s="1298">
        <v>21</v>
      </c>
      <c r="D188" s="1298">
        <v>0.1</v>
      </c>
      <c r="E188" s="1303">
        <v>8.1999999999999993</v>
      </c>
      <c r="F188" s="1300">
        <v>17.399999999999999</v>
      </c>
      <c r="G188" s="1298">
        <v>0.4</v>
      </c>
      <c r="H188" s="1298">
        <v>7.6</v>
      </c>
    </row>
    <row r="189" spans="2:8" ht="14.25" x14ac:dyDescent="0.15">
      <c r="B189" s="291">
        <v>44455</v>
      </c>
      <c r="C189" s="1298">
        <v>20.6</v>
      </c>
      <c r="D189" s="1298">
        <v>0.1</v>
      </c>
      <c r="E189" s="1303">
        <v>8.3000000000000007</v>
      </c>
      <c r="F189" s="1300">
        <v>16.899999999999999</v>
      </c>
      <c r="G189" s="1298">
        <v>0.4</v>
      </c>
      <c r="H189" s="1298">
        <v>7.6</v>
      </c>
    </row>
    <row r="190" spans="2:8" ht="14.25" x14ac:dyDescent="0.15">
      <c r="B190" s="291">
        <v>44456</v>
      </c>
      <c r="C190" s="1298">
        <v>20.9</v>
      </c>
      <c r="D190" s="1298">
        <v>0.1</v>
      </c>
      <c r="E190" s="1303">
        <v>8.3000000000000007</v>
      </c>
      <c r="F190" s="1300">
        <v>16.899999999999999</v>
      </c>
      <c r="G190" s="1298">
        <v>0.4</v>
      </c>
      <c r="H190" s="1298">
        <v>7.6</v>
      </c>
    </row>
    <row r="191" spans="2:8" ht="14.25" x14ac:dyDescent="0.15">
      <c r="B191" s="291">
        <v>44457</v>
      </c>
      <c r="C191" s="1298">
        <v>19.600000000000001</v>
      </c>
      <c r="D191" s="1298">
        <v>0.1</v>
      </c>
      <c r="E191" s="1303">
        <v>8.3000000000000007</v>
      </c>
      <c r="F191" s="1300">
        <v>16.8</v>
      </c>
      <c r="G191" s="1298">
        <v>0.3</v>
      </c>
      <c r="H191" s="1298">
        <v>7.6</v>
      </c>
    </row>
    <row r="192" spans="2:8" ht="14.25" x14ac:dyDescent="0.15">
      <c r="B192" s="291">
        <v>44458</v>
      </c>
      <c r="C192" s="1298">
        <v>20.2</v>
      </c>
      <c r="D192" s="1298">
        <v>0.1</v>
      </c>
      <c r="E192" s="1303">
        <v>8.3000000000000007</v>
      </c>
      <c r="F192" s="1300">
        <v>16.8</v>
      </c>
      <c r="G192" s="1298">
        <v>0.4</v>
      </c>
      <c r="H192" s="1298">
        <v>7.6</v>
      </c>
    </row>
    <row r="193" spans="2:9" ht="14.25" x14ac:dyDescent="0.15">
      <c r="B193" s="291">
        <v>44459</v>
      </c>
      <c r="C193" s="1298">
        <v>20.6</v>
      </c>
      <c r="D193" s="1298">
        <v>0.1</v>
      </c>
      <c r="E193" s="1303">
        <v>8.3000000000000007</v>
      </c>
      <c r="F193" s="1300">
        <v>17.3</v>
      </c>
      <c r="G193" s="1298">
        <v>0.3</v>
      </c>
      <c r="H193" s="1298">
        <v>7.7</v>
      </c>
    </row>
    <row r="194" spans="2:9" ht="14.25" x14ac:dyDescent="0.15">
      <c r="B194" s="291">
        <v>44460</v>
      </c>
      <c r="C194" s="1298">
        <v>20.8</v>
      </c>
      <c r="D194" s="1298">
        <v>0.1</v>
      </c>
      <c r="E194" s="1303">
        <v>8.3000000000000007</v>
      </c>
      <c r="F194" s="1300">
        <v>17.399999999999999</v>
      </c>
      <c r="G194" s="1298">
        <v>0.4</v>
      </c>
      <c r="H194" s="1298">
        <v>7.6</v>
      </c>
    </row>
    <row r="195" spans="2:9" ht="14.25" x14ac:dyDescent="0.15">
      <c r="B195" s="291">
        <v>44461</v>
      </c>
      <c r="C195" s="1298">
        <v>22.5</v>
      </c>
      <c r="D195" s="1298">
        <v>0.1</v>
      </c>
      <c r="E195" s="1303">
        <v>6.8</v>
      </c>
      <c r="F195" s="1300">
        <v>17.2</v>
      </c>
      <c r="G195" s="1298">
        <v>0.4</v>
      </c>
      <c r="H195" s="1298">
        <v>7.6</v>
      </c>
    </row>
    <row r="196" spans="2:9" ht="14.25" x14ac:dyDescent="0.15">
      <c r="B196" s="291">
        <v>44462</v>
      </c>
      <c r="C196" s="1298">
        <v>21</v>
      </c>
      <c r="D196" s="1298">
        <v>0.1</v>
      </c>
      <c r="E196" s="1303">
        <v>8.3000000000000007</v>
      </c>
      <c r="F196" s="1300">
        <v>17.3</v>
      </c>
      <c r="G196" s="1298">
        <v>0.5</v>
      </c>
      <c r="H196" s="1298">
        <v>7.6</v>
      </c>
    </row>
    <row r="197" spans="2:9" ht="14.25" x14ac:dyDescent="0.15">
      <c r="B197" s="291">
        <v>44463</v>
      </c>
      <c r="C197" s="1298">
        <v>21.1</v>
      </c>
      <c r="D197" s="1298">
        <v>0.1</v>
      </c>
      <c r="E197" s="1303">
        <v>8.3000000000000007</v>
      </c>
      <c r="F197" s="1300">
        <v>17.2</v>
      </c>
      <c r="G197" s="1298">
        <v>0.2</v>
      </c>
      <c r="H197" s="1298">
        <v>7.7</v>
      </c>
    </row>
    <row r="198" spans="2:9" ht="14.25" x14ac:dyDescent="0.15">
      <c r="B198" s="291">
        <v>44464</v>
      </c>
      <c r="C198" s="1298">
        <v>19.8</v>
      </c>
      <c r="D198" s="1298">
        <v>0.1</v>
      </c>
      <c r="E198" s="1303">
        <v>8.3000000000000007</v>
      </c>
      <c r="F198" s="1300">
        <v>17.5</v>
      </c>
      <c r="G198" s="1298">
        <v>0.4</v>
      </c>
      <c r="H198" s="1298">
        <v>7.6</v>
      </c>
    </row>
    <row r="199" spans="2:9" ht="14.25" x14ac:dyDescent="0.15">
      <c r="B199" s="291">
        <v>44465</v>
      </c>
      <c r="C199" s="1298">
        <v>20.399999999999999</v>
      </c>
      <c r="D199" s="1298">
        <v>0.1</v>
      </c>
      <c r="E199" s="1303">
        <v>8.3000000000000007</v>
      </c>
      <c r="F199" s="1300">
        <v>17.100000000000001</v>
      </c>
      <c r="G199" s="1298">
        <v>0.4</v>
      </c>
      <c r="H199" s="1298">
        <v>7.6</v>
      </c>
    </row>
    <row r="200" spans="2:9" ht="14.25" x14ac:dyDescent="0.15">
      <c r="B200" s="291">
        <v>44466</v>
      </c>
      <c r="C200" s="1298">
        <v>20.7</v>
      </c>
      <c r="D200" s="1298">
        <v>0.1</v>
      </c>
      <c r="E200" s="1303">
        <v>8.3000000000000007</v>
      </c>
      <c r="F200" s="1300">
        <v>17.600000000000001</v>
      </c>
      <c r="G200" s="1298">
        <v>0.4</v>
      </c>
      <c r="H200" s="1298">
        <v>7.6</v>
      </c>
    </row>
    <row r="201" spans="2:9" ht="14.25" x14ac:dyDescent="0.15">
      <c r="B201" s="291">
        <v>44467</v>
      </c>
      <c r="C201" s="1298">
        <v>20.8</v>
      </c>
      <c r="D201" s="1298">
        <v>0.1</v>
      </c>
      <c r="E201" s="1303">
        <v>8.3000000000000007</v>
      </c>
      <c r="F201" s="1300">
        <v>17.2</v>
      </c>
      <c r="G201" s="1298">
        <v>0.5</v>
      </c>
      <c r="H201" s="1298">
        <v>7.6</v>
      </c>
    </row>
    <row r="202" spans="2:9" ht="14.25" x14ac:dyDescent="0.15">
      <c r="B202" s="291">
        <v>44468</v>
      </c>
      <c r="C202" s="1298">
        <v>21.1</v>
      </c>
      <c r="D202" s="1298">
        <v>0.1</v>
      </c>
      <c r="E202" s="1303">
        <v>8.3000000000000007</v>
      </c>
      <c r="F202" s="1300">
        <v>17</v>
      </c>
      <c r="G202" s="1298">
        <v>0.5</v>
      </c>
      <c r="H202" s="1298">
        <v>7.6</v>
      </c>
    </row>
    <row r="203" spans="2:9" ht="14.25" x14ac:dyDescent="0.15">
      <c r="B203" s="291">
        <v>44469</v>
      </c>
      <c r="C203" s="1301">
        <v>19.399999999999999</v>
      </c>
      <c r="D203" s="1301">
        <v>0.1</v>
      </c>
      <c r="E203" s="1304">
        <v>8.3000000000000007</v>
      </c>
      <c r="F203" s="1302">
        <v>17.2</v>
      </c>
      <c r="G203" s="1301">
        <v>0.4</v>
      </c>
      <c r="H203" s="1301">
        <v>7.6</v>
      </c>
    </row>
    <row r="204" spans="2:9" ht="14.25" x14ac:dyDescent="0.15">
      <c r="B204" s="536" t="s">
        <v>445</v>
      </c>
      <c r="C204" s="1282">
        <f>MAX(C174:C203)</f>
        <v>22.6</v>
      </c>
      <c r="D204" s="1282">
        <f t="shared" ref="D204:H204" si="15">MAX(D174:D203)</f>
        <v>0.1</v>
      </c>
      <c r="E204" s="1283">
        <f t="shared" si="15"/>
        <v>8.3000000000000007</v>
      </c>
      <c r="F204" s="1284">
        <f t="shared" si="15"/>
        <v>17.8</v>
      </c>
      <c r="G204" s="1282">
        <f t="shared" si="15"/>
        <v>0.6</v>
      </c>
      <c r="H204" s="1282">
        <f t="shared" si="15"/>
        <v>7.7</v>
      </c>
    </row>
    <row r="205" spans="2:9" ht="14.25" x14ac:dyDescent="0.15">
      <c r="B205" s="290" t="s">
        <v>447</v>
      </c>
      <c r="C205" s="1285">
        <f>MIN(C174:C203)</f>
        <v>19.399999999999999</v>
      </c>
      <c r="D205" s="1285">
        <f t="shared" ref="D205:H205" si="16">MIN(D174:D203)</f>
        <v>0.1</v>
      </c>
      <c r="E205" s="1286">
        <f t="shared" si="16"/>
        <v>6.8</v>
      </c>
      <c r="F205" s="1287">
        <f t="shared" si="16"/>
        <v>16.7</v>
      </c>
      <c r="G205" s="1285">
        <f t="shared" si="16"/>
        <v>0.2</v>
      </c>
      <c r="H205" s="1285">
        <f t="shared" si="16"/>
        <v>7.4</v>
      </c>
    </row>
    <row r="206" spans="2:9" ht="14.25" x14ac:dyDescent="0.15">
      <c r="B206" s="537" t="s">
        <v>448</v>
      </c>
      <c r="C206" s="1288">
        <f>ROUND(AVERAGE(C174:C203),1)</f>
        <v>20.8</v>
      </c>
      <c r="D206" s="1288">
        <f t="shared" ref="D206:H206" si="17">ROUND(AVERAGE(D174:D203),1)</f>
        <v>0.1</v>
      </c>
      <c r="E206" s="1289">
        <f t="shared" si="17"/>
        <v>8.1999999999999993</v>
      </c>
      <c r="F206" s="1290">
        <f t="shared" si="17"/>
        <v>17.100000000000001</v>
      </c>
      <c r="G206" s="1288">
        <f t="shared" si="17"/>
        <v>0.4</v>
      </c>
      <c r="H206" s="1288">
        <f t="shared" si="17"/>
        <v>7.6</v>
      </c>
    </row>
    <row r="207" spans="2:9" ht="14.25" x14ac:dyDescent="0.15">
      <c r="B207" s="536">
        <v>44470</v>
      </c>
      <c r="C207" s="1305">
        <v>19.600000000000001</v>
      </c>
      <c r="D207" s="1305">
        <v>0.1</v>
      </c>
      <c r="E207" s="1306">
        <v>8.3000000000000007</v>
      </c>
      <c r="F207" s="1307">
        <v>16.5</v>
      </c>
      <c r="G207" s="1305">
        <v>0.4</v>
      </c>
      <c r="H207" s="1305">
        <v>7.5</v>
      </c>
      <c r="I207" t="s">
        <v>630</v>
      </c>
    </row>
    <row r="208" spans="2:9" ht="14.25" x14ac:dyDescent="0.15">
      <c r="B208" s="290">
        <v>44471</v>
      </c>
      <c r="C208" s="1285">
        <v>20.399999999999999</v>
      </c>
      <c r="D208" s="1285">
        <v>0.1</v>
      </c>
      <c r="E208" s="1291">
        <v>8.3000000000000007</v>
      </c>
      <c r="F208" s="1308">
        <v>16.899999999999999</v>
      </c>
      <c r="G208" s="1285">
        <v>0.5</v>
      </c>
      <c r="H208" s="1285">
        <v>7.6</v>
      </c>
      <c r="I208" t="s">
        <v>631</v>
      </c>
    </row>
    <row r="209" spans="2:9" ht="14.25" x14ac:dyDescent="0.15">
      <c r="B209" s="290">
        <v>44472</v>
      </c>
      <c r="C209" s="1285">
        <v>20.100000000000001</v>
      </c>
      <c r="D209" s="1285">
        <v>0.1</v>
      </c>
      <c r="E209" s="1291">
        <v>8.3000000000000007</v>
      </c>
      <c r="F209" s="1308">
        <v>17.100000000000001</v>
      </c>
      <c r="G209" s="1285">
        <v>0.5</v>
      </c>
      <c r="H209" s="1285">
        <v>7.5</v>
      </c>
      <c r="I209" t="s">
        <v>632</v>
      </c>
    </row>
    <row r="210" spans="2:9" ht="14.25" x14ac:dyDescent="0.15">
      <c r="B210" s="290">
        <v>44473</v>
      </c>
      <c r="C210" s="1285">
        <v>20.5</v>
      </c>
      <c r="D210" s="1285">
        <v>0.1</v>
      </c>
      <c r="E210" s="1291">
        <v>8.3000000000000007</v>
      </c>
      <c r="F210" s="1308">
        <v>16.7</v>
      </c>
      <c r="G210" s="1285">
        <v>0.4</v>
      </c>
      <c r="H210" s="1285">
        <v>7.6</v>
      </c>
    </row>
    <row r="211" spans="2:9" ht="14.25" x14ac:dyDescent="0.15">
      <c r="B211" s="290">
        <v>44474</v>
      </c>
      <c r="C211" s="1285">
        <v>20.9</v>
      </c>
      <c r="D211" s="1285">
        <v>0.1</v>
      </c>
      <c r="E211" s="1291">
        <v>8.3000000000000007</v>
      </c>
      <c r="F211" s="1308">
        <v>16.899999999999999</v>
      </c>
      <c r="G211" s="1285">
        <v>0.5</v>
      </c>
      <c r="H211" s="1285">
        <v>7.6</v>
      </c>
    </row>
    <row r="212" spans="2:9" ht="14.25" x14ac:dyDescent="0.15">
      <c r="B212" s="290">
        <v>44475</v>
      </c>
      <c r="C212" s="1285">
        <v>20.3</v>
      </c>
      <c r="D212" s="1285">
        <v>0.1</v>
      </c>
      <c r="E212" s="1291">
        <v>8.3000000000000007</v>
      </c>
      <c r="F212" s="1308">
        <v>16.600000000000001</v>
      </c>
      <c r="G212" s="1285">
        <v>0.4</v>
      </c>
      <c r="H212" s="1285">
        <v>7.6</v>
      </c>
    </row>
    <row r="213" spans="2:9" ht="14.25" x14ac:dyDescent="0.15">
      <c r="B213" s="290">
        <v>44476</v>
      </c>
      <c r="C213" s="1285">
        <v>20.7</v>
      </c>
      <c r="D213" s="1285">
        <v>0.1</v>
      </c>
      <c r="E213" s="1291">
        <v>8.3000000000000007</v>
      </c>
      <c r="F213" s="1308">
        <v>16.600000000000001</v>
      </c>
      <c r="G213" s="1285">
        <v>0.4</v>
      </c>
      <c r="H213" s="1285">
        <v>7.5</v>
      </c>
    </row>
    <row r="214" spans="2:9" ht="14.25" x14ac:dyDescent="0.15">
      <c r="B214" s="290">
        <v>44477</v>
      </c>
      <c r="C214" s="1285">
        <v>20.7</v>
      </c>
      <c r="D214" s="1285">
        <v>0.1</v>
      </c>
      <c r="E214" s="1291">
        <v>8.3000000000000007</v>
      </c>
      <c r="F214" s="1308">
        <v>16.600000000000001</v>
      </c>
      <c r="G214" s="1285">
        <v>0.4</v>
      </c>
      <c r="H214" s="1285">
        <v>7.6</v>
      </c>
    </row>
    <row r="215" spans="2:9" ht="14.25" x14ac:dyDescent="0.15">
      <c r="B215" s="290">
        <v>44478</v>
      </c>
      <c r="C215" s="1285">
        <v>19.2</v>
      </c>
      <c r="D215" s="1285">
        <v>0.1</v>
      </c>
      <c r="E215" s="1291">
        <v>8.3000000000000007</v>
      </c>
      <c r="F215" s="1308">
        <v>16.7</v>
      </c>
      <c r="G215" s="1285">
        <v>0.4</v>
      </c>
      <c r="H215" s="1285">
        <v>7.5</v>
      </c>
    </row>
    <row r="216" spans="2:9" ht="14.25" x14ac:dyDescent="0.15">
      <c r="B216" s="290">
        <v>44479</v>
      </c>
      <c r="C216" s="1285">
        <v>20.399999999999999</v>
      </c>
      <c r="D216" s="1285">
        <v>0.1</v>
      </c>
      <c r="E216" s="1291">
        <v>8.3000000000000007</v>
      </c>
      <c r="F216" s="1308">
        <v>16.7</v>
      </c>
      <c r="G216" s="1285">
        <v>0.4</v>
      </c>
      <c r="H216" s="1285">
        <v>7.6</v>
      </c>
    </row>
    <row r="217" spans="2:9" ht="14.25" x14ac:dyDescent="0.15">
      <c r="B217" s="290">
        <v>44480</v>
      </c>
      <c r="C217" s="1285">
        <v>20.2</v>
      </c>
      <c r="D217" s="1285">
        <v>0.1</v>
      </c>
      <c r="E217" s="1291">
        <v>8.3000000000000007</v>
      </c>
      <c r="F217" s="1308">
        <v>17.2</v>
      </c>
      <c r="G217" s="1285">
        <v>0.4</v>
      </c>
      <c r="H217" s="1285">
        <v>7.6</v>
      </c>
    </row>
    <row r="218" spans="2:9" ht="14.25" x14ac:dyDescent="0.15">
      <c r="B218" s="290">
        <v>44481</v>
      </c>
      <c r="C218" s="1285">
        <v>20.3</v>
      </c>
      <c r="D218" s="1285">
        <v>0.1</v>
      </c>
      <c r="E218" s="1291">
        <v>8.3000000000000007</v>
      </c>
      <c r="F218" s="1308">
        <v>17.3</v>
      </c>
      <c r="G218" s="1285">
        <v>0.4</v>
      </c>
      <c r="H218" s="1285">
        <v>7.6</v>
      </c>
    </row>
    <row r="219" spans="2:9" ht="14.25" x14ac:dyDescent="0.15">
      <c r="B219" s="290">
        <v>44482</v>
      </c>
      <c r="C219" s="1285">
        <v>20.6</v>
      </c>
      <c r="D219" s="1285">
        <v>0.1</v>
      </c>
      <c r="E219" s="1291">
        <v>8.3000000000000007</v>
      </c>
      <c r="F219" s="1308">
        <v>17</v>
      </c>
      <c r="G219" s="1285">
        <v>0.5</v>
      </c>
      <c r="H219" s="1285">
        <v>7.5</v>
      </c>
    </row>
    <row r="220" spans="2:9" ht="14.25" x14ac:dyDescent="0.15">
      <c r="B220" s="290">
        <v>44483</v>
      </c>
      <c r="C220" s="1285">
        <v>20</v>
      </c>
      <c r="D220" s="1285">
        <v>0.1</v>
      </c>
      <c r="E220" s="1291">
        <v>8.3000000000000007</v>
      </c>
      <c r="F220" s="1308">
        <v>16.899999999999999</v>
      </c>
      <c r="G220" s="1285">
        <v>0.5</v>
      </c>
      <c r="H220" s="1285">
        <v>7.6</v>
      </c>
    </row>
    <row r="221" spans="2:9" ht="14.25" x14ac:dyDescent="0.15">
      <c r="B221" s="290">
        <v>44484</v>
      </c>
      <c r="C221" s="1285">
        <v>20</v>
      </c>
      <c r="D221" s="1285">
        <v>0.1</v>
      </c>
      <c r="E221" s="1291">
        <v>8.3000000000000007</v>
      </c>
      <c r="F221" s="1308">
        <v>16.7</v>
      </c>
      <c r="G221" s="1285">
        <v>0.4</v>
      </c>
      <c r="H221" s="1285">
        <v>7.6</v>
      </c>
    </row>
    <row r="222" spans="2:9" ht="14.25" x14ac:dyDescent="0.15">
      <c r="B222" s="290">
        <v>44485</v>
      </c>
      <c r="C222" s="1285">
        <v>18.5</v>
      </c>
      <c r="D222" s="1285">
        <v>0.1</v>
      </c>
      <c r="E222" s="1291">
        <v>8.3000000000000007</v>
      </c>
      <c r="F222" s="1308">
        <v>16.7</v>
      </c>
      <c r="G222" s="1285">
        <v>0.4</v>
      </c>
      <c r="H222" s="1285">
        <v>7.6</v>
      </c>
    </row>
    <row r="223" spans="2:9" ht="14.25" x14ac:dyDescent="0.15">
      <c r="B223" s="290">
        <v>44486</v>
      </c>
      <c r="C223" s="1285">
        <v>19.2</v>
      </c>
      <c r="D223" s="1285">
        <v>0.1</v>
      </c>
      <c r="E223" s="1291">
        <v>8.3000000000000007</v>
      </c>
      <c r="F223" s="1308">
        <v>16.600000000000001</v>
      </c>
      <c r="G223" s="1285">
        <v>0.4</v>
      </c>
      <c r="H223" s="1285">
        <v>7.6</v>
      </c>
    </row>
    <row r="224" spans="2:9" ht="14.25" x14ac:dyDescent="0.15">
      <c r="B224" s="290">
        <v>44487</v>
      </c>
      <c r="C224" s="1285">
        <v>18.899999999999999</v>
      </c>
      <c r="D224" s="1285">
        <v>0.1</v>
      </c>
      <c r="E224" s="1291">
        <v>8.3000000000000007</v>
      </c>
      <c r="F224" s="1308">
        <v>17</v>
      </c>
      <c r="G224" s="1285">
        <v>0.4</v>
      </c>
      <c r="H224" s="1285">
        <v>7.7</v>
      </c>
    </row>
    <row r="225" spans="2:8" ht="14.25" x14ac:dyDescent="0.15">
      <c r="B225" s="290">
        <v>44488</v>
      </c>
      <c r="C225" s="1285" t="s">
        <v>523</v>
      </c>
      <c r="D225" s="1285" t="s">
        <v>523</v>
      </c>
      <c r="E225" s="1291" t="s">
        <v>523</v>
      </c>
      <c r="F225" s="1308">
        <v>16.7</v>
      </c>
      <c r="G225" s="1285">
        <v>0.4</v>
      </c>
      <c r="H225" s="1285">
        <v>7.6</v>
      </c>
    </row>
    <row r="226" spans="2:8" ht="14.25" x14ac:dyDescent="0.15">
      <c r="B226" s="290">
        <v>44489</v>
      </c>
      <c r="C226" s="1285" t="s">
        <v>523</v>
      </c>
      <c r="D226" s="1285" t="s">
        <v>523</v>
      </c>
      <c r="E226" s="1291" t="s">
        <v>523</v>
      </c>
      <c r="F226" s="1308">
        <v>16.3</v>
      </c>
      <c r="G226" s="1285">
        <v>0.4</v>
      </c>
      <c r="H226" s="1285">
        <v>7.6</v>
      </c>
    </row>
    <row r="227" spans="2:8" ht="14.25" x14ac:dyDescent="0.15">
      <c r="B227" s="290">
        <v>44490</v>
      </c>
      <c r="C227" s="1285" t="s">
        <v>523</v>
      </c>
      <c r="D227" s="1285" t="s">
        <v>523</v>
      </c>
      <c r="E227" s="1291" t="s">
        <v>523</v>
      </c>
      <c r="F227" s="1308">
        <v>16.3</v>
      </c>
      <c r="G227" s="1285">
        <v>0.5</v>
      </c>
      <c r="H227" s="1285">
        <v>7.6</v>
      </c>
    </row>
    <row r="228" spans="2:8" ht="14.25" x14ac:dyDescent="0.15">
      <c r="B228" s="290">
        <v>44491</v>
      </c>
      <c r="C228" s="1285" t="s">
        <v>523</v>
      </c>
      <c r="D228" s="1285" t="s">
        <v>523</v>
      </c>
      <c r="E228" s="1291" t="s">
        <v>523</v>
      </c>
      <c r="F228" s="1308">
        <v>16.100000000000001</v>
      </c>
      <c r="G228" s="1285">
        <v>0.5</v>
      </c>
      <c r="H228" s="1285">
        <v>7.6</v>
      </c>
    </row>
    <row r="229" spans="2:8" ht="14.25" x14ac:dyDescent="0.15">
      <c r="B229" s="290">
        <v>44492</v>
      </c>
      <c r="C229" s="1285" t="s">
        <v>523</v>
      </c>
      <c r="D229" s="1285" t="s">
        <v>523</v>
      </c>
      <c r="E229" s="1291" t="s">
        <v>523</v>
      </c>
      <c r="F229" s="1308">
        <v>16</v>
      </c>
      <c r="G229" s="1285">
        <v>0.5</v>
      </c>
      <c r="H229" s="1285">
        <v>7.6</v>
      </c>
    </row>
    <row r="230" spans="2:8" ht="14.25" x14ac:dyDescent="0.15">
      <c r="B230" s="290">
        <v>44493</v>
      </c>
      <c r="C230" s="1285" t="s">
        <v>523</v>
      </c>
      <c r="D230" s="1285" t="s">
        <v>523</v>
      </c>
      <c r="E230" s="1291" t="s">
        <v>523</v>
      </c>
      <c r="F230" s="1308">
        <v>16.2</v>
      </c>
      <c r="G230" s="1285">
        <v>0.5</v>
      </c>
      <c r="H230" s="1285">
        <v>7.6</v>
      </c>
    </row>
    <row r="231" spans="2:8" ht="14.25" x14ac:dyDescent="0.15">
      <c r="B231" s="290">
        <v>44494</v>
      </c>
      <c r="C231" s="1285" t="s">
        <v>523</v>
      </c>
      <c r="D231" s="1285" t="s">
        <v>523</v>
      </c>
      <c r="E231" s="1291" t="s">
        <v>523</v>
      </c>
      <c r="F231" s="1308">
        <v>16</v>
      </c>
      <c r="G231" s="1285">
        <v>0.5</v>
      </c>
      <c r="H231" s="1285">
        <v>7.6</v>
      </c>
    </row>
    <row r="232" spans="2:8" ht="14.25" x14ac:dyDescent="0.15">
      <c r="B232" s="290">
        <v>44495</v>
      </c>
      <c r="C232" s="1285" t="s">
        <v>523</v>
      </c>
      <c r="D232" s="1285" t="s">
        <v>523</v>
      </c>
      <c r="E232" s="1291" t="s">
        <v>523</v>
      </c>
      <c r="F232" s="1308">
        <v>15.9</v>
      </c>
      <c r="G232" s="1285">
        <v>0.5</v>
      </c>
      <c r="H232" s="1285">
        <v>7.6</v>
      </c>
    </row>
    <row r="233" spans="2:8" ht="14.25" x14ac:dyDescent="0.15">
      <c r="B233" s="290">
        <v>44496</v>
      </c>
      <c r="C233" s="1285" t="s">
        <v>523</v>
      </c>
      <c r="D233" s="1285" t="s">
        <v>523</v>
      </c>
      <c r="E233" s="1291" t="s">
        <v>523</v>
      </c>
      <c r="F233" s="1308">
        <v>15.9</v>
      </c>
      <c r="G233" s="1285">
        <v>0.4</v>
      </c>
      <c r="H233" s="1285">
        <v>7.6</v>
      </c>
    </row>
    <row r="234" spans="2:8" ht="14.25" x14ac:dyDescent="0.15">
      <c r="B234" s="290">
        <v>44497</v>
      </c>
      <c r="C234" s="1285" t="s">
        <v>523</v>
      </c>
      <c r="D234" s="1285" t="s">
        <v>523</v>
      </c>
      <c r="E234" s="1291" t="s">
        <v>523</v>
      </c>
      <c r="F234" s="1308">
        <v>15.8</v>
      </c>
      <c r="G234" s="1285">
        <v>0.4</v>
      </c>
      <c r="H234" s="1285">
        <v>7.6</v>
      </c>
    </row>
    <row r="235" spans="2:8" ht="14.25" x14ac:dyDescent="0.15">
      <c r="B235" s="290">
        <v>44498</v>
      </c>
      <c r="C235" s="1285" t="s">
        <v>523</v>
      </c>
      <c r="D235" s="1285" t="s">
        <v>523</v>
      </c>
      <c r="E235" s="1291" t="s">
        <v>523</v>
      </c>
      <c r="F235" s="1308">
        <v>15.8</v>
      </c>
      <c r="G235" s="1285">
        <v>0.4</v>
      </c>
      <c r="H235" s="1285">
        <v>7.6</v>
      </c>
    </row>
    <row r="236" spans="2:8" ht="14.25" x14ac:dyDescent="0.15">
      <c r="B236" s="290">
        <v>44499</v>
      </c>
      <c r="C236" s="1285" t="s">
        <v>523</v>
      </c>
      <c r="D236" s="1285" t="s">
        <v>523</v>
      </c>
      <c r="E236" s="1291" t="s">
        <v>523</v>
      </c>
      <c r="F236" s="1308">
        <v>15.9</v>
      </c>
      <c r="G236" s="1285">
        <v>0.4</v>
      </c>
      <c r="H236" s="1285">
        <v>7.7</v>
      </c>
    </row>
    <row r="237" spans="2:8" ht="14.25" x14ac:dyDescent="0.15">
      <c r="B237" s="1626">
        <v>44500</v>
      </c>
      <c r="C237" s="1309" t="s">
        <v>523</v>
      </c>
      <c r="D237" s="1309" t="s">
        <v>523</v>
      </c>
      <c r="E237" s="1310" t="s">
        <v>523</v>
      </c>
      <c r="F237" s="1311">
        <v>15.8</v>
      </c>
      <c r="G237" s="1309">
        <v>0.4</v>
      </c>
      <c r="H237" s="1309">
        <v>7.6</v>
      </c>
    </row>
    <row r="238" spans="2:8" ht="14.25" x14ac:dyDescent="0.15">
      <c r="B238" s="536" t="s">
        <v>446</v>
      </c>
      <c r="C238" s="1282">
        <f>MAX(C207:C237)</f>
        <v>20.9</v>
      </c>
      <c r="D238" s="1282">
        <f t="shared" ref="D238:H238" si="18">MAX(D207:D237)</f>
        <v>0.1</v>
      </c>
      <c r="E238" s="1283">
        <f t="shared" si="18"/>
        <v>8.3000000000000007</v>
      </c>
      <c r="F238" s="1284">
        <f t="shared" si="18"/>
        <v>17.3</v>
      </c>
      <c r="G238" s="1282">
        <f t="shared" si="18"/>
        <v>0.5</v>
      </c>
      <c r="H238" s="1282">
        <f t="shared" si="18"/>
        <v>7.7</v>
      </c>
    </row>
    <row r="239" spans="2:8" ht="14.25" x14ac:dyDescent="0.15">
      <c r="B239" s="290" t="s">
        <v>633</v>
      </c>
      <c r="C239" s="1285">
        <f>MIN(C207:C237)</f>
        <v>18.5</v>
      </c>
      <c r="D239" s="1285">
        <f t="shared" ref="D239:H239" si="19">MIN(D207:D237)</f>
        <v>0.1</v>
      </c>
      <c r="E239" s="1286">
        <f t="shared" si="19"/>
        <v>8.3000000000000007</v>
      </c>
      <c r="F239" s="1287">
        <f t="shared" si="19"/>
        <v>15.8</v>
      </c>
      <c r="G239" s="1285">
        <f t="shared" si="19"/>
        <v>0.4</v>
      </c>
      <c r="H239" s="1285">
        <f t="shared" si="19"/>
        <v>7.5</v>
      </c>
    </row>
    <row r="240" spans="2:8" ht="14.25" x14ac:dyDescent="0.15">
      <c r="B240" s="537" t="s">
        <v>634</v>
      </c>
      <c r="C240" s="1288">
        <f t="shared" ref="C240:H240" si="20">ROUND(AVERAGE(C207:C237),1)</f>
        <v>20</v>
      </c>
      <c r="D240" s="1288">
        <f t="shared" si="20"/>
        <v>0.1</v>
      </c>
      <c r="E240" s="1289">
        <f t="shared" si="20"/>
        <v>8.3000000000000007</v>
      </c>
      <c r="F240" s="1290">
        <f t="shared" si="20"/>
        <v>16.5</v>
      </c>
      <c r="G240" s="1288">
        <f t="shared" si="20"/>
        <v>0.4</v>
      </c>
      <c r="H240" s="1288">
        <f t="shared" si="20"/>
        <v>7.6</v>
      </c>
    </row>
    <row r="241" spans="2:13" ht="17.25" customHeight="1" x14ac:dyDescent="0.15">
      <c r="B241" s="536">
        <v>44501</v>
      </c>
      <c r="C241" s="1305">
        <v>17.8</v>
      </c>
      <c r="D241" s="1305">
        <v>0.3</v>
      </c>
      <c r="E241" s="1312">
        <v>8.43</v>
      </c>
      <c r="F241" s="1313">
        <v>15.9</v>
      </c>
      <c r="G241" s="1305">
        <v>0.4</v>
      </c>
      <c r="H241" s="1305">
        <v>7.7</v>
      </c>
      <c r="J241" s="1649"/>
      <c r="K241" s="1649"/>
      <c r="L241" s="1649"/>
      <c r="M241" s="1649"/>
    </row>
    <row r="242" spans="2:13" ht="17.25" customHeight="1" x14ac:dyDescent="0.15">
      <c r="B242" s="290">
        <v>44502</v>
      </c>
      <c r="C242" s="1285">
        <v>18</v>
      </c>
      <c r="D242" s="1285">
        <v>0</v>
      </c>
      <c r="E242" s="1286">
        <v>8.43</v>
      </c>
      <c r="F242" s="1287">
        <v>15.9</v>
      </c>
      <c r="G242" s="1285">
        <v>0.5</v>
      </c>
      <c r="H242" s="1285">
        <v>7.6</v>
      </c>
      <c r="J242" s="1649"/>
      <c r="K242" s="1649"/>
      <c r="L242" s="1649"/>
      <c r="M242" s="1649"/>
    </row>
    <row r="243" spans="2:13" ht="14.25" customHeight="1" x14ac:dyDescent="0.15">
      <c r="B243" s="290">
        <v>44503</v>
      </c>
      <c r="C243" s="1285">
        <v>18</v>
      </c>
      <c r="D243" s="1285">
        <v>0.2</v>
      </c>
      <c r="E243" s="1286">
        <v>8.42</v>
      </c>
      <c r="F243" s="1287">
        <v>15.8</v>
      </c>
      <c r="G243" s="1285">
        <v>0.5</v>
      </c>
      <c r="H243" s="1285">
        <v>7.5</v>
      </c>
      <c r="J243" s="1649"/>
      <c r="K243" s="1649"/>
      <c r="L243" s="1650"/>
      <c r="M243" s="1650"/>
    </row>
    <row r="244" spans="2:13" ht="14.25" customHeight="1" x14ac:dyDescent="0.15">
      <c r="B244" s="290">
        <v>44504</v>
      </c>
      <c r="C244" s="1285">
        <v>18</v>
      </c>
      <c r="D244" s="1285">
        <v>0.2</v>
      </c>
      <c r="E244" s="1286">
        <v>8.39</v>
      </c>
      <c r="F244" s="1287">
        <v>15.8</v>
      </c>
      <c r="G244" s="1285">
        <v>0.5</v>
      </c>
      <c r="H244" s="1285">
        <v>7.6</v>
      </c>
      <c r="J244" s="1634"/>
      <c r="K244" s="1635"/>
      <c r="L244" s="1636"/>
      <c r="M244" s="1636"/>
    </row>
    <row r="245" spans="2:13" ht="14.25" x14ac:dyDescent="0.15">
      <c r="B245" s="290">
        <v>44505</v>
      </c>
      <c r="C245" s="1285">
        <v>18.100000000000001</v>
      </c>
      <c r="D245" s="1285">
        <v>0.2</v>
      </c>
      <c r="E245" s="1286">
        <v>8.41</v>
      </c>
      <c r="F245" s="1287">
        <v>15.8</v>
      </c>
      <c r="G245" s="1285">
        <v>0.5</v>
      </c>
      <c r="H245" s="1285">
        <v>7.6</v>
      </c>
      <c r="J245" s="1634"/>
      <c r="K245" s="1637"/>
      <c r="L245" s="1638"/>
      <c r="M245" s="1638"/>
    </row>
    <row r="246" spans="2:13" ht="14.25" x14ac:dyDescent="0.15">
      <c r="B246" s="290">
        <v>44506</v>
      </c>
      <c r="C246" s="1285">
        <v>18.100000000000001</v>
      </c>
      <c r="D246" s="1285">
        <v>0.3</v>
      </c>
      <c r="E246" s="1286">
        <v>8.4</v>
      </c>
      <c r="F246" s="1287">
        <v>15.8</v>
      </c>
      <c r="G246" s="1285">
        <v>0.5</v>
      </c>
      <c r="H246" s="1285">
        <v>7.6</v>
      </c>
      <c r="J246" s="1634"/>
      <c r="K246" s="1637"/>
      <c r="L246" s="1638"/>
      <c r="M246" s="1638"/>
    </row>
    <row r="247" spans="2:13" ht="14.25" x14ac:dyDescent="0.15">
      <c r="B247" s="290">
        <v>44507</v>
      </c>
      <c r="C247" s="1285">
        <v>18.100000000000001</v>
      </c>
      <c r="D247" s="1285">
        <v>0.3</v>
      </c>
      <c r="E247" s="1286">
        <v>8.39</v>
      </c>
      <c r="F247" s="1287">
        <v>15.8</v>
      </c>
      <c r="G247" s="1285">
        <v>0.4</v>
      </c>
      <c r="H247" s="1285">
        <v>7.6</v>
      </c>
      <c r="J247" s="1634"/>
      <c r="K247" s="1639"/>
      <c r="L247" s="1638"/>
      <c r="M247" s="1638"/>
    </row>
    <row r="248" spans="2:13" ht="14.25" x14ac:dyDescent="0.15">
      <c r="B248" s="290">
        <v>44508</v>
      </c>
      <c r="C248" s="1285">
        <v>18.2</v>
      </c>
      <c r="D248" s="1285">
        <v>0.2</v>
      </c>
      <c r="E248" s="1286">
        <v>8.39</v>
      </c>
      <c r="F248" s="1287">
        <v>15.9</v>
      </c>
      <c r="G248" s="1285">
        <v>0.5</v>
      </c>
      <c r="H248" s="1285">
        <v>7.6</v>
      </c>
      <c r="J248" s="1634"/>
      <c r="K248" s="1639"/>
      <c r="L248" s="1638"/>
      <c r="M248" s="1638"/>
    </row>
    <row r="249" spans="2:13" ht="14.25" x14ac:dyDescent="0.15">
      <c r="B249" s="290">
        <v>44509</v>
      </c>
      <c r="C249" s="1285">
        <v>17.600000000000001</v>
      </c>
      <c r="D249" s="1285">
        <v>0.2</v>
      </c>
      <c r="E249" s="1314">
        <v>8.42</v>
      </c>
      <c r="F249" s="1287">
        <v>15.8</v>
      </c>
      <c r="G249" s="1285">
        <v>0.5</v>
      </c>
      <c r="H249" s="1285">
        <v>7.5</v>
      </c>
      <c r="J249" s="1634"/>
      <c r="K249" s="1639"/>
      <c r="L249" s="1640"/>
      <c r="M249" s="1640"/>
    </row>
    <row r="250" spans="2:13" ht="14.25" x14ac:dyDescent="0.15">
      <c r="B250" s="290">
        <v>44510</v>
      </c>
      <c r="C250" s="1285">
        <v>17</v>
      </c>
      <c r="D250" s="1285">
        <v>0.2</v>
      </c>
      <c r="E250" s="1286">
        <v>8.4600000000000009</v>
      </c>
      <c r="F250" s="1287">
        <v>15.9</v>
      </c>
      <c r="G250" s="1285">
        <v>0.5</v>
      </c>
      <c r="H250" s="1285">
        <v>7.6</v>
      </c>
      <c r="J250" s="1634"/>
      <c r="K250" s="1639"/>
      <c r="L250" s="1640"/>
      <c r="M250" s="1640"/>
    </row>
    <row r="251" spans="2:13" ht="14.25" x14ac:dyDescent="0.15">
      <c r="B251" s="290">
        <v>44511</v>
      </c>
      <c r="C251" s="1285">
        <v>17.3</v>
      </c>
      <c r="D251" s="1285">
        <v>0.2</v>
      </c>
      <c r="E251" s="1286">
        <v>8.4499999999999993</v>
      </c>
      <c r="F251" s="1287">
        <v>15.8</v>
      </c>
      <c r="G251" s="1285">
        <v>0.5</v>
      </c>
      <c r="H251" s="1285">
        <v>7.6</v>
      </c>
      <c r="J251" s="1634"/>
      <c r="K251" s="1639"/>
      <c r="L251" s="1640"/>
      <c r="M251" s="1640"/>
    </row>
    <row r="252" spans="2:13" ht="14.25" x14ac:dyDescent="0.15">
      <c r="B252" s="290">
        <v>44512</v>
      </c>
      <c r="C252" s="1285">
        <v>17.399999999999999</v>
      </c>
      <c r="D252" s="1285">
        <v>0.2</v>
      </c>
      <c r="E252" s="1286">
        <v>8.42</v>
      </c>
      <c r="F252" s="1287">
        <v>15.8</v>
      </c>
      <c r="G252" s="1285">
        <v>0.5</v>
      </c>
      <c r="H252" s="1285">
        <v>7.5</v>
      </c>
      <c r="J252" s="1634"/>
      <c r="K252" s="1639"/>
      <c r="L252" s="1640"/>
      <c r="M252" s="1640"/>
    </row>
    <row r="253" spans="2:13" ht="14.25" x14ac:dyDescent="0.15">
      <c r="B253" s="290">
        <v>44513</v>
      </c>
      <c r="C253" s="1285">
        <v>17.5</v>
      </c>
      <c r="D253" s="1285">
        <v>0.2</v>
      </c>
      <c r="E253" s="1286">
        <v>8.39</v>
      </c>
      <c r="F253" s="1287">
        <v>15.8</v>
      </c>
      <c r="G253" s="1285">
        <v>0.5</v>
      </c>
      <c r="H253" s="1285">
        <v>7.6</v>
      </c>
      <c r="J253" s="1634"/>
      <c r="K253" s="1639"/>
      <c r="L253" s="1638"/>
      <c r="M253" s="1638"/>
    </row>
    <row r="254" spans="2:13" ht="14.25" x14ac:dyDescent="0.15">
      <c r="B254" s="290">
        <v>44514</v>
      </c>
      <c r="C254" s="1285">
        <v>17.5</v>
      </c>
      <c r="D254" s="1285">
        <v>0.2</v>
      </c>
      <c r="E254" s="1286">
        <v>8.3699999999999992</v>
      </c>
      <c r="F254" s="1287">
        <v>15.8</v>
      </c>
      <c r="G254" s="1285">
        <v>0.5</v>
      </c>
      <c r="H254" s="1285">
        <v>7.6</v>
      </c>
      <c r="J254" s="1634"/>
      <c r="K254" s="1639"/>
      <c r="L254" s="1641"/>
      <c r="M254" s="1641"/>
    </row>
    <row r="255" spans="2:13" ht="14.25" x14ac:dyDescent="0.15">
      <c r="B255" s="290">
        <v>44515</v>
      </c>
      <c r="C255" s="1285">
        <v>16.899999999999999</v>
      </c>
      <c r="D255" s="1285">
        <v>0.2</v>
      </c>
      <c r="E255" s="1286">
        <v>8.43</v>
      </c>
      <c r="F255" s="1287">
        <v>15.7</v>
      </c>
      <c r="G255" s="1285">
        <v>0.4</v>
      </c>
      <c r="H255" s="1285">
        <v>7.6</v>
      </c>
      <c r="J255" s="1634"/>
      <c r="K255" s="1639"/>
      <c r="L255" s="1642"/>
      <c r="M255" s="1642"/>
    </row>
    <row r="256" spans="2:13" ht="14.25" x14ac:dyDescent="0.15">
      <c r="B256" s="290">
        <v>44516</v>
      </c>
      <c r="C256" s="1285">
        <v>17</v>
      </c>
      <c r="D256" s="1285">
        <v>0.2</v>
      </c>
      <c r="E256" s="1286">
        <v>8.39</v>
      </c>
      <c r="F256" s="1287">
        <v>15.6</v>
      </c>
      <c r="G256" s="1285">
        <v>0.5</v>
      </c>
      <c r="H256" s="1285">
        <v>7.6</v>
      </c>
      <c r="J256" s="1634"/>
      <c r="K256" s="1639"/>
      <c r="L256" s="1641"/>
      <c r="M256" s="1641"/>
    </row>
    <row r="257" spans="2:13" ht="14.25" x14ac:dyDescent="0.15">
      <c r="B257" s="290">
        <v>44517</v>
      </c>
      <c r="C257" s="1285">
        <v>17</v>
      </c>
      <c r="D257" s="1285">
        <v>0.2</v>
      </c>
      <c r="E257" s="1286">
        <v>8.39</v>
      </c>
      <c r="F257" s="1287">
        <v>15.5</v>
      </c>
      <c r="G257" s="1285">
        <v>0.4</v>
      </c>
      <c r="H257" s="1285">
        <v>7.5</v>
      </c>
      <c r="J257" s="1634"/>
      <c r="K257" s="1639"/>
      <c r="L257" s="1641"/>
      <c r="M257" s="1643"/>
    </row>
    <row r="258" spans="2:13" ht="14.25" x14ac:dyDescent="0.15">
      <c r="B258" s="290">
        <v>44518</v>
      </c>
      <c r="C258" s="1285">
        <v>16.899999999999999</v>
      </c>
      <c r="D258" s="1285">
        <v>0.2</v>
      </c>
      <c r="E258" s="1286">
        <v>8.39</v>
      </c>
      <c r="F258" s="1287">
        <v>15.5</v>
      </c>
      <c r="G258" s="1285">
        <v>0.4</v>
      </c>
      <c r="H258" s="1285">
        <v>7.5</v>
      </c>
      <c r="J258" s="1634"/>
      <c r="K258" s="1639"/>
      <c r="L258" s="1641"/>
      <c r="M258" s="1644"/>
    </row>
    <row r="259" spans="2:13" ht="14.25" x14ac:dyDescent="0.15">
      <c r="B259" s="290">
        <v>44519</v>
      </c>
      <c r="C259" s="1285">
        <v>17</v>
      </c>
      <c r="D259" s="1285">
        <v>0.2</v>
      </c>
      <c r="E259" s="1286">
        <v>8.3800000000000008</v>
      </c>
      <c r="F259" s="1287">
        <v>15.4</v>
      </c>
      <c r="G259" s="1285">
        <v>0.4</v>
      </c>
      <c r="H259" s="1285">
        <v>7.6</v>
      </c>
      <c r="J259" s="1634"/>
      <c r="K259" s="1639"/>
      <c r="L259" s="1642"/>
      <c r="M259" s="1642"/>
    </row>
    <row r="260" spans="2:13" ht="14.25" x14ac:dyDescent="0.15">
      <c r="B260" s="290">
        <v>44520</v>
      </c>
      <c r="C260" s="1285">
        <v>16.899999999999999</v>
      </c>
      <c r="D260" s="1285">
        <v>0.3</v>
      </c>
      <c r="E260" s="1286">
        <v>8.3699999999999992</v>
      </c>
      <c r="F260" s="1287">
        <v>15.3</v>
      </c>
      <c r="G260" s="1285">
        <v>0.4</v>
      </c>
      <c r="H260" s="1285">
        <v>7.6</v>
      </c>
      <c r="J260" s="1634"/>
      <c r="K260" s="1639"/>
      <c r="L260" s="1641"/>
      <c r="M260" s="1641"/>
    </row>
    <row r="261" spans="2:13" ht="14.25" x14ac:dyDescent="0.15">
      <c r="B261" s="290">
        <v>44521</v>
      </c>
      <c r="C261" s="1285">
        <v>16.7</v>
      </c>
      <c r="D261" s="1285">
        <v>0.2</v>
      </c>
      <c r="E261" s="1286">
        <v>8.39</v>
      </c>
      <c r="F261" s="1287">
        <v>15.3</v>
      </c>
      <c r="G261" s="1285">
        <v>0.4</v>
      </c>
      <c r="H261" s="1285">
        <v>7.6</v>
      </c>
      <c r="J261" s="1634"/>
      <c r="K261" s="1639"/>
      <c r="L261" s="1641"/>
      <c r="M261" s="1641"/>
    </row>
    <row r="262" spans="2:13" ht="14.25" x14ac:dyDescent="0.15">
      <c r="B262" s="290">
        <v>44522</v>
      </c>
      <c r="C262" s="1285">
        <v>16.7</v>
      </c>
      <c r="D262" s="1285">
        <v>0.2</v>
      </c>
      <c r="E262" s="1286">
        <v>8.3699999999999992</v>
      </c>
      <c r="F262" s="1287">
        <v>15.3</v>
      </c>
      <c r="G262" s="1285">
        <v>0.4</v>
      </c>
      <c r="H262" s="1285">
        <v>7.5</v>
      </c>
      <c r="J262" s="1634"/>
      <c r="K262" s="1639"/>
      <c r="L262" s="1645"/>
      <c r="M262" s="1645"/>
    </row>
    <row r="263" spans="2:13" ht="14.25" x14ac:dyDescent="0.15">
      <c r="B263" s="290">
        <v>44523</v>
      </c>
      <c r="C263" s="1285">
        <v>16.7</v>
      </c>
      <c r="D263" s="1285">
        <v>0.2</v>
      </c>
      <c r="E263" s="1286">
        <v>8.3800000000000008</v>
      </c>
      <c r="F263" s="1287">
        <v>15.3</v>
      </c>
      <c r="G263" s="1285">
        <v>0.4</v>
      </c>
      <c r="H263" s="1285">
        <v>7.5</v>
      </c>
      <c r="J263" s="1634"/>
      <c r="K263" s="1639"/>
      <c r="L263" s="1645"/>
      <c r="M263" s="1645"/>
    </row>
    <row r="264" spans="2:13" ht="14.25" x14ac:dyDescent="0.15">
      <c r="B264" s="290">
        <v>44524</v>
      </c>
      <c r="C264" s="1285">
        <v>16.3</v>
      </c>
      <c r="D264" s="1285">
        <v>0.2</v>
      </c>
      <c r="E264" s="1286">
        <v>8.3800000000000008</v>
      </c>
      <c r="F264" s="1287">
        <v>15.3</v>
      </c>
      <c r="G264" s="1285">
        <v>0.5</v>
      </c>
      <c r="H264" s="1285">
        <v>7.5</v>
      </c>
      <c r="J264" s="1634"/>
      <c r="K264" s="1639"/>
      <c r="L264" s="1641"/>
      <c r="M264" s="1643"/>
    </row>
    <row r="265" spans="2:13" ht="14.25" x14ac:dyDescent="0.15">
      <c r="B265" s="290">
        <v>44525</v>
      </c>
      <c r="C265" s="1285">
        <v>16.100000000000001</v>
      </c>
      <c r="D265" s="1285">
        <v>0.3</v>
      </c>
      <c r="E265" s="1286">
        <v>8.3800000000000008</v>
      </c>
      <c r="F265" s="1287">
        <v>15.2</v>
      </c>
      <c r="G265" s="1285">
        <v>0.5</v>
      </c>
      <c r="H265" s="1285">
        <v>7.5</v>
      </c>
      <c r="J265" s="1634"/>
      <c r="K265" s="1639"/>
      <c r="L265" s="1641"/>
      <c r="M265" s="1643"/>
    </row>
    <row r="266" spans="2:13" ht="14.25" x14ac:dyDescent="0.15">
      <c r="B266" s="290">
        <v>44526</v>
      </c>
      <c r="C266" s="1285">
        <v>16.100000000000001</v>
      </c>
      <c r="D266" s="1285">
        <v>0.3</v>
      </c>
      <c r="E266" s="1286">
        <v>8.3699999999999992</v>
      </c>
      <c r="F266" s="1287">
        <v>15.1</v>
      </c>
      <c r="G266" s="1285">
        <v>0.5</v>
      </c>
      <c r="H266" s="1285">
        <v>7.5</v>
      </c>
      <c r="J266" s="1634"/>
      <c r="K266" s="1639"/>
      <c r="L266" s="1641"/>
      <c r="M266" s="1644"/>
    </row>
    <row r="267" spans="2:13" ht="14.25" x14ac:dyDescent="0.15">
      <c r="B267" s="290">
        <v>44527</v>
      </c>
      <c r="C267" s="1285">
        <v>15.9</v>
      </c>
      <c r="D267" s="1285">
        <v>0.3</v>
      </c>
      <c r="E267" s="1286">
        <v>8.3699999999999992</v>
      </c>
      <c r="F267" s="1287">
        <v>15</v>
      </c>
      <c r="G267" s="1285">
        <v>0.5</v>
      </c>
      <c r="H267" s="1285">
        <v>7.5</v>
      </c>
      <c r="J267" s="1634"/>
      <c r="K267" s="1639"/>
      <c r="L267" s="1641"/>
      <c r="M267" s="1644"/>
    </row>
    <row r="268" spans="2:13" ht="14.25" x14ac:dyDescent="0.15">
      <c r="B268" s="290">
        <v>44528</v>
      </c>
      <c r="C268" s="1285">
        <v>15.8</v>
      </c>
      <c r="D268" s="1285">
        <v>0.3</v>
      </c>
      <c r="E268" s="1286">
        <v>8.36</v>
      </c>
      <c r="F268" s="1287">
        <v>14.8</v>
      </c>
      <c r="G268" s="1285">
        <v>0.5</v>
      </c>
      <c r="H268" s="1285">
        <v>7.5</v>
      </c>
      <c r="J268" s="1634"/>
      <c r="K268" s="1637"/>
      <c r="L268" s="1641"/>
      <c r="M268" s="1643"/>
    </row>
    <row r="269" spans="2:13" ht="14.25" x14ac:dyDescent="0.15">
      <c r="B269" s="290">
        <v>44529</v>
      </c>
      <c r="C269" s="1285">
        <v>15.5</v>
      </c>
      <c r="D269" s="1285">
        <v>0.3</v>
      </c>
      <c r="E269" s="1286">
        <v>8.39</v>
      </c>
      <c r="F269" s="1287">
        <v>14.6</v>
      </c>
      <c r="G269" s="1285">
        <v>0.5</v>
      </c>
      <c r="H269" s="1285">
        <v>7.6</v>
      </c>
      <c r="J269" s="1634"/>
      <c r="K269" s="1639"/>
      <c r="L269" s="1641"/>
      <c r="M269" s="1641"/>
    </row>
    <row r="270" spans="2:13" ht="14.25" x14ac:dyDescent="0.15">
      <c r="B270" s="1626">
        <v>44533</v>
      </c>
      <c r="C270" s="1309">
        <v>15.4</v>
      </c>
      <c r="D270" s="1309">
        <v>0.3</v>
      </c>
      <c r="E270" s="1315">
        <v>8.39</v>
      </c>
      <c r="F270" s="1316">
        <v>14.6</v>
      </c>
      <c r="G270" s="1309">
        <v>0.4</v>
      </c>
      <c r="H270" s="1309">
        <v>7.6</v>
      </c>
    </row>
    <row r="271" spans="2:13" ht="14.25" x14ac:dyDescent="0.15">
      <c r="B271" s="536" t="s">
        <v>467</v>
      </c>
      <c r="C271" s="1282">
        <f>MAX(C241:C270)</f>
        <v>18.2</v>
      </c>
      <c r="D271" s="1282">
        <f t="shared" ref="D271:G271" si="21">MAX(D241:D270)</f>
        <v>0.3</v>
      </c>
      <c r="E271" s="1283">
        <f t="shared" si="21"/>
        <v>8.4600000000000009</v>
      </c>
      <c r="F271" s="1284">
        <f t="shared" si="21"/>
        <v>15.9</v>
      </c>
      <c r="G271" s="1282">
        <f t="shared" si="21"/>
        <v>0.5</v>
      </c>
      <c r="H271" s="1282">
        <f>MAX(H241:H270)</f>
        <v>7.7</v>
      </c>
    </row>
    <row r="272" spans="2:13" ht="14.25" x14ac:dyDescent="0.15">
      <c r="B272" s="290" t="s">
        <v>635</v>
      </c>
      <c r="C272" s="1285">
        <f t="shared" ref="C272:H272" si="22">MIN(C241:C270)</f>
        <v>15.4</v>
      </c>
      <c r="D272" s="1285">
        <f t="shared" si="22"/>
        <v>0</v>
      </c>
      <c r="E272" s="1286">
        <f t="shared" si="22"/>
        <v>8.36</v>
      </c>
      <c r="F272" s="1287">
        <f t="shared" si="22"/>
        <v>14.6</v>
      </c>
      <c r="G272" s="1285">
        <f t="shared" si="22"/>
        <v>0.4</v>
      </c>
      <c r="H272" s="1285">
        <f t="shared" si="22"/>
        <v>7.5</v>
      </c>
    </row>
    <row r="273" spans="2:9" ht="14.25" x14ac:dyDescent="0.15">
      <c r="B273" s="537" t="s">
        <v>636</v>
      </c>
      <c r="C273" s="1288">
        <f t="shared" ref="C273:H273" si="23">ROUND(AVERAGE(C241:C270),1)</f>
        <v>17.100000000000001</v>
      </c>
      <c r="D273" s="1288">
        <f t="shared" si="23"/>
        <v>0.2</v>
      </c>
      <c r="E273" s="1289">
        <f t="shared" si="23"/>
        <v>8.4</v>
      </c>
      <c r="F273" s="1290">
        <f t="shared" si="23"/>
        <v>15.5</v>
      </c>
      <c r="G273" s="1288">
        <f t="shared" si="23"/>
        <v>0.5</v>
      </c>
      <c r="H273" s="1288">
        <f t="shared" si="23"/>
        <v>7.6</v>
      </c>
    </row>
    <row r="274" spans="2:9" ht="14.25" x14ac:dyDescent="0.15">
      <c r="B274" s="1627">
        <v>44531</v>
      </c>
      <c r="C274" s="1305">
        <v>15.6</v>
      </c>
      <c r="D274" s="1305">
        <v>0.3</v>
      </c>
      <c r="E274" s="1312">
        <v>8.4</v>
      </c>
      <c r="F274" s="1313">
        <v>14.7</v>
      </c>
      <c r="G274" s="1305">
        <v>0.5</v>
      </c>
      <c r="H274" s="1305">
        <v>7.6</v>
      </c>
      <c r="I274" t="s">
        <v>660</v>
      </c>
    </row>
    <row r="275" spans="2:9" ht="14.25" x14ac:dyDescent="0.15">
      <c r="B275" s="290">
        <v>44532</v>
      </c>
      <c r="C275" s="1285">
        <v>15.4</v>
      </c>
      <c r="D275" s="1285">
        <v>0.2</v>
      </c>
      <c r="E275" s="1286">
        <v>8.3800000000000008</v>
      </c>
      <c r="F275" s="1287">
        <v>14.9</v>
      </c>
      <c r="G275" s="1285">
        <v>0.5</v>
      </c>
      <c r="H275" s="1285">
        <v>7.6</v>
      </c>
    </row>
    <row r="276" spans="2:9" ht="14.25" x14ac:dyDescent="0.15">
      <c r="B276" s="290">
        <v>44533</v>
      </c>
      <c r="C276" s="1285"/>
      <c r="D276" s="1285"/>
      <c r="E276" s="1286"/>
      <c r="F276" s="1287">
        <v>14.9</v>
      </c>
      <c r="G276" s="1285">
        <v>0.5</v>
      </c>
      <c r="H276" s="1285">
        <v>7.5</v>
      </c>
    </row>
    <row r="277" spans="2:9" ht="14.25" x14ac:dyDescent="0.15">
      <c r="B277" s="290">
        <v>44534</v>
      </c>
      <c r="C277" s="1285"/>
      <c r="D277" s="1285"/>
      <c r="E277" s="1286"/>
      <c r="F277" s="1287">
        <v>14.9</v>
      </c>
      <c r="G277" s="1285">
        <v>0.5</v>
      </c>
      <c r="H277" s="1285">
        <v>7.5</v>
      </c>
    </row>
    <row r="278" spans="2:9" ht="14.25" x14ac:dyDescent="0.15">
      <c r="B278" s="290">
        <v>44535</v>
      </c>
      <c r="C278" s="1285"/>
      <c r="D278" s="1285"/>
      <c r="E278" s="1286"/>
      <c r="F278" s="1287">
        <v>14.8</v>
      </c>
      <c r="G278" s="1285">
        <v>0.5</v>
      </c>
      <c r="H278" s="1285">
        <v>7.5</v>
      </c>
    </row>
    <row r="279" spans="2:9" ht="14.25" x14ac:dyDescent="0.15">
      <c r="B279" s="290">
        <v>44536</v>
      </c>
      <c r="C279" s="1285">
        <v>15.1</v>
      </c>
      <c r="D279" s="1285">
        <v>0.3</v>
      </c>
      <c r="E279" s="1286">
        <v>8.3000000000000007</v>
      </c>
      <c r="F279" s="1287">
        <v>14.6</v>
      </c>
      <c r="G279" s="1285">
        <v>0.5</v>
      </c>
      <c r="H279" s="1285">
        <v>7.5</v>
      </c>
    </row>
    <row r="280" spans="2:9" ht="14.25" x14ac:dyDescent="0.15">
      <c r="B280" s="290">
        <v>44537</v>
      </c>
      <c r="C280" s="1285">
        <v>14.6</v>
      </c>
      <c r="D280" s="1285">
        <v>0.2</v>
      </c>
      <c r="E280" s="1286">
        <v>8.3000000000000007</v>
      </c>
      <c r="F280" s="1287">
        <v>14.6</v>
      </c>
      <c r="G280" s="1285">
        <v>0.4</v>
      </c>
      <c r="H280" s="1285">
        <v>7.5</v>
      </c>
    </row>
    <row r="281" spans="2:9" ht="14.25" x14ac:dyDescent="0.15">
      <c r="B281" s="290">
        <v>44538</v>
      </c>
      <c r="C281" s="1285"/>
      <c r="D281" s="1285"/>
      <c r="E281" s="1286"/>
      <c r="F281" s="1287">
        <v>14.7</v>
      </c>
      <c r="G281" s="1285">
        <v>0.4</v>
      </c>
      <c r="H281" s="1285">
        <v>7.6</v>
      </c>
    </row>
    <row r="282" spans="2:9" ht="14.25" x14ac:dyDescent="0.15">
      <c r="B282" s="290">
        <v>44539</v>
      </c>
      <c r="C282" s="1285"/>
      <c r="D282" s="1285"/>
      <c r="E282" s="1286"/>
      <c r="F282" s="1287">
        <v>14.6</v>
      </c>
      <c r="G282" s="1285">
        <v>0.4</v>
      </c>
      <c r="H282" s="1285">
        <v>7.6</v>
      </c>
    </row>
    <row r="283" spans="2:9" ht="14.25" x14ac:dyDescent="0.15">
      <c r="B283" s="290">
        <v>44540</v>
      </c>
      <c r="C283" s="1285"/>
      <c r="D283" s="1285"/>
      <c r="E283" s="1286"/>
      <c r="F283" s="1287">
        <v>14.3</v>
      </c>
      <c r="G283" s="1285">
        <v>0.4</v>
      </c>
      <c r="H283" s="1285">
        <v>7.6</v>
      </c>
    </row>
    <row r="284" spans="2:9" ht="14.25" x14ac:dyDescent="0.15">
      <c r="B284" s="290">
        <v>44541</v>
      </c>
      <c r="C284" s="1285"/>
      <c r="D284" s="1285"/>
      <c r="E284" s="1286"/>
      <c r="F284" s="1287">
        <v>14.3</v>
      </c>
      <c r="G284" s="1285">
        <v>0.4</v>
      </c>
      <c r="H284" s="1285">
        <v>7.6</v>
      </c>
    </row>
    <row r="285" spans="2:9" ht="14.25" x14ac:dyDescent="0.15">
      <c r="B285" s="290">
        <v>44542</v>
      </c>
      <c r="C285" s="1285"/>
      <c r="D285" s="1285"/>
      <c r="E285" s="1286"/>
      <c r="F285" s="1287">
        <v>14.3</v>
      </c>
      <c r="G285" s="1285">
        <v>0.4</v>
      </c>
      <c r="H285" s="1285">
        <v>7.6</v>
      </c>
    </row>
    <row r="286" spans="2:9" ht="14.25" x14ac:dyDescent="0.15">
      <c r="B286" s="290">
        <v>44543</v>
      </c>
      <c r="C286" s="1285">
        <v>14.1</v>
      </c>
      <c r="D286" s="1285">
        <v>0.3</v>
      </c>
      <c r="E286" s="1286">
        <v>8.4</v>
      </c>
      <c r="F286" s="1287">
        <v>14.2</v>
      </c>
      <c r="G286" s="1285">
        <v>0.4</v>
      </c>
      <c r="H286" s="1285">
        <v>7.7</v>
      </c>
    </row>
    <row r="287" spans="2:9" ht="14.25" x14ac:dyDescent="0.15">
      <c r="B287" s="290">
        <v>44544</v>
      </c>
      <c r="C287" s="1285"/>
      <c r="D287" s="1285"/>
      <c r="E287" s="1286"/>
      <c r="F287" s="1287">
        <v>14.3</v>
      </c>
      <c r="G287" s="1285">
        <v>0.4</v>
      </c>
      <c r="H287" s="1285">
        <v>7.6</v>
      </c>
    </row>
    <row r="288" spans="2:9" ht="14.25" x14ac:dyDescent="0.15">
      <c r="B288" s="290">
        <v>44545</v>
      </c>
      <c r="C288" s="1285"/>
      <c r="D288" s="1285"/>
      <c r="E288" s="1286"/>
      <c r="F288" s="1287">
        <v>14.1</v>
      </c>
      <c r="G288" s="1285">
        <v>0.4</v>
      </c>
      <c r="H288" s="1285">
        <v>7.7</v>
      </c>
    </row>
    <row r="289" spans="2:8" ht="14.25" x14ac:dyDescent="0.15">
      <c r="B289" s="290">
        <v>44546</v>
      </c>
      <c r="C289" s="1285"/>
      <c r="D289" s="1285"/>
      <c r="E289" s="1286"/>
      <c r="F289" s="1287">
        <v>14.3</v>
      </c>
      <c r="G289" s="1285">
        <v>0.5</v>
      </c>
      <c r="H289" s="1285">
        <v>7.6</v>
      </c>
    </row>
    <row r="290" spans="2:8" ht="14.25" x14ac:dyDescent="0.15">
      <c r="B290" s="290">
        <v>44547</v>
      </c>
      <c r="C290" s="1285"/>
      <c r="D290" s="1285"/>
      <c r="E290" s="1286"/>
      <c r="F290" s="1287">
        <v>14.4</v>
      </c>
      <c r="G290" s="1285">
        <v>0.4</v>
      </c>
      <c r="H290" s="1285">
        <v>7.5</v>
      </c>
    </row>
    <row r="291" spans="2:8" ht="14.25" x14ac:dyDescent="0.15">
      <c r="B291" s="290">
        <v>44548</v>
      </c>
      <c r="C291" s="1285"/>
      <c r="D291" s="1285"/>
      <c r="E291" s="1286"/>
      <c r="F291" s="1287">
        <v>14.3</v>
      </c>
      <c r="G291" s="1285">
        <v>0.4</v>
      </c>
      <c r="H291" s="1285">
        <v>7.6</v>
      </c>
    </row>
    <row r="292" spans="2:8" ht="14.25" x14ac:dyDescent="0.15">
      <c r="B292" s="290">
        <v>44549</v>
      </c>
      <c r="C292" s="1285"/>
      <c r="D292" s="1285"/>
      <c r="E292" s="1286"/>
      <c r="F292" s="1287">
        <v>14.1</v>
      </c>
      <c r="G292" s="1285">
        <v>0.4</v>
      </c>
      <c r="H292" s="1285">
        <v>7.6</v>
      </c>
    </row>
    <row r="293" spans="2:8" ht="14.25" x14ac:dyDescent="0.15">
      <c r="B293" s="290">
        <v>44550</v>
      </c>
      <c r="C293" s="1285">
        <v>12.1</v>
      </c>
      <c r="D293" s="1285">
        <v>0.3</v>
      </c>
      <c r="E293" s="1286">
        <v>8.3000000000000007</v>
      </c>
      <c r="F293" s="1287">
        <v>13.7</v>
      </c>
      <c r="G293" s="1285">
        <v>0.3</v>
      </c>
      <c r="H293" s="1285">
        <v>7.7</v>
      </c>
    </row>
    <row r="294" spans="2:8" ht="14.25" x14ac:dyDescent="0.15">
      <c r="B294" s="290">
        <v>44551</v>
      </c>
      <c r="C294" s="1285"/>
      <c r="D294" s="1285"/>
      <c r="E294" s="1286"/>
      <c r="F294" s="1287">
        <v>13.8</v>
      </c>
      <c r="G294" s="1285">
        <v>0.4</v>
      </c>
      <c r="H294" s="1285">
        <v>7.6</v>
      </c>
    </row>
    <row r="295" spans="2:8" ht="14.25" x14ac:dyDescent="0.15">
      <c r="B295" s="290">
        <v>44552</v>
      </c>
      <c r="C295" s="1285"/>
      <c r="D295" s="1285"/>
      <c r="E295" s="1286"/>
      <c r="F295" s="1287">
        <v>13.9</v>
      </c>
      <c r="G295" s="1285">
        <v>0.3</v>
      </c>
      <c r="H295" s="1285">
        <v>7.6</v>
      </c>
    </row>
    <row r="296" spans="2:8" ht="14.25" x14ac:dyDescent="0.15">
      <c r="B296" s="290">
        <v>44553</v>
      </c>
      <c r="C296" s="1285"/>
      <c r="D296" s="1285"/>
      <c r="E296" s="1286"/>
      <c r="F296" s="1287">
        <v>14</v>
      </c>
      <c r="G296" s="1285">
        <v>0.4</v>
      </c>
      <c r="H296" s="1285">
        <v>7.6</v>
      </c>
    </row>
    <row r="297" spans="2:8" ht="14.25" x14ac:dyDescent="0.15">
      <c r="B297" s="290">
        <v>44554</v>
      </c>
      <c r="C297" s="1285">
        <v>13.2</v>
      </c>
      <c r="D297" s="1285">
        <v>0.3</v>
      </c>
      <c r="E297" s="1286">
        <v>8.32</v>
      </c>
      <c r="F297" s="1287">
        <v>14</v>
      </c>
      <c r="G297" s="1285">
        <v>0.3</v>
      </c>
      <c r="H297" s="1285">
        <v>7.6</v>
      </c>
    </row>
    <row r="298" spans="2:8" ht="14.25" x14ac:dyDescent="0.15">
      <c r="B298" s="290">
        <v>44555</v>
      </c>
      <c r="C298" s="1285"/>
      <c r="D298" s="1285"/>
      <c r="E298" s="1286"/>
      <c r="F298" s="1287">
        <v>14.1</v>
      </c>
      <c r="G298" s="1285">
        <v>0.4</v>
      </c>
      <c r="H298" s="1285">
        <v>7.6</v>
      </c>
    </row>
    <row r="299" spans="2:8" ht="14.25" x14ac:dyDescent="0.15">
      <c r="B299" s="290">
        <v>44556</v>
      </c>
      <c r="C299" s="1285"/>
      <c r="D299" s="1285"/>
      <c r="E299" s="1286"/>
      <c r="F299" s="1287">
        <v>14.3</v>
      </c>
      <c r="G299" s="1285">
        <v>0.4</v>
      </c>
      <c r="H299" s="1285">
        <v>7.6</v>
      </c>
    </row>
    <row r="300" spans="2:8" ht="14.25" x14ac:dyDescent="0.15">
      <c r="B300" s="290">
        <v>44557</v>
      </c>
      <c r="C300" s="1285"/>
      <c r="D300" s="1285"/>
      <c r="E300" s="1286"/>
      <c r="F300" s="1287">
        <v>13.8</v>
      </c>
      <c r="G300" s="1285">
        <v>0.3</v>
      </c>
      <c r="H300" s="1285">
        <v>7.7</v>
      </c>
    </row>
    <row r="301" spans="2:8" ht="14.25" x14ac:dyDescent="0.15">
      <c r="B301" s="290">
        <v>44558</v>
      </c>
      <c r="C301" s="1285"/>
      <c r="D301" s="1285"/>
      <c r="E301" s="1286"/>
      <c r="F301" s="1287">
        <v>13.6</v>
      </c>
      <c r="G301" s="1285">
        <v>0.3</v>
      </c>
      <c r="H301" s="1285">
        <v>7.7</v>
      </c>
    </row>
    <row r="302" spans="2:8" ht="14.25" x14ac:dyDescent="0.15">
      <c r="B302" s="290">
        <v>44559</v>
      </c>
      <c r="C302" s="1285"/>
      <c r="D302" s="1285"/>
      <c r="E302" s="1286"/>
      <c r="F302" s="1287">
        <v>13.6</v>
      </c>
      <c r="G302" s="1285">
        <v>0.3</v>
      </c>
      <c r="H302" s="1285">
        <v>7.7</v>
      </c>
    </row>
    <row r="303" spans="2:8" ht="14.25" x14ac:dyDescent="0.15">
      <c r="B303" s="290">
        <v>44560</v>
      </c>
      <c r="C303" s="1285"/>
      <c r="D303" s="1285"/>
      <c r="E303" s="1286"/>
      <c r="F303" s="1287">
        <v>13.4</v>
      </c>
      <c r="G303" s="1285">
        <v>0.3</v>
      </c>
      <c r="H303" s="1285">
        <v>7.7</v>
      </c>
    </row>
    <row r="304" spans="2:8" ht="14.25" x14ac:dyDescent="0.15">
      <c r="B304" s="290">
        <v>44561</v>
      </c>
      <c r="C304" s="1309"/>
      <c r="D304" s="1309"/>
      <c r="E304" s="1315"/>
      <c r="F304" s="1316">
        <v>13.2</v>
      </c>
      <c r="G304" s="1309">
        <v>0.3</v>
      </c>
      <c r="H304" s="1309">
        <v>7.7</v>
      </c>
    </row>
    <row r="305" spans="2:13" ht="14.25" x14ac:dyDescent="0.15">
      <c r="B305" s="536" t="s">
        <v>486</v>
      </c>
      <c r="C305" s="1282">
        <f t="shared" ref="C305:H305" si="24">MAX(C274:C304)</f>
        <v>15.6</v>
      </c>
      <c r="D305" s="1282">
        <f t="shared" si="24"/>
        <v>0.3</v>
      </c>
      <c r="E305" s="1283">
        <f t="shared" si="24"/>
        <v>8.4</v>
      </c>
      <c r="F305" s="1284">
        <f t="shared" si="24"/>
        <v>14.9</v>
      </c>
      <c r="G305" s="1282">
        <f t="shared" si="24"/>
        <v>0.5</v>
      </c>
      <c r="H305" s="1282">
        <f t="shared" si="24"/>
        <v>7.7</v>
      </c>
    </row>
    <row r="306" spans="2:13" ht="14.25" x14ac:dyDescent="0.15">
      <c r="B306" s="290" t="s">
        <v>488</v>
      </c>
      <c r="C306" s="1285">
        <f t="shared" ref="C306:H306" si="25">MIN(C274:C304)</f>
        <v>12.1</v>
      </c>
      <c r="D306" s="1285">
        <f t="shared" si="25"/>
        <v>0.2</v>
      </c>
      <c r="E306" s="1286">
        <f t="shared" si="25"/>
        <v>8.3000000000000007</v>
      </c>
      <c r="F306" s="1287">
        <f t="shared" si="25"/>
        <v>13.2</v>
      </c>
      <c r="G306" s="1285">
        <f t="shared" si="25"/>
        <v>0.3</v>
      </c>
      <c r="H306" s="1285">
        <f t="shared" si="25"/>
        <v>7.5</v>
      </c>
    </row>
    <row r="307" spans="2:13" ht="14.25" x14ac:dyDescent="0.15">
      <c r="B307" s="537" t="s">
        <v>487</v>
      </c>
      <c r="C307" s="1288">
        <f t="shared" ref="C307:H307" si="26">ROUND(AVERAGE(C274:C304),1)</f>
        <v>14.3</v>
      </c>
      <c r="D307" s="1288">
        <f t="shared" si="26"/>
        <v>0.3</v>
      </c>
      <c r="E307" s="1289">
        <f t="shared" si="26"/>
        <v>8.3000000000000007</v>
      </c>
      <c r="F307" s="1290">
        <f t="shared" si="26"/>
        <v>14.2</v>
      </c>
      <c r="G307" s="1288">
        <f t="shared" si="26"/>
        <v>0.4</v>
      </c>
      <c r="H307" s="1288">
        <f t="shared" si="26"/>
        <v>7.6</v>
      </c>
    </row>
    <row r="308" spans="2:13" ht="14.25" x14ac:dyDescent="0.15">
      <c r="B308" s="536">
        <v>44562</v>
      </c>
      <c r="C308" s="1285">
        <v>12.1</v>
      </c>
      <c r="D308" s="1285">
        <v>0.3</v>
      </c>
      <c r="E308" s="1286">
        <v>8.2899999999999991</v>
      </c>
      <c r="F308" s="1287">
        <v>13.3</v>
      </c>
      <c r="G308" s="1285">
        <v>0.3</v>
      </c>
      <c r="H308" s="1285">
        <v>7.6</v>
      </c>
      <c r="J308" s="1931" t="s">
        <v>352</v>
      </c>
      <c r="K308" s="1932"/>
      <c r="L308" s="1932"/>
      <c r="M308" s="1933"/>
    </row>
    <row r="309" spans="2:13" ht="14.25" x14ac:dyDescent="0.15">
      <c r="B309" s="536">
        <v>44563</v>
      </c>
      <c r="C309" s="1285">
        <v>12</v>
      </c>
      <c r="D309" s="1285">
        <v>0.4</v>
      </c>
      <c r="E309" s="1286">
        <v>8.2899999999999991</v>
      </c>
      <c r="F309" s="1287">
        <v>12.8</v>
      </c>
      <c r="G309" s="1285">
        <v>0.3</v>
      </c>
      <c r="H309" s="1285">
        <v>7.7</v>
      </c>
      <c r="J309" s="1934"/>
      <c r="K309" s="1935"/>
      <c r="L309" s="1935"/>
      <c r="M309" s="1936"/>
    </row>
    <row r="310" spans="2:13" ht="17.25" x14ac:dyDescent="0.15">
      <c r="B310" s="536">
        <v>44564</v>
      </c>
      <c r="C310" s="1285">
        <v>11.5</v>
      </c>
      <c r="D310" s="1285">
        <v>0.3</v>
      </c>
      <c r="E310" s="1286">
        <v>8.2799999999999994</v>
      </c>
      <c r="F310" s="1287">
        <v>12.7</v>
      </c>
      <c r="G310" s="1285">
        <v>0.3</v>
      </c>
      <c r="H310" s="1285">
        <v>7.7</v>
      </c>
      <c r="J310" s="1920"/>
      <c r="K310" s="1921"/>
      <c r="L310" s="1630" t="s">
        <v>85</v>
      </c>
      <c r="M310" s="1630" t="s">
        <v>86</v>
      </c>
    </row>
    <row r="311" spans="2:13" ht="14.25" x14ac:dyDescent="0.15">
      <c r="B311" s="536">
        <v>44565</v>
      </c>
      <c r="C311" s="1285">
        <v>11.6</v>
      </c>
      <c r="D311" s="1285">
        <v>0.3</v>
      </c>
      <c r="E311" s="1286">
        <v>8.32</v>
      </c>
      <c r="F311" s="1287">
        <v>12.5</v>
      </c>
      <c r="G311" s="1285">
        <v>0.3</v>
      </c>
      <c r="H311" s="1285">
        <v>7.7</v>
      </c>
      <c r="J311" s="1318" t="s">
        <v>353</v>
      </c>
      <c r="K311" s="1631"/>
      <c r="L311" s="1632">
        <v>44567</v>
      </c>
      <c r="M311" s="1633">
        <v>44567</v>
      </c>
    </row>
    <row r="312" spans="2:13" ht="14.25" x14ac:dyDescent="0.15">
      <c r="B312" s="536">
        <v>44566</v>
      </c>
      <c r="C312" s="1285">
        <v>11.4</v>
      </c>
      <c r="D312" s="1285">
        <v>0.3</v>
      </c>
      <c r="E312" s="1286">
        <v>8.26</v>
      </c>
      <c r="F312" s="1287">
        <v>12.9</v>
      </c>
      <c r="G312" s="1285">
        <v>0.3</v>
      </c>
      <c r="H312" s="1285">
        <v>7.7</v>
      </c>
      <c r="J312" s="1318" t="s">
        <v>88</v>
      </c>
      <c r="K312" s="1319" t="s">
        <v>354</v>
      </c>
      <c r="L312" s="1320">
        <v>11.2</v>
      </c>
      <c r="M312" s="1321">
        <v>13.3</v>
      </c>
    </row>
    <row r="313" spans="2:13" ht="14.25" x14ac:dyDescent="0.15">
      <c r="B313" s="536">
        <v>44567</v>
      </c>
      <c r="C313" s="1285">
        <v>10.9</v>
      </c>
      <c r="D313" s="1285">
        <v>0.3</v>
      </c>
      <c r="E313" s="1286">
        <v>8.2899999999999991</v>
      </c>
      <c r="F313" s="1287">
        <v>12.9</v>
      </c>
      <c r="G313" s="1285">
        <v>0.3</v>
      </c>
      <c r="H313" s="1285">
        <v>7.7</v>
      </c>
      <c r="J313" s="1318" t="s">
        <v>355</v>
      </c>
      <c r="K313" s="1319" t="s">
        <v>90</v>
      </c>
      <c r="L313" s="1320" t="s">
        <v>614</v>
      </c>
      <c r="M313" s="1321">
        <v>0.14000000000000001</v>
      </c>
    </row>
    <row r="314" spans="2:13" ht="14.25" x14ac:dyDescent="0.15">
      <c r="B314" s="536">
        <v>44568</v>
      </c>
      <c r="C314" s="1285">
        <v>11.4</v>
      </c>
      <c r="D314" s="1285">
        <v>0.3</v>
      </c>
      <c r="E314" s="1286">
        <v>8.2799999999999994</v>
      </c>
      <c r="F314" s="1287">
        <v>12.8</v>
      </c>
      <c r="G314" s="1285">
        <v>0.3</v>
      </c>
      <c r="H314" s="1285">
        <v>7.7</v>
      </c>
      <c r="J314" s="1318" t="s">
        <v>21</v>
      </c>
      <c r="K314" s="1322"/>
      <c r="L314" s="1320">
        <v>8.34</v>
      </c>
      <c r="M314" s="1321">
        <v>7.81</v>
      </c>
    </row>
    <row r="315" spans="2:13" ht="14.25" x14ac:dyDescent="0.15">
      <c r="B315" s="536">
        <v>44569</v>
      </c>
      <c r="C315" s="1285">
        <v>11.1</v>
      </c>
      <c r="D315" s="1285">
        <v>0.3</v>
      </c>
      <c r="E315" s="1286">
        <v>8.3000000000000007</v>
      </c>
      <c r="F315" s="1287">
        <v>12.9</v>
      </c>
      <c r="G315" s="1285">
        <v>0.4</v>
      </c>
      <c r="H315" s="1285">
        <v>7.6</v>
      </c>
      <c r="J315" s="1318" t="s">
        <v>356</v>
      </c>
      <c r="K315" s="1322" t="s">
        <v>357</v>
      </c>
      <c r="L315" s="1320">
        <v>15.69</v>
      </c>
      <c r="M315" s="1321">
        <v>21.4</v>
      </c>
    </row>
    <row r="316" spans="2:13" ht="14.25" x14ac:dyDescent="0.15">
      <c r="B316" s="536">
        <v>44570</v>
      </c>
      <c r="C316" s="1285">
        <v>11.1</v>
      </c>
      <c r="D316" s="1285">
        <v>0.3</v>
      </c>
      <c r="E316" s="1286">
        <v>8.2799999999999994</v>
      </c>
      <c r="F316" s="1287">
        <v>12.4</v>
      </c>
      <c r="G316" s="1285">
        <v>0.4</v>
      </c>
      <c r="H316" s="1285">
        <v>7.7</v>
      </c>
      <c r="J316" s="1318" t="s">
        <v>358</v>
      </c>
      <c r="K316" s="1322" t="s">
        <v>359</v>
      </c>
      <c r="L316" s="1419">
        <v>56.4</v>
      </c>
      <c r="M316" s="1420">
        <v>39.9</v>
      </c>
    </row>
    <row r="317" spans="2:13" ht="14.25" x14ac:dyDescent="0.15">
      <c r="B317" s="536">
        <v>44571</v>
      </c>
      <c r="C317" s="1285">
        <v>11.1</v>
      </c>
      <c r="D317" s="1285">
        <v>0.3</v>
      </c>
      <c r="E317" s="1286">
        <v>8.3000000000000007</v>
      </c>
      <c r="F317" s="1287">
        <v>12.8</v>
      </c>
      <c r="G317" s="1285">
        <v>0.3</v>
      </c>
      <c r="H317" s="1285">
        <v>7.7</v>
      </c>
      <c r="J317" s="1318" t="s">
        <v>360</v>
      </c>
      <c r="K317" s="1322" t="s">
        <v>359</v>
      </c>
      <c r="L317" s="1419">
        <v>58.8</v>
      </c>
      <c r="M317" s="1420">
        <v>74</v>
      </c>
    </row>
    <row r="318" spans="2:13" ht="14.25" x14ac:dyDescent="0.15">
      <c r="B318" s="536">
        <v>44572</v>
      </c>
      <c r="C318" s="1285">
        <v>11.4</v>
      </c>
      <c r="D318" s="1285">
        <v>0.3</v>
      </c>
      <c r="E318" s="1286">
        <v>8.34</v>
      </c>
      <c r="F318" s="1287">
        <v>13.2</v>
      </c>
      <c r="G318" s="1285">
        <v>0.4</v>
      </c>
      <c r="H318" s="1285">
        <v>7.6</v>
      </c>
      <c r="J318" s="1318" t="s">
        <v>361</v>
      </c>
      <c r="K318" s="1322" t="s">
        <v>359</v>
      </c>
      <c r="L318" s="1419">
        <v>43</v>
      </c>
      <c r="M318" s="1420">
        <v>43.2</v>
      </c>
    </row>
    <row r="319" spans="2:13" ht="14.25" x14ac:dyDescent="0.15">
      <c r="B319" s="536">
        <v>44573</v>
      </c>
      <c r="C319" s="1285">
        <v>11.5</v>
      </c>
      <c r="D319" s="1285">
        <v>0.3</v>
      </c>
      <c r="E319" s="1286">
        <v>8.36</v>
      </c>
      <c r="F319" s="1287">
        <v>13.3</v>
      </c>
      <c r="G319" s="1285">
        <v>0.3</v>
      </c>
      <c r="H319" s="1285">
        <v>7.7</v>
      </c>
      <c r="J319" s="1318" t="s">
        <v>362</v>
      </c>
      <c r="K319" s="1322" t="s">
        <v>359</v>
      </c>
      <c r="L319" s="1419">
        <v>15.8</v>
      </c>
      <c r="M319" s="1420">
        <v>30.8</v>
      </c>
    </row>
    <row r="320" spans="2:13" ht="14.25" x14ac:dyDescent="0.15">
      <c r="B320" s="536">
        <v>44574</v>
      </c>
      <c r="C320" s="1285">
        <v>11.5</v>
      </c>
      <c r="D320" s="1285">
        <v>0.3</v>
      </c>
      <c r="E320" s="1286">
        <v>8.3699999999999992</v>
      </c>
      <c r="F320" s="1287">
        <v>13.3</v>
      </c>
      <c r="G320" s="1285">
        <v>0.4</v>
      </c>
      <c r="H320" s="1285">
        <v>7.6</v>
      </c>
      <c r="J320" s="1318" t="s">
        <v>363</v>
      </c>
      <c r="K320" s="1322" t="s">
        <v>359</v>
      </c>
      <c r="L320" s="1320">
        <v>5.3</v>
      </c>
      <c r="M320" s="1321">
        <v>13.9</v>
      </c>
    </row>
    <row r="321" spans="2:13" ht="14.25" customHeight="1" x14ac:dyDescent="0.15">
      <c r="B321" s="536">
        <v>44575</v>
      </c>
      <c r="C321" s="1285">
        <v>11.5</v>
      </c>
      <c r="D321" s="1285">
        <v>0.3</v>
      </c>
      <c r="E321" s="1286">
        <v>8.34</v>
      </c>
      <c r="F321" s="1287">
        <v>13.5</v>
      </c>
      <c r="G321" s="1285">
        <v>0.3</v>
      </c>
      <c r="H321" s="1285">
        <v>7.7</v>
      </c>
      <c r="J321" s="1318" t="s">
        <v>364</v>
      </c>
      <c r="K321" s="1322" t="s">
        <v>359</v>
      </c>
      <c r="L321" s="1323">
        <v>139</v>
      </c>
      <c r="M321" s="1324">
        <v>207</v>
      </c>
    </row>
    <row r="322" spans="2:13" ht="14.25" customHeight="1" x14ac:dyDescent="0.15">
      <c r="B322" s="536">
        <v>44576</v>
      </c>
      <c r="C322" s="1285">
        <v>11.6</v>
      </c>
      <c r="D322" s="1285">
        <v>0.3</v>
      </c>
      <c r="E322" s="1286">
        <v>8.2899999999999991</v>
      </c>
      <c r="F322" s="1287">
        <v>13.5</v>
      </c>
      <c r="G322" s="1285">
        <v>0.3</v>
      </c>
      <c r="H322" s="1285">
        <v>7.7</v>
      </c>
      <c r="J322" s="1318" t="s">
        <v>365</v>
      </c>
      <c r="K322" s="1322" t="s">
        <v>359</v>
      </c>
      <c r="L322" s="1325" t="s">
        <v>662</v>
      </c>
      <c r="M322" s="1326">
        <v>0.2</v>
      </c>
    </row>
    <row r="323" spans="2:13" ht="14.25" x14ac:dyDescent="0.15">
      <c r="B323" s="536">
        <v>44577</v>
      </c>
      <c r="C323" s="1285">
        <v>11.5</v>
      </c>
      <c r="D323" s="1285">
        <v>0.3</v>
      </c>
      <c r="E323" s="1286">
        <v>8.2799999999999994</v>
      </c>
      <c r="F323" s="1287">
        <v>13.1</v>
      </c>
      <c r="G323" s="1285">
        <v>0.4</v>
      </c>
      <c r="H323" s="1285">
        <v>7.7</v>
      </c>
      <c r="J323" s="1318" t="s">
        <v>366</v>
      </c>
      <c r="K323" s="1322" t="s">
        <v>359</v>
      </c>
      <c r="L323" s="1713">
        <v>0</v>
      </c>
      <c r="M323" s="1714">
        <v>0</v>
      </c>
    </row>
    <row r="324" spans="2:13" ht="14.25" x14ac:dyDescent="0.15">
      <c r="B324" s="536">
        <v>44578</v>
      </c>
      <c r="C324" s="1285">
        <v>11.3</v>
      </c>
      <c r="D324" s="1285">
        <v>0.3</v>
      </c>
      <c r="E324" s="1286">
        <v>8.31</v>
      </c>
      <c r="F324" s="1287">
        <v>12.9</v>
      </c>
      <c r="G324" s="1285">
        <v>0.4</v>
      </c>
      <c r="H324" s="1285">
        <v>7.7</v>
      </c>
      <c r="J324" s="1318" t="s">
        <v>367</v>
      </c>
      <c r="K324" s="1322" t="s">
        <v>359</v>
      </c>
      <c r="L324" s="1323" t="s">
        <v>523</v>
      </c>
      <c r="M324" s="1327" t="s">
        <v>523</v>
      </c>
    </row>
    <row r="325" spans="2:13" ht="14.25" x14ac:dyDescent="0.15">
      <c r="B325" s="536">
        <v>44579</v>
      </c>
      <c r="C325" s="1285">
        <v>11.8</v>
      </c>
      <c r="D325" s="1285">
        <v>0.3</v>
      </c>
      <c r="E325" s="1286">
        <v>8.31</v>
      </c>
      <c r="F325" s="1287">
        <v>13.1</v>
      </c>
      <c r="G325" s="1285">
        <v>0.3</v>
      </c>
      <c r="H325" s="1285">
        <v>7.7</v>
      </c>
      <c r="J325" s="1318" t="s">
        <v>368</v>
      </c>
      <c r="K325" s="1322" t="s">
        <v>359</v>
      </c>
      <c r="L325" s="1323">
        <v>8.6</v>
      </c>
      <c r="M325" s="1328">
        <v>9.6</v>
      </c>
    </row>
    <row r="326" spans="2:13" ht="14.25" x14ac:dyDescent="0.15">
      <c r="B326" s="536">
        <v>44580</v>
      </c>
      <c r="C326" s="1285">
        <v>11.6</v>
      </c>
      <c r="D326" s="1285">
        <v>0.3</v>
      </c>
      <c r="E326" s="1286">
        <v>8.24</v>
      </c>
      <c r="F326" s="1287">
        <v>13.4</v>
      </c>
      <c r="G326" s="1285">
        <v>0.4</v>
      </c>
      <c r="H326" s="1285">
        <v>7.6</v>
      </c>
      <c r="J326" s="1318" t="s">
        <v>82</v>
      </c>
      <c r="K326" s="1322" t="s">
        <v>359</v>
      </c>
      <c r="L326" s="1325">
        <v>0.01</v>
      </c>
      <c r="M326" s="1326">
        <v>0.01</v>
      </c>
    </row>
    <row r="327" spans="2:13" ht="14.25" x14ac:dyDescent="0.15">
      <c r="B327" s="536">
        <v>44581</v>
      </c>
      <c r="C327" s="1285">
        <v>11.4</v>
      </c>
      <c r="D327" s="1285">
        <v>0.3</v>
      </c>
      <c r="E327" s="1286">
        <v>8.26</v>
      </c>
      <c r="F327" s="1287">
        <v>13.5</v>
      </c>
      <c r="G327" s="1285">
        <v>0.3</v>
      </c>
      <c r="H327" s="1285">
        <v>7.7</v>
      </c>
      <c r="J327" s="1318" t="s">
        <v>26</v>
      </c>
      <c r="K327" s="1322" t="s">
        <v>359</v>
      </c>
      <c r="L327" s="1323" t="s">
        <v>523</v>
      </c>
      <c r="M327" s="1324" t="s">
        <v>523</v>
      </c>
    </row>
    <row r="328" spans="2:13" ht="14.25" x14ac:dyDescent="0.15">
      <c r="B328" s="536">
        <v>44582</v>
      </c>
      <c r="C328" s="1285">
        <v>11.4</v>
      </c>
      <c r="D328" s="1285">
        <v>0.3</v>
      </c>
      <c r="E328" s="1286">
        <v>8.1999999999999993</v>
      </c>
      <c r="F328" s="1287">
        <v>13.6</v>
      </c>
      <c r="G328" s="1285">
        <v>0.4</v>
      </c>
      <c r="H328" s="1285">
        <v>7.6</v>
      </c>
      <c r="J328" s="1318" t="s">
        <v>369</v>
      </c>
      <c r="K328" s="1322" t="s">
        <v>359</v>
      </c>
      <c r="L328" s="1323" t="s">
        <v>550</v>
      </c>
      <c r="M328" s="1324" t="s">
        <v>550</v>
      </c>
    </row>
    <row r="329" spans="2:13" ht="14.25" x14ac:dyDescent="0.15">
      <c r="B329" s="536">
        <v>44583</v>
      </c>
      <c r="C329" s="1285">
        <v>11.6</v>
      </c>
      <c r="D329" s="1285">
        <v>0.3</v>
      </c>
      <c r="E329" s="1286">
        <v>8.26</v>
      </c>
      <c r="F329" s="1287">
        <v>13.7</v>
      </c>
      <c r="G329" s="1285">
        <v>0.3</v>
      </c>
      <c r="H329" s="1285">
        <v>7.6</v>
      </c>
      <c r="J329" s="1318" t="s">
        <v>370</v>
      </c>
      <c r="K329" s="1322" t="s">
        <v>359</v>
      </c>
      <c r="L329" s="1421">
        <v>0.4</v>
      </c>
      <c r="M329" s="1710">
        <v>20.5</v>
      </c>
    </row>
    <row r="330" spans="2:13" ht="14.25" x14ac:dyDescent="0.15">
      <c r="B330" s="536">
        <v>44584</v>
      </c>
      <c r="C330" s="1285">
        <v>11.7</v>
      </c>
      <c r="D330" s="1285">
        <v>0.3</v>
      </c>
      <c r="E330" s="1286">
        <v>8.24</v>
      </c>
      <c r="F330" s="1287">
        <v>13.6</v>
      </c>
      <c r="G330" s="1285">
        <v>0.3</v>
      </c>
      <c r="H330" s="1285">
        <v>7.6</v>
      </c>
      <c r="J330" s="1318" t="s">
        <v>91</v>
      </c>
      <c r="K330" s="1322" t="s">
        <v>359</v>
      </c>
      <c r="L330" s="1711">
        <v>0</v>
      </c>
      <c r="M330" s="1712">
        <v>4.8</v>
      </c>
    </row>
    <row r="331" spans="2:13" ht="14.25" x14ac:dyDescent="0.15">
      <c r="B331" s="536">
        <v>44585</v>
      </c>
      <c r="C331" s="1285">
        <v>11.4</v>
      </c>
      <c r="D331" s="1285">
        <v>0.5</v>
      </c>
      <c r="E331" s="1286">
        <v>8.2799999999999994</v>
      </c>
      <c r="F331" s="1287">
        <v>13.3</v>
      </c>
      <c r="G331" s="1285">
        <v>0.3</v>
      </c>
      <c r="H331" s="1285">
        <v>7.7</v>
      </c>
      <c r="J331" s="1318" t="s">
        <v>371</v>
      </c>
      <c r="K331" s="1322" t="s">
        <v>359</v>
      </c>
      <c r="L331" s="1323">
        <v>0.13</v>
      </c>
      <c r="M331" s="1422">
        <v>0.1</v>
      </c>
    </row>
    <row r="332" spans="2:13" ht="14.25" x14ac:dyDescent="0.15">
      <c r="B332" s="536">
        <v>44586</v>
      </c>
      <c r="C332" s="1285">
        <v>11.5</v>
      </c>
      <c r="D332" s="1285">
        <v>0.5</v>
      </c>
      <c r="E332" s="1286">
        <v>8.24</v>
      </c>
      <c r="F332" s="1287">
        <v>13.4</v>
      </c>
      <c r="G332" s="1285">
        <v>0.4</v>
      </c>
      <c r="H332" s="1285">
        <v>7.6</v>
      </c>
      <c r="J332" s="1318" t="s">
        <v>372</v>
      </c>
      <c r="K332" s="1322" t="s">
        <v>359</v>
      </c>
      <c r="L332" s="1323" t="s">
        <v>523</v>
      </c>
      <c r="M332" s="1327" t="s">
        <v>523</v>
      </c>
    </row>
    <row r="333" spans="2:13" ht="14.25" x14ac:dyDescent="0.15">
      <c r="B333" s="536">
        <v>44587</v>
      </c>
      <c r="C333" s="1285">
        <v>11.4</v>
      </c>
      <c r="D333" s="1285">
        <v>0.3</v>
      </c>
      <c r="E333" s="1286">
        <v>8.27</v>
      </c>
      <c r="F333" s="1287">
        <v>13.5</v>
      </c>
      <c r="G333" s="1285">
        <v>0.3</v>
      </c>
      <c r="H333" s="1285">
        <v>7.6</v>
      </c>
      <c r="J333" s="1318" t="s">
        <v>373</v>
      </c>
      <c r="K333" s="1322" t="s">
        <v>359</v>
      </c>
      <c r="L333" s="1323">
        <v>8.8000000000000007</v>
      </c>
      <c r="M333" s="1328">
        <v>17</v>
      </c>
    </row>
    <row r="334" spans="2:13" ht="14.25" x14ac:dyDescent="0.15">
      <c r="B334" s="536">
        <v>44588</v>
      </c>
      <c r="C334" s="1285">
        <v>11.6</v>
      </c>
      <c r="D334" s="1285">
        <v>0.3</v>
      </c>
      <c r="E334" s="1286">
        <v>8.2799999999999994</v>
      </c>
      <c r="F334" s="1287">
        <v>13.6</v>
      </c>
      <c r="G334" s="1285">
        <v>0.4</v>
      </c>
      <c r="H334" s="1285">
        <v>7.6</v>
      </c>
      <c r="J334" s="1318" t="s">
        <v>27</v>
      </c>
      <c r="K334" s="1322" t="s">
        <v>359</v>
      </c>
      <c r="L334" s="1323">
        <v>42.7</v>
      </c>
      <c r="M334" s="1328">
        <v>51.7</v>
      </c>
    </row>
    <row r="335" spans="2:13" ht="14.25" x14ac:dyDescent="0.15">
      <c r="B335" s="536">
        <v>44589</v>
      </c>
      <c r="C335" s="1292">
        <v>11.7</v>
      </c>
      <c r="D335" s="1292">
        <v>0.3</v>
      </c>
      <c r="E335" s="1317">
        <v>8.2799999999999994</v>
      </c>
      <c r="F335" s="1294">
        <v>13.7</v>
      </c>
      <c r="G335" s="1292">
        <v>0.3</v>
      </c>
      <c r="H335" s="1292">
        <v>7.6</v>
      </c>
      <c r="J335" s="1318" t="s">
        <v>374</v>
      </c>
      <c r="K335" s="1319" t="s">
        <v>90</v>
      </c>
      <c r="L335" s="1715">
        <v>0</v>
      </c>
      <c r="M335" s="1716">
        <v>2</v>
      </c>
    </row>
    <row r="336" spans="2:13" ht="14.25" x14ac:dyDescent="0.15">
      <c r="B336" s="536">
        <v>44590</v>
      </c>
      <c r="C336" s="1285">
        <v>11.7</v>
      </c>
      <c r="D336" s="1285">
        <v>0.3</v>
      </c>
      <c r="E336" s="1286">
        <v>8.2899999999999991</v>
      </c>
      <c r="F336" s="1287">
        <v>13.7</v>
      </c>
      <c r="G336" s="1285">
        <v>0.3</v>
      </c>
      <c r="H336" s="1285">
        <v>7.6</v>
      </c>
      <c r="J336" s="1318" t="s">
        <v>375</v>
      </c>
      <c r="K336" s="1322" t="s">
        <v>359</v>
      </c>
      <c r="L336" s="1323" t="s">
        <v>523</v>
      </c>
      <c r="M336" s="1324" t="s">
        <v>523</v>
      </c>
    </row>
    <row r="337" spans="2:8" ht="14.25" x14ac:dyDescent="0.15">
      <c r="B337" s="536">
        <v>44591</v>
      </c>
      <c r="C337" s="1285">
        <v>11.7</v>
      </c>
      <c r="D337" s="1285">
        <v>0.3</v>
      </c>
      <c r="E337" s="1286">
        <v>8.2899999999999991</v>
      </c>
      <c r="F337" s="1287">
        <v>13.7</v>
      </c>
      <c r="G337" s="1285">
        <v>0.3</v>
      </c>
      <c r="H337" s="1285">
        <v>7.6</v>
      </c>
    </row>
    <row r="338" spans="2:8" ht="14.25" x14ac:dyDescent="0.15">
      <c r="B338" s="536">
        <v>44592</v>
      </c>
      <c r="C338" s="1285">
        <v>11.7</v>
      </c>
      <c r="D338" s="1285">
        <v>0.3</v>
      </c>
      <c r="E338" s="1286">
        <v>8.3000000000000007</v>
      </c>
      <c r="F338" s="1287">
        <v>13.7</v>
      </c>
      <c r="G338" s="1285">
        <v>0.3</v>
      </c>
      <c r="H338" s="1285">
        <v>7.7</v>
      </c>
    </row>
    <row r="339" spans="2:8" ht="14.25" x14ac:dyDescent="0.15">
      <c r="B339" s="536" t="s">
        <v>511</v>
      </c>
      <c r="C339" s="1282">
        <f>MAX(C309:C338)</f>
        <v>12</v>
      </c>
      <c r="D339" s="1282">
        <f t="shared" ref="D339:H339" si="27">MAX(D309:D338)</f>
        <v>0.5</v>
      </c>
      <c r="E339" s="1283">
        <f t="shared" si="27"/>
        <v>8.3699999999999992</v>
      </c>
      <c r="F339" s="1284">
        <f t="shared" si="27"/>
        <v>13.7</v>
      </c>
      <c r="G339" s="1282">
        <f t="shared" si="27"/>
        <v>0.4</v>
      </c>
      <c r="H339" s="1282">
        <f t="shared" si="27"/>
        <v>7.7</v>
      </c>
    </row>
    <row r="340" spans="2:8" ht="14.25" x14ac:dyDescent="0.15">
      <c r="B340" s="290" t="s">
        <v>512</v>
      </c>
      <c r="C340" s="1285">
        <f t="shared" ref="C340:H340" si="28">MIN(C309:C338)</f>
        <v>10.9</v>
      </c>
      <c r="D340" s="1285">
        <f t="shared" si="28"/>
        <v>0.3</v>
      </c>
      <c r="E340" s="1286">
        <f t="shared" si="28"/>
        <v>8.1999999999999993</v>
      </c>
      <c r="F340" s="1287">
        <f t="shared" si="28"/>
        <v>12.4</v>
      </c>
      <c r="G340" s="1285">
        <f t="shared" si="28"/>
        <v>0.3</v>
      </c>
      <c r="H340" s="1285">
        <f t="shared" si="28"/>
        <v>7.6</v>
      </c>
    </row>
    <row r="341" spans="2:8" ht="14.25" x14ac:dyDescent="0.15">
      <c r="B341" s="537" t="s">
        <v>513</v>
      </c>
      <c r="C341" s="1288">
        <f t="shared" ref="C341:H341" si="29">ROUND(AVERAGE(C309:C338),1)</f>
        <v>11.5</v>
      </c>
      <c r="D341" s="1288">
        <f t="shared" si="29"/>
        <v>0.3</v>
      </c>
      <c r="E341" s="1289">
        <f t="shared" si="29"/>
        <v>8.3000000000000007</v>
      </c>
      <c r="F341" s="1290">
        <f t="shared" si="29"/>
        <v>13.2</v>
      </c>
      <c r="G341" s="1288">
        <f t="shared" si="29"/>
        <v>0.3</v>
      </c>
      <c r="H341" s="1288">
        <f t="shared" si="29"/>
        <v>7.7</v>
      </c>
    </row>
    <row r="342" spans="2:8" ht="14.25" x14ac:dyDescent="0.15">
      <c r="B342" s="536">
        <v>44593</v>
      </c>
      <c r="C342" s="1285">
        <v>11.8</v>
      </c>
      <c r="D342" s="1285">
        <v>0.3</v>
      </c>
      <c r="E342" s="1286">
        <v>8.25</v>
      </c>
      <c r="F342" s="1287">
        <v>13.4</v>
      </c>
      <c r="G342" s="1285">
        <v>0.3</v>
      </c>
      <c r="H342" s="1285">
        <v>7.6</v>
      </c>
    </row>
    <row r="343" spans="2:8" ht="14.25" x14ac:dyDescent="0.15">
      <c r="B343" s="536">
        <v>44594</v>
      </c>
      <c r="C343" s="1285">
        <v>11.8</v>
      </c>
      <c r="D343" s="1285">
        <v>0.3</v>
      </c>
      <c r="E343" s="1286">
        <v>8.2899999999999991</v>
      </c>
      <c r="F343" s="1287">
        <v>13.5</v>
      </c>
      <c r="G343" s="1285">
        <v>0.3</v>
      </c>
      <c r="H343" s="1285">
        <v>7.7</v>
      </c>
    </row>
    <row r="344" spans="2:8" ht="14.25" x14ac:dyDescent="0.15">
      <c r="B344" s="536">
        <v>44595</v>
      </c>
      <c r="C344" s="1285">
        <v>11.6</v>
      </c>
      <c r="D344" s="1285">
        <v>0.3</v>
      </c>
      <c r="E344" s="1286">
        <v>8.3000000000000007</v>
      </c>
      <c r="F344" s="1287">
        <v>13.9</v>
      </c>
      <c r="G344" s="1285">
        <v>0.3</v>
      </c>
      <c r="H344" s="1285">
        <v>7.5</v>
      </c>
    </row>
    <row r="345" spans="2:8" ht="14.25" x14ac:dyDescent="0.15">
      <c r="B345" s="536">
        <v>44596</v>
      </c>
      <c r="C345" s="1285">
        <v>12.1</v>
      </c>
      <c r="D345" s="1285">
        <v>0.3</v>
      </c>
      <c r="E345" s="1286">
        <v>8.2799999999999994</v>
      </c>
      <c r="F345" s="1287">
        <v>13.9</v>
      </c>
      <c r="G345" s="1285">
        <v>0.3</v>
      </c>
      <c r="H345" s="1285">
        <v>7.5</v>
      </c>
    </row>
    <row r="346" spans="2:8" ht="14.25" x14ac:dyDescent="0.15">
      <c r="B346" s="536">
        <v>44597</v>
      </c>
      <c r="C346" s="1285">
        <v>12</v>
      </c>
      <c r="D346" s="1285">
        <v>0.3</v>
      </c>
      <c r="E346" s="1286">
        <v>8.26</v>
      </c>
      <c r="F346" s="1287">
        <v>13.8</v>
      </c>
      <c r="G346" s="1285">
        <v>0.3</v>
      </c>
      <c r="H346" s="1285">
        <v>7.5</v>
      </c>
    </row>
    <row r="347" spans="2:8" ht="14.25" x14ac:dyDescent="0.15">
      <c r="B347" s="536">
        <v>44598</v>
      </c>
      <c r="C347" s="1285">
        <v>11.9</v>
      </c>
      <c r="D347" s="1285">
        <v>0.3</v>
      </c>
      <c r="E347" s="1286">
        <v>8.2799999999999994</v>
      </c>
      <c r="F347" s="1287">
        <v>13.4</v>
      </c>
      <c r="G347" s="1285">
        <v>0.3</v>
      </c>
      <c r="H347" s="1285">
        <v>7.5</v>
      </c>
    </row>
    <row r="348" spans="2:8" ht="14.25" x14ac:dyDescent="0.15">
      <c r="B348" s="536">
        <v>44599</v>
      </c>
      <c r="C348" s="1285">
        <v>11.8</v>
      </c>
      <c r="D348" s="1285">
        <v>0.3</v>
      </c>
      <c r="E348" s="1286">
        <v>8.3000000000000007</v>
      </c>
      <c r="F348" s="1287">
        <v>13.3</v>
      </c>
      <c r="G348" s="1285">
        <v>0.3</v>
      </c>
      <c r="H348" s="1285">
        <v>7.6</v>
      </c>
    </row>
    <row r="349" spans="2:8" ht="14.25" x14ac:dyDescent="0.15">
      <c r="B349" s="536">
        <v>44600</v>
      </c>
      <c r="C349" s="1285">
        <v>12.1</v>
      </c>
      <c r="D349" s="1285">
        <v>0.3</v>
      </c>
      <c r="E349" s="1286">
        <v>8.2899999999999991</v>
      </c>
      <c r="F349" s="1287">
        <v>13.5</v>
      </c>
      <c r="G349" s="1285">
        <v>0.3</v>
      </c>
      <c r="H349" s="1285">
        <v>7.6</v>
      </c>
    </row>
    <row r="350" spans="2:8" ht="14.25" x14ac:dyDescent="0.15">
      <c r="B350" s="536">
        <v>44601</v>
      </c>
      <c r="C350" s="1285">
        <v>11.9</v>
      </c>
      <c r="D350" s="1285">
        <v>0.5</v>
      </c>
      <c r="E350" s="1286">
        <v>8.2799999999999994</v>
      </c>
      <c r="F350" s="1287">
        <v>13.5</v>
      </c>
      <c r="G350" s="1285">
        <v>0.3</v>
      </c>
      <c r="H350" s="1285">
        <v>7.6</v>
      </c>
    </row>
    <row r="351" spans="2:8" ht="14.25" x14ac:dyDescent="0.15">
      <c r="B351" s="536">
        <v>44602</v>
      </c>
      <c r="C351" s="1285">
        <v>11.8</v>
      </c>
      <c r="D351" s="1285">
        <v>0.3</v>
      </c>
      <c r="E351" s="1286">
        <v>8.2200000000000006</v>
      </c>
      <c r="F351" s="1287">
        <v>13.6</v>
      </c>
      <c r="G351" s="1285">
        <v>0.3</v>
      </c>
      <c r="H351" s="1285">
        <v>7.7</v>
      </c>
    </row>
    <row r="352" spans="2:8" ht="14.25" x14ac:dyDescent="0.15">
      <c r="B352" s="536">
        <v>44603</v>
      </c>
      <c r="C352" s="1285">
        <v>11.4</v>
      </c>
      <c r="D352" s="1285">
        <v>0.3</v>
      </c>
      <c r="E352" s="1286">
        <v>8.2100000000000009</v>
      </c>
      <c r="F352" s="1287">
        <v>13.7</v>
      </c>
      <c r="G352" s="1285">
        <v>0.4</v>
      </c>
      <c r="H352" s="1285">
        <v>7.6</v>
      </c>
    </row>
    <row r="353" spans="2:8" ht="14.25" x14ac:dyDescent="0.15">
      <c r="B353" s="536">
        <v>44604</v>
      </c>
      <c r="C353" s="1285">
        <v>11.4</v>
      </c>
      <c r="D353" s="1285">
        <v>0.3</v>
      </c>
      <c r="E353" s="1286">
        <v>8.17</v>
      </c>
      <c r="F353" s="1287">
        <v>13.6</v>
      </c>
      <c r="G353" s="1285">
        <v>0.3</v>
      </c>
      <c r="H353" s="1285">
        <v>7.6</v>
      </c>
    </row>
    <row r="354" spans="2:8" ht="14.25" x14ac:dyDescent="0.15">
      <c r="B354" s="536">
        <v>44605</v>
      </c>
      <c r="C354" s="1285">
        <v>11.5</v>
      </c>
      <c r="D354" s="1285">
        <v>0.3</v>
      </c>
      <c r="E354" s="1286">
        <v>8.2100000000000009</v>
      </c>
      <c r="F354" s="1287">
        <v>13.5</v>
      </c>
      <c r="G354" s="1285">
        <v>0.4</v>
      </c>
      <c r="H354" s="1285">
        <v>7.6</v>
      </c>
    </row>
    <row r="355" spans="2:8" ht="14.25" x14ac:dyDescent="0.15">
      <c r="B355" s="536">
        <v>44606</v>
      </c>
      <c r="C355" s="1285">
        <v>11.1</v>
      </c>
      <c r="D355" s="1285">
        <v>0.3</v>
      </c>
      <c r="E355" s="1286">
        <v>8.25</v>
      </c>
      <c r="F355" s="1287">
        <v>13.5</v>
      </c>
      <c r="G355" s="1285">
        <v>0.3</v>
      </c>
      <c r="H355" s="1285">
        <v>7.6</v>
      </c>
    </row>
    <row r="356" spans="2:8" ht="14.25" x14ac:dyDescent="0.15">
      <c r="B356" s="536">
        <v>44607</v>
      </c>
      <c r="C356" s="1285">
        <v>10.9</v>
      </c>
      <c r="D356" s="1285">
        <v>0.3</v>
      </c>
      <c r="E356" s="1286">
        <v>8.2200000000000006</v>
      </c>
      <c r="F356" s="1287">
        <v>13.5</v>
      </c>
      <c r="G356" s="1285">
        <v>0.3</v>
      </c>
      <c r="H356" s="1285">
        <v>7.6</v>
      </c>
    </row>
    <row r="357" spans="2:8" ht="14.25" x14ac:dyDescent="0.15">
      <c r="B357" s="536">
        <v>44608</v>
      </c>
      <c r="C357" s="1285">
        <v>10.9</v>
      </c>
      <c r="D357" s="1285">
        <v>0.2</v>
      </c>
      <c r="E357" s="1286">
        <v>8.15</v>
      </c>
      <c r="F357" s="1287">
        <v>13.6</v>
      </c>
      <c r="G357" s="1285">
        <v>0.4</v>
      </c>
      <c r="H357" s="1285">
        <v>7.6</v>
      </c>
    </row>
    <row r="358" spans="2:8" ht="14.25" x14ac:dyDescent="0.15">
      <c r="B358" s="536">
        <v>44609</v>
      </c>
      <c r="C358" s="1285">
        <v>11.1</v>
      </c>
      <c r="D358" s="1285">
        <v>0.2</v>
      </c>
      <c r="E358" s="1286">
        <v>7.69</v>
      </c>
      <c r="F358" s="1287">
        <v>13.8</v>
      </c>
      <c r="G358" s="1285">
        <v>0.5</v>
      </c>
      <c r="H358" s="1285">
        <v>7.6</v>
      </c>
    </row>
    <row r="359" spans="2:8" ht="14.25" x14ac:dyDescent="0.15">
      <c r="B359" s="536">
        <v>44610</v>
      </c>
      <c r="C359" s="1285">
        <v>11.4</v>
      </c>
      <c r="D359" s="1285">
        <v>0.2</v>
      </c>
      <c r="E359" s="1286">
        <v>7.4</v>
      </c>
      <c r="F359" s="1287">
        <v>13.9</v>
      </c>
      <c r="G359" s="1285">
        <v>0.4</v>
      </c>
      <c r="H359" s="1285">
        <v>7.6</v>
      </c>
    </row>
    <row r="360" spans="2:8" ht="14.25" x14ac:dyDescent="0.15">
      <c r="B360" s="536">
        <v>44611</v>
      </c>
      <c r="C360" s="1285">
        <v>11.5</v>
      </c>
      <c r="D360" s="1285">
        <v>0.2</v>
      </c>
      <c r="E360" s="1286">
        <v>7.32</v>
      </c>
      <c r="F360" s="1287">
        <v>13.9</v>
      </c>
      <c r="G360" s="1285">
        <v>0.5</v>
      </c>
      <c r="H360" s="1285">
        <v>7.6</v>
      </c>
    </row>
    <row r="361" spans="2:8" ht="14.25" x14ac:dyDescent="0.15">
      <c r="B361" s="536">
        <v>44612</v>
      </c>
      <c r="C361" s="1285">
        <v>11.3</v>
      </c>
      <c r="D361" s="1285">
        <v>0.3</v>
      </c>
      <c r="E361" s="1286">
        <v>7.06</v>
      </c>
      <c r="F361" s="1287">
        <v>13.9</v>
      </c>
      <c r="G361" s="1285">
        <v>0.4</v>
      </c>
      <c r="H361" s="1285">
        <v>7.6</v>
      </c>
    </row>
    <row r="362" spans="2:8" ht="14.25" x14ac:dyDescent="0.15">
      <c r="B362" s="536">
        <v>44613</v>
      </c>
      <c r="C362" s="1285">
        <v>11.6</v>
      </c>
      <c r="D362" s="1285">
        <v>0.3</v>
      </c>
      <c r="E362" s="1286">
        <v>6.94</v>
      </c>
      <c r="F362" s="1287">
        <v>13.7</v>
      </c>
      <c r="G362" s="1285">
        <v>0.4</v>
      </c>
      <c r="H362" s="1285">
        <v>7.6</v>
      </c>
    </row>
    <row r="363" spans="2:8" ht="14.25" x14ac:dyDescent="0.15">
      <c r="B363" s="536">
        <v>44614</v>
      </c>
      <c r="C363" s="1285">
        <v>11.7</v>
      </c>
      <c r="D363" s="1285">
        <v>0.3</v>
      </c>
      <c r="E363" s="1286">
        <v>6.88</v>
      </c>
      <c r="F363" s="1287">
        <v>13.7</v>
      </c>
      <c r="G363" s="1285">
        <v>0.4</v>
      </c>
      <c r="H363" s="1285">
        <v>7.5</v>
      </c>
    </row>
    <row r="364" spans="2:8" ht="14.25" x14ac:dyDescent="0.15">
      <c r="B364" s="536">
        <v>44615</v>
      </c>
      <c r="C364" s="1285">
        <v>11.7</v>
      </c>
      <c r="D364" s="1285">
        <v>0.3</v>
      </c>
      <c r="E364" s="1286">
        <v>6.84</v>
      </c>
      <c r="F364" s="1287">
        <v>13.7</v>
      </c>
      <c r="G364" s="1285">
        <v>0.4</v>
      </c>
      <c r="H364" s="1285">
        <v>7.6</v>
      </c>
    </row>
    <row r="365" spans="2:8" ht="14.25" x14ac:dyDescent="0.15">
      <c r="B365" s="536">
        <v>44616</v>
      </c>
      <c r="C365" s="1305">
        <v>11.4</v>
      </c>
      <c r="D365" s="1305">
        <v>0.3</v>
      </c>
      <c r="E365" s="1312">
        <v>6.73</v>
      </c>
      <c r="F365" s="1313">
        <v>13.8</v>
      </c>
      <c r="G365" s="1305">
        <v>0.4</v>
      </c>
      <c r="H365" s="1305">
        <v>7.6</v>
      </c>
    </row>
    <row r="366" spans="2:8" ht="14.25" x14ac:dyDescent="0.15">
      <c r="B366" s="536">
        <v>44617</v>
      </c>
      <c r="C366" s="1285">
        <v>11.6</v>
      </c>
      <c r="D366" s="1285">
        <v>0.3</v>
      </c>
      <c r="E366" s="1286">
        <v>6.68</v>
      </c>
      <c r="F366" s="1287">
        <v>13.8</v>
      </c>
      <c r="G366" s="1285">
        <v>0.4</v>
      </c>
      <c r="H366" s="1285">
        <v>7.6</v>
      </c>
    </row>
    <row r="367" spans="2:8" ht="14.25" x14ac:dyDescent="0.15">
      <c r="B367" s="536">
        <v>44618</v>
      </c>
      <c r="C367" s="1285">
        <v>12</v>
      </c>
      <c r="D367" s="1285">
        <v>0.3</v>
      </c>
      <c r="E367" s="1286">
        <v>6.55</v>
      </c>
      <c r="F367" s="1287">
        <v>13.9</v>
      </c>
      <c r="G367" s="1285">
        <v>0.4</v>
      </c>
      <c r="H367" s="1285">
        <v>7.6</v>
      </c>
    </row>
    <row r="368" spans="2:8" ht="14.25" x14ac:dyDescent="0.15">
      <c r="B368" s="536">
        <v>44619</v>
      </c>
      <c r="C368" s="1285">
        <v>12.5</v>
      </c>
      <c r="D368" s="1285">
        <v>0.2</v>
      </c>
      <c r="E368" s="1286">
        <v>6.36</v>
      </c>
      <c r="F368" s="1287">
        <v>14.1</v>
      </c>
      <c r="G368" s="1285">
        <v>0.5</v>
      </c>
      <c r="H368" s="1285">
        <v>7.6</v>
      </c>
    </row>
    <row r="369" spans="2:8" ht="14.25" x14ac:dyDescent="0.15">
      <c r="B369" s="536">
        <v>44620</v>
      </c>
      <c r="C369" s="1285">
        <v>12.3</v>
      </c>
      <c r="D369" s="1285">
        <v>0.2</v>
      </c>
      <c r="E369" s="1286">
        <v>6.35</v>
      </c>
      <c r="F369" s="1287">
        <v>14.3</v>
      </c>
      <c r="G369" s="1285">
        <v>0.4</v>
      </c>
      <c r="H369" s="1285">
        <v>7.6</v>
      </c>
    </row>
    <row r="370" spans="2:8" ht="14.25" x14ac:dyDescent="0.15">
      <c r="B370" s="536" t="s">
        <v>514</v>
      </c>
      <c r="C370" s="1282">
        <f t="shared" ref="C370:H370" si="30">MAX(C342:C369)</f>
        <v>12.5</v>
      </c>
      <c r="D370" s="1282">
        <f t="shared" si="30"/>
        <v>0.5</v>
      </c>
      <c r="E370" s="1283">
        <f t="shared" si="30"/>
        <v>8.3000000000000007</v>
      </c>
      <c r="F370" s="1284">
        <f t="shared" si="30"/>
        <v>14.3</v>
      </c>
      <c r="G370" s="1282">
        <f t="shared" si="30"/>
        <v>0.5</v>
      </c>
      <c r="H370" s="1282">
        <f t="shared" si="30"/>
        <v>7.7</v>
      </c>
    </row>
    <row r="371" spans="2:8" ht="14.25" x14ac:dyDescent="0.15">
      <c r="B371" s="290" t="s">
        <v>515</v>
      </c>
      <c r="C371" s="1285">
        <f t="shared" ref="C371:H371" si="31">MIN(C342:C369)</f>
        <v>10.9</v>
      </c>
      <c r="D371" s="1285">
        <f t="shared" si="31"/>
        <v>0.2</v>
      </c>
      <c r="E371" s="1286">
        <f t="shared" si="31"/>
        <v>6.35</v>
      </c>
      <c r="F371" s="1287">
        <f t="shared" si="31"/>
        <v>13.3</v>
      </c>
      <c r="G371" s="1285">
        <f t="shared" si="31"/>
        <v>0.3</v>
      </c>
      <c r="H371" s="1285">
        <f t="shared" si="31"/>
        <v>7.5</v>
      </c>
    </row>
    <row r="372" spans="2:8" ht="14.25" x14ac:dyDescent="0.15">
      <c r="B372" s="537" t="s">
        <v>516</v>
      </c>
      <c r="C372" s="1288">
        <f t="shared" ref="C372:H372" si="32">ROUND(AVERAGE(C342:C369),1)</f>
        <v>11.6</v>
      </c>
      <c r="D372" s="1288">
        <f t="shared" si="32"/>
        <v>0.3</v>
      </c>
      <c r="E372" s="1289">
        <f t="shared" si="32"/>
        <v>7.7</v>
      </c>
      <c r="F372" s="1290">
        <f t="shared" si="32"/>
        <v>13.7</v>
      </c>
      <c r="G372" s="1288">
        <f t="shared" si="32"/>
        <v>0.4</v>
      </c>
      <c r="H372" s="1288">
        <f t="shared" si="32"/>
        <v>7.6</v>
      </c>
    </row>
    <row r="373" spans="2:8" ht="14.25" x14ac:dyDescent="0.15">
      <c r="B373" s="536">
        <v>44621</v>
      </c>
      <c r="C373" s="1285">
        <v>12.6</v>
      </c>
      <c r="D373" s="1285">
        <v>0.2</v>
      </c>
      <c r="E373" s="1286">
        <v>6.22</v>
      </c>
      <c r="F373" s="1287">
        <v>14.6</v>
      </c>
      <c r="G373" s="1285">
        <v>0.5</v>
      </c>
      <c r="H373" s="1285">
        <v>7.5</v>
      </c>
    </row>
    <row r="374" spans="2:8" ht="14.25" x14ac:dyDescent="0.15">
      <c r="B374" s="290">
        <v>44622</v>
      </c>
      <c r="C374" s="1285">
        <v>12.9</v>
      </c>
      <c r="D374" s="1285">
        <v>0.2</v>
      </c>
      <c r="E374" s="1286">
        <v>6.17</v>
      </c>
      <c r="F374" s="1287">
        <v>14.7</v>
      </c>
      <c r="G374" s="1285">
        <v>0.5</v>
      </c>
      <c r="H374" s="1285">
        <v>7.5</v>
      </c>
    </row>
    <row r="375" spans="2:8" ht="14.25" x14ac:dyDescent="0.15">
      <c r="B375" s="290">
        <v>44623</v>
      </c>
      <c r="C375" s="1285">
        <v>13</v>
      </c>
      <c r="D375" s="1285">
        <v>0.2</v>
      </c>
      <c r="E375" s="1286">
        <v>6.08</v>
      </c>
      <c r="F375" s="1287">
        <v>14.8</v>
      </c>
      <c r="G375" s="1285">
        <v>0.5</v>
      </c>
      <c r="H375" s="1285">
        <v>7.6</v>
      </c>
    </row>
    <row r="376" spans="2:8" ht="14.25" x14ac:dyDescent="0.15">
      <c r="B376" s="290">
        <v>44624</v>
      </c>
      <c r="C376" s="1285">
        <v>13.2</v>
      </c>
      <c r="D376" s="1285">
        <v>0.2</v>
      </c>
      <c r="E376" s="1286">
        <v>8.41</v>
      </c>
      <c r="F376" s="1287">
        <v>14.8</v>
      </c>
      <c r="G376" s="1285">
        <v>0.5</v>
      </c>
      <c r="H376" s="1285">
        <v>7.6</v>
      </c>
    </row>
    <row r="377" spans="2:8" ht="14.25" x14ac:dyDescent="0.15">
      <c r="B377" s="290">
        <v>44625</v>
      </c>
      <c r="C377" s="1285">
        <v>13.2</v>
      </c>
      <c r="D377" s="1285">
        <v>0.2</v>
      </c>
      <c r="E377" s="1286">
        <v>8.51</v>
      </c>
      <c r="F377" s="1287">
        <v>14.7</v>
      </c>
      <c r="G377" s="1285">
        <v>0.5</v>
      </c>
      <c r="H377" s="1285">
        <v>7.6</v>
      </c>
    </row>
    <row r="378" spans="2:8" ht="14.25" x14ac:dyDescent="0.15">
      <c r="B378" s="290">
        <v>44626</v>
      </c>
      <c r="C378" s="1285">
        <v>13.4</v>
      </c>
      <c r="D378" s="1285">
        <v>0.2</v>
      </c>
      <c r="E378" s="1286">
        <v>8.4700000000000006</v>
      </c>
      <c r="F378" s="1287">
        <v>14.7</v>
      </c>
      <c r="G378" s="1285">
        <v>0.5</v>
      </c>
      <c r="H378" s="1285">
        <v>7.6</v>
      </c>
    </row>
    <row r="379" spans="2:8" ht="14.25" x14ac:dyDescent="0.15">
      <c r="B379" s="290">
        <v>44627</v>
      </c>
      <c r="C379" s="1285">
        <v>13.4</v>
      </c>
      <c r="D379" s="1285">
        <v>0.2</v>
      </c>
      <c r="E379" s="1286">
        <v>8.6</v>
      </c>
      <c r="F379" s="1287">
        <v>14.5</v>
      </c>
      <c r="G379" s="1285">
        <v>0.5</v>
      </c>
      <c r="H379" s="1285">
        <v>7.6</v>
      </c>
    </row>
    <row r="380" spans="2:8" ht="14.25" x14ac:dyDescent="0.15">
      <c r="B380" s="290">
        <v>44628</v>
      </c>
      <c r="C380" s="1285">
        <v>13.6</v>
      </c>
      <c r="D380" s="1285">
        <v>0.2</v>
      </c>
      <c r="E380" s="1286">
        <v>8.49</v>
      </c>
      <c r="F380" s="1287">
        <v>14.6</v>
      </c>
      <c r="G380" s="1285">
        <v>0.5</v>
      </c>
      <c r="H380" s="1285">
        <v>7.6</v>
      </c>
    </row>
    <row r="381" spans="2:8" ht="14.25" x14ac:dyDescent="0.15">
      <c r="B381" s="290">
        <v>44629</v>
      </c>
      <c r="C381" s="1285">
        <v>13.4</v>
      </c>
      <c r="D381" s="1285">
        <v>0.2</v>
      </c>
      <c r="E381" s="1286">
        <v>8.5399999999999991</v>
      </c>
      <c r="F381" s="1287">
        <v>14.7</v>
      </c>
      <c r="G381" s="1285">
        <v>0.4</v>
      </c>
      <c r="H381" s="1285">
        <v>7.5</v>
      </c>
    </row>
    <row r="382" spans="2:8" ht="14.25" x14ac:dyDescent="0.15">
      <c r="B382" s="290">
        <v>44630</v>
      </c>
      <c r="C382" s="1285">
        <v>13.2</v>
      </c>
      <c r="D382" s="1285">
        <v>0.2</v>
      </c>
      <c r="E382" s="1286">
        <v>8.58</v>
      </c>
      <c r="F382" s="1287">
        <v>14.6</v>
      </c>
      <c r="G382" s="1285">
        <v>0.5</v>
      </c>
      <c r="H382" s="1285">
        <v>7.6</v>
      </c>
    </row>
    <row r="383" spans="2:8" ht="14.25" x14ac:dyDescent="0.15">
      <c r="B383" s="290">
        <v>44631</v>
      </c>
      <c r="C383" s="1285">
        <v>13.3</v>
      </c>
      <c r="D383" s="1285">
        <v>0.2</v>
      </c>
      <c r="E383" s="1286">
        <v>8.49</v>
      </c>
      <c r="F383" s="1287">
        <v>14.6</v>
      </c>
      <c r="G383" s="1285">
        <v>0.5</v>
      </c>
      <c r="H383" s="1285">
        <v>7.6</v>
      </c>
    </row>
    <row r="384" spans="2:8" ht="14.25" x14ac:dyDescent="0.15">
      <c r="B384" s="290">
        <v>44632</v>
      </c>
      <c r="C384" s="1285">
        <v>13.6</v>
      </c>
      <c r="D384" s="1285">
        <v>0.2</v>
      </c>
      <c r="E384" s="1286">
        <v>8.4600000000000009</v>
      </c>
      <c r="F384" s="1287">
        <v>14.7</v>
      </c>
      <c r="G384" s="1285">
        <v>0.5</v>
      </c>
      <c r="H384" s="1285">
        <v>7.6</v>
      </c>
    </row>
    <row r="385" spans="2:10" ht="14.25" x14ac:dyDescent="0.15">
      <c r="B385" s="290">
        <v>44633</v>
      </c>
      <c r="C385" s="1285">
        <v>13.9</v>
      </c>
      <c r="D385" s="1285">
        <v>0.2</v>
      </c>
      <c r="E385" s="1286">
        <v>8.4600000000000009</v>
      </c>
      <c r="F385" s="1287">
        <v>14.9</v>
      </c>
      <c r="G385" s="1285">
        <v>0.5</v>
      </c>
      <c r="H385" s="1285">
        <v>7.6</v>
      </c>
    </row>
    <row r="386" spans="2:10" ht="14.25" x14ac:dyDescent="0.15">
      <c r="B386" s="290">
        <v>44634</v>
      </c>
      <c r="C386" s="1285">
        <v>14</v>
      </c>
      <c r="D386" s="1285">
        <v>0.2</v>
      </c>
      <c r="E386" s="1286">
        <v>8.5500000000000007</v>
      </c>
      <c r="F386" s="1287">
        <v>14.9</v>
      </c>
      <c r="G386" s="1285">
        <v>0.6</v>
      </c>
      <c r="H386" s="1285">
        <v>7.6</v>
      </c>
    </row>
    <row r="387" spans="2:10" ht="14.25" x14ac:dyDescent="0.15">
      <c r="B387" s="290">
        <v>44635</v>
      </c>
      <c r="C387" s="1285">
        <v>14.1</v>
      </c>
      <c r="D387" s="1285">
        <v>0.2</v>
      </c>
      <c r="E387" s="1286">
        <v>8.49</v>
      </c>
      <c r="F387" s="1287">
        <v>15.5</v>
      </c>
      <c r="G387" s="1285">
        <v>0.5</v>
      </c>
      <c r="H387" s="1285">
        <v>7.6</v>
      </c>
    </row>
    <row r="388" spans="2:10" ht="14.25" x14ac:dyDescent="0.15">
      <c r="B388" s="290">
        <v>44636</v>
      </c>
      <c r="C388" s="1285">
        <v>14.2</v>
      </c>
      <c r="D388" s="1285">
        <v>0.2</v>
      </c>
      <c r="E388" s="1286">
        <v>8.36</v>
      </c>
      <c r="F388" s="1287">
        <v>15.5</v>
      </c>
      <c r="G388" s="1285">
        <v>0.4</v>
      </c>
      <c r="H388" s="1285">
        <v>7.4</v>
      </c>
    </row>
    <row r="389" spans="2:10" ht="14.25" x14ac:dyDescent="0.15">
      <c r="B389" s="290">
        <v>44637</v>
      </c>
      <c r="C389" s="1285">
        <v>14.8</v>
      </c>
      <c r="D389" s="1285">
        <v>0.3</v>
      </c>
      <c r="E389" s="1286">
        <v>8.3699999999999992</v>
      </c>
      <c r="F389" s="1287">
        <v>15.5</v>
      </c>
      <c r="G389" s="1285">
        <v>0.7</v>
      </c>
      <c r="H389" s="1285">
        <v>7.6</v>
      </c>
    </row>
    <row r="390" spans="2:10" ht="14.25" x14ac:dyDescent="0.15">
      <c r="B390" s="290">
        <v>44638</v>
      </c>
      <c r="C390" s="1285">
        <v>14.7</v>
      </c>
      <c r="D390" s="1285">
        <v>0.3</v>
      </c>
      <c r="E390" s="1286">
        <v>8.35</v>
      </c>
      <c r="F390" s="1287">
        <v>15.5</v>
      </c>
      <c r="G390" s="1285">
        <v>0.8</v>
      </c>
      <c r="H390" s="1285">
        <v>7.5</v>
      </c>
    </row>
    <row r="391" spans="2:10" ht="14.25" x14ac:dyDescent="0.15">
      <c r="B391" s="290">
        <v>44639</v>
      </c>
      <c r="C391" s="1285">
        <v>14.6</v>
      </c>
      <c r="D391" s="1285">
        <v>0.3</v>
      </c>
      <c r="E391" s="1286">
        <v>8.25</v>
      </c>
      <c r="F391" s="1287">
        <v>15</v>
      </c>
      <c r="G391" s="1285">
        <v>0.6</v>
      </c>
      <c r="H391" s="1285">
        <v>7.5</v>
      </c>
      <c r="J391" s="1037"/>
    </row>
    <row r="392" spans="2:10" ht="14.25" x14ac:dyDescent="0.15">
      <c r="B392" s="290">
        <v>44640</v>
      </c>
      <c r="C392" s="1285">
        <v>14.5</v>
      </c>
      <c r="D392" s="1285">
        <v>0.3</v>
      </c>
      <c r="E392" s="1286">
        <v>8.2799999999999994</v>
      </c>
      <c r="F392" s="1287">
        <v>14.8</v>
      </c>
      <c r="G392" s="1285">
        <v>0.6</v>
      </c>
      <c r="H392" s="1285">
        <v>7.6</v>
      </c>
    </row>
    <row r="393" spans="2:10" ht="14.25" x14ac:dyDescent="0.15">
      <c r="B393" s="290">
        <v>44641</v>
      </c>
      <c r="C393" s="1285">
        <v>14.1</v>
      </c>
      <c r="D393" s="1285">
        <v>0.2</v>
      </c>
      <c r="E393" s="1286">
        <v>8.35</v>
      </c>
      <c r="F393" s="1287">
        <v>14.7</v>
      </c>
      <c r="G393" s="1285">
        <v>0.6</v>
      </c>
      <c r="H393" s="1285">
        <v>7.6</v>
      </c>
    </row>
    <row r="394" spans="2:10" ht="14.25" x14ac:dyDescent="0.15">
      <c r="B394" s="290">
        <v>44642</v>
      </c>
      <c r="C394" s="1285">
        <v>14.1</v>
      </c>
      <c r="D394" s="1285">
        <v>0.2</v>
      </c>
      <c r="E394" s="1286">
        <v>8.25</v>
      </c>
      <c r="F394" s="1287">
        <v>14.7</v>
      </c>
      <c r="G394" s="1285">
        <v>0.5</v>
      </c>
      <c r="H394" s="1285">
        <v>7.6</v>
      </c>
    </row>
    <row r="395" spans="2:10" ht="14.25" x14ac:dyDescent="0.15">
      <c r="B395" s="290">
        <v>44643</v>
      </c>
      <c r="C395" s="1285">
        <v>13.7</v>
      </c>
      <c r="D395" s="1285">
        <v>0.3</v>
      </c>
      <c r="E395" s="1286">
        <v>8.2799999999999994</v>
      </c>
      <c r="F395" s="1287">
        <v>14.4</v>
      </c>
      <c r="G395" s="1285">
        <v>0.5</v>
      </c>
      <c r="H395" s="1285">
        <v>7.6</v>
      </c>
      <c r="I395" s="357"/>
    </row>
    <row r="396" spans="2:10" ht="14.25" x14ac:dyDescent="0.15">
      <c r="B396" s="290">
        <v>44644</v>
      </c>
      <c r="C396" s="1285">
        <v>13.5</v>
      </c>
      <c r="D396" s="1285">
        <v>0.3</v>
      </c>
      <c r="E396" s="1286">
        <v>8.24</v>
      </c>
      <c r="F396" s="1287">
        <v>14.3</v>
      </c>
      <c r="G396" s="1285">
        <v>0.5</v>
      </c>
      <c r="H396" s="1285">
        <v>7.6</v>
      </c>
      <c r="I396" s="357"/>
      <c r="J396" s="357"/>
    </row>
    <row r="397" spans="2:10" ht="14.25" x14ac:dyDescent="0.15">
      <c r="B397" s="290">
        <v>44645</v>
      </c>
      <c r="C397" s="1285">
        <v>13.6</v>
      </c>
      <c r="D397" s="1285">
        <v>0.3</v>
      </c>
      <c r="E397" s="1286">
        <v>8.23</v>
      </c>
      <c r="F397" s="1287">
        <v>14.3</v>
      </c>
      <c r="G397" s="1285">
        <v>0.5</v>
      </c>
      <c r="H397" s="1285">
        <v>7.6</v>
      </c>
      <c r="I397" s="357"/>
      <c r="J397" s="357"/>
    </row>
    <row r="398" spans="2:10" ht="14.25" x14ac:dyDescent="0.15">
      <c r="B398" s="290">
        <v>44646</v>
      </c>
      <c r="C398" s="1285">
        <v>13.8</v>
      </c>
      <c r="D398" s="1285">
        <v>0.2</v>
      </c>
      <c r="E398" s="1286">
        <v>8.27</v>
      </c>
      <c r="F398" s="1287">
        <v>14.6</v>
      </c>
      <c r="G398" s="1285">
        <v>0.6</v>
      </c>
      <c r="H398" s="1285">
        <v>7.6</v>
      </c>
      <c r="I398" s="286"/>
      <c r="J398" s="357"/>
    </row>
    <row r="399" spans="2:10" ht="14.25" x14ac:dyDescent="0.15">
      <c r="B399" s="290">
        <v>44647</v>
      </c>
      <c r="C399" s="1285">
        <v>14</v>
      </c>
      <c r="D399" s="1285">
        <v>0.2</v>
      </c>
      <c r="E399" s="1286">
        <v>8.25</v>
      </c>
      <c r="F399" s="1287">
        <v>14.8</v>
      </c>
      <c r="G399" s="1285">
        <v>0.6</v>
      </c>
      <c r="H399" s="1285">
        <v>7.6</v>
      </c>
      <c r="I399" s="286"/>
      <c r="J399" s="286"/>
    </row>
    <row r="400" spans="2:10" ht="14.25" x14ac:dyDescent="0.15">
      <c r="B400" s="290">
        <v>44648</v>
      </c>
      <c r="C400" s="1285">
        <v>13.9</v>
      </c>
      <c r="D400" s="1285">
        <v>0.2</v>
      </c>
      <c r="E400" s="1286">
        <v>8.23</v>
      </c>
      <c r="F400" s="1287">
        <v>14.8</v>
      </c>
      <c r="G400" s="1285">
        <v>0.6</v>
      </c>
      <c r="H400" s="1285">
        <v>7.6</v>
      </c>
      <c r="I400" s="286"/>
      <c r="J400" s="286"/>
    </row>
    <row r="401" spans="2:10" ht="14.25" x14ac:dyDescent="0.15">
      <c r="B401" s="290">
        <v>44649</v>
      </c>
      <c r="C401" s="1285">
        <v>14.1</v>
      </c>
      <c r="D401" s="1285">
        <v>0.2</v>
      </c>
      <c r="E401" s="1286">
        <v>8.25</v>
      </c>
      <c r="F401" s="1287">
        <v>15.1</v>
      </c>
      <c r="G401" s="1285">
        <v>0.5</v>
      </c>
      <c r="H401" s="1285">
        <v>7.6</v>
      </c>
      <c r="I401" s="286"/>
      <c r="J401" s="286"/>
    </row>
    <row r="402" spans="2:10" ht="14.25" x14ac:dyDescent="0.15">
      <c r="B402" s="290">
        <v>44650</v>
      </c>
      <c r="C402" s="1285">
        <v>14.3</v>
      </c>
      <c r="D402" s="1285">
        <v>0.2</v>
      </c>
      <c r="E402" s="1286">
        <v>8.23</v>
      </c>
      <c r="F402" s="1287">
        <v>15.1</v>
      </c>
      <c r="G402" s="1285">
        <v>0.5</v>
      </c>
      <c r="H402" s="1285">
        <v>7.6</v>
      </c>
      <c r="J402" s="286"/>
    </row>
    <row r="403" spans="2:10" ht="14.25" x14ac:dyDescent="0.15">
      <c r="B403" s="537">
        <v>44651</v>
      </c>
      <c r="C403" s="1285">
        <v>14.5</v>
      </c>
      <c r="D403" s="1285">
        <v>0.2</v>
      </c>
      <c r="E403" s="1286">
        <v>8.2200000000000006</v>
      </c>
      <c r="F403" s="1287">
        <v>15.2</v>
      </c>
      <c r="G403" s="1285">
        <v>0.5</v>
      </c>
      <c r="H403" s="1285">
        <v>7.6</v>
      </c>
    </row>
    <row r="404" spans="2:10" ht="14.25" x14ac:dyDescent="0.15">
      <c r="B404" s="536" t="s">
        <v>518</v>
      </c>
      <c r="C404" s="1274">
        <f>MAX(C373:C403)</f>
        <v>14.8</v>
      </c>
      <c r="D404" s="1274">
        <f t="shared" ref="D404:H404" si="33">MAX(D373:D403)</f>
        <v>0.3</v>
      </c>
      <c r="E404" s="1275">
        <f t="shared" si="33"/>
        <v>8.6</v>
      </c>
      <c r="F404" s="1276">
        <f t="shared" si="33"/>
        <v>15.5</v>
      </c>
      <c r="G404" s="1274">
        <f t="shared" si="33"/>
        <v>0.8</v>
      </c>
      <c r="H404" s="1274">
        <f t="shared" si="33"/>
        <v>7.6</v>
      </c>
    </row>
    <row r="405" spans="2:10" ht="14.25" x14ac:dyDescent="0.15">
      <c r="B405" s="290" t="s">
        <v>519</v>
      </c>
      <c r="C405" s="1274">
        <f>MIN(C373:C403)</f>
        <v>12.6</v>
      </c>
      <c r="D405" s="1274">
        <f t="shared" ref="D405:H405" si="34">MIN(D373:D403)</f>
        <v>0.2</v>
      </c>
      <c r="E405" s="1275">
        <f t="shared" si="34"/>
        <v>6.08</v>
      </c>
      <c r="F405" s="1276">
        <f t="shared" si="34"/>
        <v>14.3</v>
      </c>
      <c r="G405" s="1274">
        <f t="shared" si="34"/>
        <v>0.4</v>
      </c>
      <c r="H405" s="1274">
        <f t="shared" si="34"/>
        <v>7.4</v>
      </c>
    </row>
    <row r="406" spans="2:10" ht="14.25" x14ac:dyDescent="0.15">
      <c r="B406" s="537" t="s">
        <v>520</v>
      </c>
      <c r="C406" s="1274">
        <f>ROUND(AVERAGE(C373:C403),1)</f>
        <v>13.8</v>
      </c>
      <c r="D406" s="1274">
        <f t="shared" ref="D406:H406" si="35">ROUND(AVERAGE(D373:D403),1)</f>
        <v>0.2</v>
      </c>
      <c r="E406" s="1275">
        <f t="shared" si="35"/>
        <v>8.1999999999999993</v>
      </c>
      <c r="F406" s="1276">
        <f t="shared" si="35"/>
        <v>14.8</v>
      </c>
      <c r="G406" s="1274">
        <f t="shared" si="35"/>
        <v>0.5</v>
      </c>
      <c r="H406" s="1274">
        <f t="shared" si="35"/>
        <v>7.6</v>
      </c>
    </row>
    <row r="407" spans="2:10" x14ac:dyDescent="0.15">
      <c r="B407" s="699"/>
      <c r="C407" s="1418"/>
      <c r="D407" s="1418"/>
      <c r="E407" s="1418"/>
      <c r="F407" s="1418"/>
      <c r="G407" s="1418"/>
      <c r="H407" s="1418"/>
    </row>
    <row r="408" spans="2:10" x14ac:dyDescent="0.15">
      <c r="B408" t="s">
        <v>401</v>
      </c>
      <c r="C408" s="1418">
        <f>MAX(C$6:C$35,C$39:C$69,C$73:C$136,C$140:C$170,C$174:C$203,C$207:C$237,C$241:C$270,C$274:C$304,C$308:C$338,C$342:C$369,C$373:C$403)</f>
        <v>30.3</v>
      </c>
      <c r="D408" s="1418">
        <f t="shared" ref="D408:H408" si="36">MAX(D$6:D$35,D$39:D$69,D$73:D$136,D$140:D$170,D$174:D$203,D$207:D$237,D$241:D$270,D$274:D$304,D$308:D$338,D$342:D$369,D$373:D$403)</f>
        <v>0.5</v>
      </c>
      <c r="E408" s="1418">
        <f t="shared" si="36"/>
        <v>8.6</v>
      </c>
      <c r="F408" s="1418">
        <f t="shared" si="36"/>
        <v>19.100000000000001</v>
      </c>
      <c r="G408" s="1418">
        <f t="shared" si="36"/>
        <v>0.8</v>
      </c>
      <c r="H408" s="1418">
        <f t="shared" si="36"/>
        <v>7.8</v>
      </c>
    </row>
    <row r="409" spans="2:10" x14ac:dyDescent="0.15">
      <c r="B409" t="s">
        <v>402</v>
      </c>
      <c r="C409" s="1418">
        <f>MIN(C$6:C$35,C$39:C$69,C$73:C$136,C$140:C$170,C$174:C$203,C$207:C$237,C$241:C$270,C$274:C$304,C$308:C$338,C$342:C$369,C$373:C$403)</f>
        <v>10.9</v>
      </c>
      <c r="D409" s="1418">
        <f t="shared" ref="D409:H409" si="37">MIN(D$6:D$35,D$39:D$69,D$73:D$136,D$140:D$170,D$174:D$203,D$207:D$237,D$241:D$270,D$274:D$304,D$308:D$338,D$342:D$369,D$373:D$403)</f>
        <v>0</v>
      </c>
      <c r="E409" s="1418">
        <f t="shared" si="37"/>
        <v>6.08</v>
      </c>
      <c r="F409" s="1418">
        <f t="shared" si="37"/>
        <v>12.4</v>
      </c>
      <c r="G409" s="1418">
        <f t="shared" si="37"/>
        <v>0.2</v>
      </c>
      <c r="H409" s="1418">
        <f t="shared" si="37"/>
        <v>7.4</v>
      </c>
    </row>
    <row r="410" spans="2:10" x14ac:dyDescent="0.15">
      <c r="B410" t="s">
        <v>403</v>
      </c>
      <c r="C410" s="1418">
        <f>AVERAGE(C$6:C$35,C$39:C$69,C$73:C$136,C$140:C$170,C$174:C$203,C$207:C$237,C$241:C$270,C$274:C$304,C$308:C$338,C$342:C$369,C$373:C$403)</f>
        <v>17.790936555891246</v>
      </c>
      <c r="D410" s="1418">
        <f t="shared" ref="D410:H410" si="38">AVERAGE(D$6:D$35,D$39:D$69,D$73:D$136,D$140:D$170,D$174:D$203,D$207:D$237,D$241:D$270,D$274:D$304,D$308:D$338,D$342:D$369,D$373:D$403)</f>
        <v>0.16404833836857999</v>
      </c>
      <c r="E410" s="1418">
        <f t="shared" si="38"/>
        <v>8.1681155015197628</v>
      </c>
      <c r="F410" s="1418">
        <f t="shared" si="38"/>
        <v>15.694293478260876</v>
      </c>
      <c r="G410" s="1418">
        <f t="shared" si="38"/>
        <v>0.41331521739130511</v>
      </c>
      <c r="H410" s="1418">
        <f t="shared" si="38"/>
        <v>7.5809782608695224</v>
      </c>
    </row>
  </sheetData>
  <mergeCells count="7">
    <mergeCell ref="J310:K310"/>
    <mergeCell ref="C3:E3"/>
    <mergeCell ref="F3:H3"/>
    <mergeCell ref="B4:B5"/>
    <mergeCell ref="E4:E5"/>
    <mergeCell ref="H4:H5"/>
    <mergeCell ref="J308:M309"/>
  </mergeCells>
  <phoneticPr fontId="4"/>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南八幡</vt:lpstr>
      <vt:lpstr>印旛沼-原水</vt:lpstr>
      <vt:lpstr>印旛沼-配水</vt:lpstr>
      <vt:lpstr>郡本</vt:lpstr>
      <vt:lpstr>佐倉</vt:lpstr>
      <vt:lpstr>袖ケ浦</vt:lpstr>
      <vt:lpstr>皿木</vt:lpstr>
      <vt:lpstr>人見</vt:lpstr>
      <vt:lpstr>空港南部・横芝給水場</vt:lpstr>
      <vt:lpstr>排水・汚泥処理</vt:lpstr>
      <vt:lpstr>汚泥分析結果</vt:lpstr>
      <vt:lpstr>浄水薬品</vt:lpstr>
      <vt:lpstr>浄水薬品!Print_Area</vt:lpstr>
      <vt:lpstr>排水・汚泥処理!Print_Area</vt:lpstr>
      <vt:lpstr>'印旛沼-原水'!Print_Titles</vt:lpstr>
      <vt:lpstr>'印旛沼-配水'!Print_Titles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2020-08-03T05:44:55Z</cp:lastPrinted>
  <dcterms:created xsi:type="dcterms:W3CDTF">2003-12-25T04:19:50Z</dcterms:created>
  <dcterms:modified xsi:type="dcterms:W3CDTF">2023-06-12T07:08:39Z</dcterms:modified>
</cp:coreProperties>
</file>